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32767" windowWidth="27870" windowHeight="12810" tabRatio="944" activeTab="0"/>
  </bookViews>
  <sheets>
    <sheet name="Kops.ierikosana" sheetId="1" r:id="rId1"/>
    <sheet name="0.1.Ierikosana" sheetId="2" r:id="rId2"/>
    <sheet name="Kops.Pag.A" sheetId="3" r:id="rId3"/>
    <sheet name="1.1 Pag.A" sheetId="4" r:id="rId4"/>
    <sheet name="Kops.1Pag.B" sheetId="5" r:id="rId5"/>
    <sheet name="1.2 Pag.B" sheetId="6" r:id="rId6"/>
    <sheet name="Kops.Pag.C" sheetId="7" r:id="rId7"/>
    <sheet name="1.3 Pag.C" sheetId="8" r:id="rId8"/>
    <sheet name="Kops.Past.A" sheetId="9" r:id="rId9"/>
    <sheet name="1.4 Past.A" sheetId="10" r:id="rId10"/>
    <sheet name="Kops.Past._B" sheetId="11" r:id="rId11"/>
    <sheet name="1.5 Past._B" sheetId="12" r:id="rId12"/>
    <sheet name="Kops.Past._C" sheetId="13" r:id="rId13"/>
    <sheet name="1.6 Past._C" sheetId="14" r:id="rId14"/>
    <sheet name="Kops.Past.atgāž" sheetId="15" r:id="rId15"/>
    <sheet name="1.7 Past.atgāž." sheetId="16" r:id="rId16"/>
    <sheet name="Kops.Apmale" sheetId="17" r:id="rId17"/>
    <sheet name="1.8 Apmale" sheetId="18" r:id="rId18"/>
  </sheets>
  <definedNames>
    <definedName name="_xlnm.Print_Area" localSheetId="1">'0.1.Ierikosana'!$A$1:$P$26</definedName>
    <definedName name="_xlnm.Print_Area" localSheetId="3">'1.1 Pag.A'!$A$1:$P$30</definedName>
    <definedName name="_xlnm.Print_Area" localSheetId="5">'1.2 Pag.B'!$A$1:$P$29</definedName>
    <definedName name="_xlnm.Print_Area" localSheetId="7">'1.3 Pag.C'!$A$1:$P$29</definedName>
    <definedName name="_xlnm.Print_Area" localSheetId="9">'1.4 Past.A'!$A$1:$P$26</definedName>
    <definedName name="_xlnm.Print_Area" localSheetId="11">'1.5 Past._B'!$A$1:$P$28</definedName>
    <definedName name="_xlnm.Print_Area" localSheetId="13">'1.6 Past._C'!$A$1:$P$27</definedName>
    <definedName name="_xlnm.Print_Area" localSheetId="15">'1.7 Past.atgāž.'!$A$1:$P$31</definedName>
    <definedName name="_xlnm.Print_Area" localSheetId="17">'1.8 Apmale'!$A$1:$P$30</definedName>
    <definedName name="_xlnm.Print_Area" localSheetId="4">'Kops.1Pag.B'!$A$1:$I$32</definedName>
    <definedName name="_xlnm.Print_Area" localSheetId="16">'Kops.Apmale'!$A$1:$I$32</definedName>
    <definedName name="_xlnm.Print_Area" localSheetId="0">'Kops.ierikosana'!$A$1:$I$32</definedName>
    <definedName name="_xlnm.Print_Area" localSheetId="2">'Kops.Pag.A'!$A$1:$I$32</definedName>
    <definedName name="_xlnm.Print_Area" localSheetId="6">'Kops.Pag.C'!$A$1:$I$32</definedName>
    <definedName name="_xlnm.Print_Area" localSheetId="10">'Kops.Past._B'!$A$1:$I$32</definedName>
    <definedName name="_xlnm.Print_Area" localSheetId="12">'Kops.Past._C'!$A$1:$I$32</definedName>
    <definedName name="_xlnm.Print_Area" localSheetId="8">'Kops.Past.A'!$A$1:$I$32</definedName>
    <definedName name="_xlnm.Print_Area" localSheetId="14">'Kops.Past.atgāž'!$A$1:$I$32</definedName>
  </definedNames>
  <calcPr fullCalcOnLoad="1"/>
</workbook>
</file>

<file path=xl/sharedStrings.xml><?xml version="1.0" encoding="utf-8"?>
<sst xmlns="http://schemas.openxmlformats.org/spreadsheetml/2006/main" count="561" uniqueCount="92">
  <si>
    <t>Kopā:</t>
  </si>
  <si>
    <t>Mērvienība</t>
  </si>
  <si>
    <t>Daudzums</t>
  </si>
  <si>
    <t>Kopā uz visu apjomu</t>
  </si>
  <si>
    <t>Nr.p.k.</t>
  </si>
  <si>
    <t>Vienības izmaksas</t>
  </si>
  <si>
    <t>(darba veids vai konstruktīvā elementa nosaukums)</t>
  </si>
  <si>
    <t>Darba veids vai konstruktīvā elementa nosaukums</t>
  </si>
  <si>
    <t>Tai skaitā</t>
  </si>
  <si>
    <t xml:space="preserve">Virsizdevumi </t>
  </si>
  <si>
    <t>t.sk. darba aizsardzība</t>
  </si>
  <si>
    <t xml:space="preserve">Peļņa </t>
  </si>
  <si>
    <t>Par kopējo summu, Euro</t>
  </si>
  <si>
    <t>Sastādīja:  Mikus Dzudzilo, Sert.Nr. 20-7063</t>
  </si>
  <si>
    <t>Tāmes izmaksas Euro:</t>
  </si>
  <si>
    <t>Kopējā darbietilpība c/h</t>
  </si>
  <si>
    <t>Darbietilpība c/h</t>
  </si>
  <si>
    <t>Kods, tāmes Nr.</t>
  </si>
  <si>
    <t>Kods</t>
  </si>
  <si>
    <t>laika norma (c/h)</t>
  </si>
  <si>
    <t>darba samaksas likme (euro/h)</t>
  </si>
  <si>
    <t>darbietilpība (c/h)</t>
  </si>
  <si>
    <t>Lokālā tāme Nr.1.2</t>
  </si>
  <si>
    <t>Lokālā tāme Nr.1.3</t>
  </si>
  <si>
    <t>Lokālā tāme Nr.1.4</t>
  </si>
  <si>
    <t>Lokālā tāme Nr.1.1</t>
  </si>
  <si>
    <t xml:space="preserve">Kopsavilkuma aprēķins Nr.1 </t>
  </si>
  <si>
    <t xml:space="preserve">Darba alga </t>
  </si>
  <si>
    <t xml:space="preserve">Būvizstrādājumi </t>
  </si>
  <si>
    <t xml:space="preserve">Mehānismi </t>
  </si>
  <si>
    <t xml:space="preserve">Tāmes izmaksas </t>
  </si>
  <si>
    <t>Būvdarbu nosaukums</t>
  </si>
  <si>
    <t>kopā</t>
  </si>
  <si>
    <t>summa</t>
  </si>
  <si>
    <t>Lokālā tāme Nr.1.7</t>
  </si>
  <si>
    <t>Lokālā tāme Nr.1.6</t>
  </si>
  <si>
    <t>Lokālā tāme Nr.1.5</t>
  </si>
  <si>
    <t xml:space="preserve">Tiešās izmaksas kopā, t. sk. darba devēja sociālais nodoklis </t>
  </si>
  <si>
    <t xml:space="preserve">Pārbaudīja: </t>
  </si>
  <si>
    <t>Vispārējie būvdarbi</t>
  </si>
  <si>
    <t xml:space="preserve">Objekta adrese: </t>
  </si>
  <si>
    <t xml:space="preserve">Pasūtījuma Nr.: </t>
  </si>
  <si>
    <t>Tāme sastādīta 2019.gada tirgus cenās pamatojoties uz būvprojektu</t>
  </si>
  <si>
    <t>Būves nosaukums: 464. sērijas daudzdzīvokļu dzivojamās ēkas jumta pastiprināšana</t>
  </si>
  <si>
    <t>Objekta nosaukums: 464. sērijas daudzdzīvokļu dzivojamās ēkas jumta pastiprināšana</t>
  </si>
  <si>
    <t>Pastiprinājums A</t>
  </si>
  <si>
    <t>Pastiprinājums B</t>
  </si>
  <si>
    <t>Pastiprinājums C</t>
  </si>
  <si>
    <t>Pastiprinājums ar atgāžņiem</t>
  </si>
  <si>
    <t>PAVISAM KOPĀ BEZ PVN:</t>
  </si>
  <si>
    <t>Tāme sastādīta 2019.gada 14.novembrī</t>
  </si>
  <si>
    <t>Pagaidu pastiprināšanas risinājums B</t>
  </si>
  <si>
    <t>Pagaidu pastiprināšanas risinājums A</t>
  </si>
  <si>
    <t>Pagaidu pastiprināšanas risinājums C</t>
  </si>
  <si>
    <t>kg</t>
  </si>
  <si>
    <t>Jumta konstrukcijas pagaidu pastiprināšana ar tērauda konstrukcijas sijām HEA 140, t.sk., montāžas palīgmateriāli un stiprinājumi</t>
  </si>
  <si>
    <t>Koka konstrukcijas stutu 150x150x500-600mm montāža, t.sk., būvkalumi un stiprinājumi</t>
  </si>
  <si>
    <t>gb</t>
  </si>
  <si>
    <t>Tērauda konstrukciju apstrāde ar pretkorozijas un ugunsdrošo krāsu</t>
  </si>
  <si>
    <t>m2</t>
  </si>
  <si>
    <t>Bēniņu siltumizolācijas (fibrolīta 50mm) demontāža</t>
  </si>
  <si>
    <t>Bēniņu siltumizolācijas montāža 50mm biezumā, pēc darbu pabeigšanas</t>
  </si>
  <si>
    <t>Pagaidu tualetes noma, montāža un demontāža, t.sk, transports un apkalpošana</t>
  </si>
  <si>
    <t>kpl</t>
  </si>
  <si>
    <t>Pagaidu materiāla konteineru noma, montāža un demontāža, t.sk, transports un apkalpošana</t>
  </si>
  <si>
    <t>Pagaidu sadzīves konteineru noma, montāža un demontāža, t.sk, transports un apkalpošana</t>
  </si>
  <si>
    <t>Esošās notekūdeņu caurules nepieciešamības gadījumā pārvietot, pārbūvēt uz būvniecības laiku, nepārtraucot cauruļu funkcionālo darbību</t>
  </si>
  <si>
    <t>Materiālu sanešanas un būvgružu nonešanas darba izmaksas uz ēkas 5.stāvu</t>
  </si>
  <si>
    <t>līg.c</t>
  </si>
  <si>
    <t>Vītņstienis M12, L=300mm</t>
  </si>
  <si>
    <t>Tehnoloģisko šuvi ar rokām iztīrīt un aizpildīt ar smalkgraudainu bezrukuma javu Mapei Nonset 400 vai ekvivalents, t.sk., cinkota rabica sieta iestrāde šuvē</t>
  </si>
  <si>
    <t>Vītņstienis M12, L=500mm</t>
  </si>
  <si>
    <t>Jumta konstrukcijas pastiprināšana ar tērauda konstrukcijas sijām UPN140, UPN120 un UPN100, t.sk., montāžas palīgmateriāli un stiprinājumi</t>
  </si>
  <si>
    <t>Jumta konstrukcijas pastiprināšana ar tērauda konstrukcijas sijām UPN140, UPN120, t.sk., montāžas palīgmateriāli un stiprinājumi</t>
  </si>
  <si>
    <t>Pacēlāja noma, transports un apkalpošana</t>
  </si>
  <si>
    <t>Jumta konstrukcijas pastiprināšana ar tērauda konstrukcijām 80x80x5, t.sk., montāžas palīgmateriāli un stiprinājumi</t>
  </si>
  <si>
    <t>Bultskrūve M16, L=50mm</t>
  </si>
  <si>
    <t>Lietus apmale</t>
  </si>
  <si>
    <t>Esošās lietus apmales demontāža</t>
  </si>
  <si>
    <t>Betona apmales 100.20.8 montāža uz šķembu pamatnes betonējot</t>
  </si>
  <si>
    <t>Lokālā tāme Nr.1.8</t>
  </si>
  <si>
    <t>Lietus apmales, platums 60cm</t>
  </si>
  <si>
    <t>m</t>
  </si>
  <si>
    <t>Blietētas smilts kārtas izbūve 300mm</t>
  </si>
  <si>
    <t>Šķembu maisījuma fr.0/45 kārtas izbūve 150mm</t>
  </si>
  <si>
    <t>Smilts izlīdzinošās kārtas izbūve 50mm</t>
  </si>
  <si>
    <t>Betona bruģakmens izbūve 60mm</t>
  </si>
  <si>
    <t>Enkura stienis M12, L=120mm Hilti Hit-V-R vai ekvivalents iestrādāts ar Hilti Hit-HY 200A vai ekvivalents ķīmisko masu</t>
  </si>
  <si>
    <t xml:space="preserve">Ģeomembrānas ieklāšana </t>
  </si>
  <si>
    <t>Buvlaukuma ierīkošana</t>
  </si>
  <si>
    <t>Lokālā tāme Nr.0.1</t>
  </si>
  <si>
    <t>Būvlaukuma ierīkošana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</si>
</sst>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Ls&quot;\ #,##0.00;\-&quot;Ls&quot;\ #,##0.00"/>
    <numFmt numFmtId="173" formatCode="0.0000"/>
    <numFmt numFmtId="174" formatCode="_-* #,##0.0000_-;\-* #,##0.0000_-;_-* &quot;-&quot;????_-;_-@_-"/>
    <numFmt numFmtId="175" formatCode="_-* #,##0.00\ _€_-;\-* #,##0.00\ _€_-;_-* &quot;-&quot;??\ _€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0" fillId="2" borderId="0" applyNumberFormat="0" applyBorder="0" applyAlignment="0" applyProtection="0"/>
    <xf numFmtId="0" fontId="32" fillId="3" borderId="0" applyNumberFormat="0" applyBorder="0" applyAlignment="0" applyProtection="0"/>
    <xf numFmtId="0" fontId="10" fillId="3" borderId="0" applyNumberFormat="0" applyBorder="0" applyAlignment="0" applyProtection="0"/>
    <xf numFmtId="0" fontId="32" fillId="4" borderId="0" applyNumberFormat="0" applyBorder="0" applyAlignment="0" applyProtection="0"/>
    <xf numFmtId="0" fontId="10" fillId="4" borderId="0" applyNumberFormat="0" applyBorder="0" applyAlignment="0" applyProtection="0"/>
    <xf numFmtId="0" fontId="32" fillId="5" borderId="0" applyNumberFormat="0" applyBorder="0" applyAlignment="0" applyProtection="0"/>
    <xf numFmtId="0" fontId="10" fillId="5" borderId="0" applyNumberFormat="0" applyBorder="0" applyAlignment="0" applyProtection="0"/>
    <xf numFmtId="0" fontId="32" fillId="6" borderId="0" applyNumberFormat="0" applyBorder="0" applyAlignment="0" applyProtection="0"/>
    <xf numFmtId="0" fontId="10" fillId="7" borderId="0" applyNumberFormat="0" applyBorder="0" applyAlignment="0" applyProtection="0"/>
    <xf numFmtId="0" fontId="32" fillId="8" borderId="0" applyNumberFormat="0" applyBorder="0" applyAlignment="0" applyProtection="0"/>
    <xf numFmtId="0" fontId="10" fillId="9" borderId="0" applyNumberFormat="0" applyBorder="0" applyAlignment="0" applyProtection="0"/>
    <xf numFmtId="0" fontId="32" fillId="10" borderId="0" applyNumberFormat="0" applyBorder="0" applyAlignment="0" applyProtection="0"/>
    <xf numFmtId="0" fontId="10" fillId="11" borderId="0" applyNumberFormat="0" applyBorder="0" applyAlignment="0" applyProtection="0"/>
    <xf numFmtId="0" fontId="32" fillId="12" borderId="0" applyNumberFormat="0" applyBorder="0" applyAlignment="0" applyProtection="0"/>
    <xf numFmtId="0" fontId="10" fillId="13" borderId="0" applyNumberFormat="0" applyBorder="0" applyAlignment="0" applyProtection="0"/>
    <xf numFmtId="0" fontId="32" fillId="14" borderId="0" applyNumberFormat="0" applyBorder="0" applyAlignment="0" applyProtection="0"/>
    <xf numFmtId="0" fontId="10" fillId="14" borderId="0" applyNumberFormat="0" applyBorder="0" applyAlignment="0" applyProtection="0"/>
    <xf numFmtId="0" fontId="32" fillId="15" borderId="0" applyNumberFormat="0" applyBorder="0" applyAlignment="0" applyProtection="0"/>
    <xf numFmtId="0" fontId="10" fillId="5" borderId="0" applyNumberFormat="0" applyBorder="0" applyAlignment="0" applyProtection="0"/>
    <xf numFmtId="0" fontId="32" fillId="16" borderId="0" applyNumberFormat="0" applyBorder="0" applyAlignment="0" applyProtection="0"/>
    <xf numFmtId="0" fontId="10" fillId="11" borderId="0" applyNumberFormat="0" applyBorder="0" applyAlignment="0" applyProtection="0"/>
    <xf numFmtId="0" fontId="32" fillId="17" borderId="0" applyNumberFormat="0" applyBorder="0" applyAlignment="0" applyProtection="0"/>
    <xf numFmtId="0" fontId="10" fillId="18" borderId="0" applyNumberFormat="0" applyBorder="0" applyAlignment="0" applyProtection="0"/>
    <xf numFmtId="0" fontId="33" fillId="19" borderId="0" applyNumberFormat="0" applyBorder="0" applyAlignment="0" applyProtection="0"/>
    <xf numFmtId="0" fontId="11" fillId="20" borderId="0" applyNumberFormat="0" applyBorder="0" applyAlignment="0" applyProtection="0"/>
    <xf numFmtId="0" fontId="33" fillId="21" borderId="0" applyNumberFormat="0" applyBorder="0" applyAlignment="0" applyProtection="0"/>
    <xf numFmtId="0" fontId="11" fillId="13" borderId="0" applyNumberFormat="0" applyBorder="0" applyAlignment="0" applyProtection="0"/>
    <xf numFmtId="0" fontId="33" fillId="14" borderId="0" applyNumberFormat="0" applyBorder="0" applyAlignment="0" applyProtection="0"/>
    <xf numFmtId="0" fontId="11" fillId="14" borderId="0" applyNumberFormat="0" applyBorder="0" applyAlignment="0" applyProtection="0"/>
    <xf numFmtId="0" fontId="33" fillId="22" borderId="0" applyNumberFormat="0" applyBorder="0" applyAlignment="0" applyProtection="0"/>
    <xf numFmtId="0" fontId="11" fillId="22" borderId="0" applyNumberFormat="0" applyBorder="0" applyAlignment="0" applyProtection="0"/>
    <xf numFmtId="0" fontId="33" fillId="23" borderId="0" applyNumberFormat="0" applyBorder="0" applyAlignment="0" applyProtection="0"/>
    <xf numFmtId="0" fontId="11" fillId="24" borderId="0" applyNumberFormat="0" applyBorder="0" applyAlignment="0" applyProtection="0"/>
    <xf numFmtId="0" fontId="33" fillId="25" borderId="0" applyNumberFormat="0" applyBorder="0" applyAlignment="0" applyProtection="0"/>
    <xf numFmtId="0" fontId="11" fillId="25" borderId="0" applyNumberFormat="0" applyBorder="0" applyAlignment="0" applyProtection="0"/>
    <xf numFmtId="0" fontId="33" fillId="26" borderId="0" applyNumberFormat="0" applyBorder="0" applyAlignment="0" applyProtection="0"/>
    <xf numFmtId="0" fontId="11" fillId="27" borderId="0" applyNumberFormat="0" applyBorder="0" applyAlignment="0" applyProtection="0"/>
    <xf numFmtId="0" fontId="33" fillId="28" borderId="0" applyNumberFormat="0" applyBorder="0" applyAlignment="0" applyProtection="0"/>
    <xf numFmtId="0" fontId="11" fillId="29" borderId="0" applyNumberFormat="0" applyBorder="0" applyAlignment="0" applyProtection="0"/>
    <xf numFmtId="0" fontId="33" fillId="30" borderId="0" applyNumberFormat="0" applyBorder="0" applyAlignment="0" applyProtection="0"/>
    <xf numFmtId="0" fontId="11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22" borderId="0" applyNumberFormat="0" applyBorder="0" applyAlignment="0" applyProtection="0"/>
    <xf numFmtId="0" fontId="33" fillId="33" borderId="0" applyNumberFormat="0" applyBorder="0" applyAlignment="0" applyProtection="0"/>
    <xf numFmtId="0" fontId="11" fillId="24" borderId="0" applyNumberFormat="0" applyBorder="0" applyAlignment="0" applyProtection="0"/>
    <xf numFmtId="0" fontId="33" fillId="34" borderId="0" applyNumberFormat="0" applyBorder="0" applyAlignment="0" applyProtection="0"/>
    <xf numFmtId="0" fontId="11" fillId="35" borderId="0" applyNumberFormat="0" applyBorder="0" applyAlignment="0" applyProtection="0"/>
    <xf numFmtId="0" fontId="34" fillId="36" borderId="0" applyNumberFormat="0" applyBorder="0" applyAlignment="0" applyProtection="0"/>
    <xf numFmtId="0" fontId="12" fillId="3" borderId="0" applyNumberFormat="0" applyBorder="0" applyAlignment="0" applyProtection="0"/>
    <xf numFmtId="0" fontId="35" fillId="37" borderId="1" applyNumberFormat="0" applyAlignment="0" applyProtection="0"/>
    <xf numFmtId="0" fontId="13" fillId="38" borderId="2" applyNumberFormat="0" applyAlignment="0" applyProtection="0"/>
    <xf numFmtId="0" fontId="36" fillId="39" borderId="3" applyNumberFormat="0" applyAlignment="0" applyProtection="0"/>
    <xf numFmtId="0" fontId="14" fillId="40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9" fillId="4" borderId="0" applyNumberFormat="0" applyBorder="0" applyAlignment="0" applyProtection="0"/>
    <xf numFmtId="0" fontId="38" fillId="0" borderId="5" applyNumberFormat="0" applyFill="0" applyAlignment="0" applyProtection="0"/>
    <xf numFmtId="0" fontId="16" fillId="0" borderId="6" applyNumberFormat="0" applyFill="0" applyAlignment="0" applyProtection="0"/>
    <xf numFmtId="0" fontId="39" fillId="0" borderId="7" applyNumberFormat="0" applyFill="0" applyAlignment="0" applyProtection="0"/>
    <xf numFmtId="0" fontId="17" fillId="0" borderId="8" applyNumberFormat="0" applyFill="0" applyAlignment="0" applyProtection="0"/>
    <xf numFmtId="0" fontId="40" fillId="0" borderId="9" applyNumberFormat="0" applyFill="0" applyAlignment="0" applyProtection="0"/>
    <xf numFmtId="0" fontId="18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41" borderId="1" applyNumberFormat="0" applyAlignment="0" applyProtection="0"/>
    <xf numFmtId="0" fontId="19" fillId="9" borderId="2" applyNumberFormat="0" applyAlignment="0" applyProtection="0"/>
    <xf numFmtId="0" fontId="27" fillId="0" borderId="11">
      <alignment vertical="center"/>
      <protection/>
    </xf>
    <xf numFmtId="0" fontId="28" fillId="0" borderId="11">
      <alignment vertical="center"/>
      <protection/>
    </xf>
    <xf numFmtId="0" fontId="42" fillId="0" borderId="12" applyNumberFormat="0" applyFill="0" applyAlignment="0" applyProtection="0"/>
    <xf numFmtId="0" fontId="20" fillId="0" borderId="13" applyNumberFormat="0" applyFill="0" applyAlignment="0" applyProtection="0"/>
    <xf numFmtId="0" fontId="43" fillId="42" borderId="0" applyNumberFormat="0" applyBorder="0" applyAlignment="0" applyProtection="0"/>
    <xf numFmtId="0" fontId="21" fillId="43" borderId="0" applyNumberFormat="0" applyBorder="0" applyAlignment="0" applyProtection="0"/>
    <xf numFmtId="0" fontId="32" fillId="0" borderId="0">
      <alignment/>
      <protection/>
    </xf>
    <xf numFmtId="0" fontId="26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44" borderId="14" applyNumberFormat="0" applyFont="0" applyAlignment="0" applyProtection="0"/>
    <xf numFmtId="0" fontId="0" fillId="45" borderId="15" applyNumberFormat="0" applyFont="0" applyAlignment="0" applyProtection="0"/>
    <xf numFmtId="0" fontId="44" fillId="37" borderId="16" applyNumberFormat="0" applyAlignment="0" applyProtection="0"/>
    <xf numFmtId="0" fontId="22" fillId="38" borderId="1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24" fillId="0" borderId="19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71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9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8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3" fontId="0" fillId="0" borderId="0" xfId="0" applyNumberFormat="1" applyFont="1" applyAlignment="1">
      <alignment horizontal="left" vertical="center" wrapText="1"/>
    </xf>
    <xf numFmtId="171" fontId="0" fillId="0" borderId="0" xfId="0" applyNumberFormat="1" applyFont="1" applyAlignment="1">
      <alignment vertical="center"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left" vertical="center"/>
    </xf>
    <xf numFmtId="171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46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right" vertical="center"/>
    </xf>
    <xf numFmtId="171" fontId="1" fillId="0" borderId="20" xfId="0" applyNumberFormat="1" applyFont="1" applyFill="1" applyBorder="1" applyAlignment="1">
      <alignment vertical="center"/>
    </xf>
    <xf numFmtId="171" fontId="0" fillId="0" borderId="2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right" vertical="center"/>
    </xf>
    <xf numFmtId="171" fontId="9" fillId="0" borderId="0" xfId="0" applyNumberFormat="1" applyFont="1" applyFill="1" applyBorder="1" applyAlignment="1">
      <alignment vertical="center"/>
    </xf>
    <xf numFmtId="0" fontId="0" fillId="38" borderId="21" xfId="0" applyFont="1" applyFill="1" applyBorder="1" applyAlignment="1">
      <alignment horizontal="center" vertical="center" wrapText="1"/>
    </xf>
    <xf numFmtId="174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71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46" borderId="22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171" fontId="0" fillId="46" borderId="22" xfId="0" applyNumberFormat="1" applyFont="1" applyFill="1" applyBorder="1" applyAlignment="1">
      <alignment vertical="center"/>
    </xf>
    <xf numFmtId="0" fontId="0" fillId="47" borderId="23" xfId="0" applyFont="1" applyFill="1" applyBorder="1" applyAlignment="1">
      <alignment vertical="center" wrapText="1"/>
    </xf>
    <xf numFmtId="0" fontId="0" fillId="47" borderId="24" xfId="0" applyFont="1" applyFill="1" applyBorder="1" applyAlignment="1">
      <alignment vertical="center" wrapText="1"/>
    </xf>
    <xf numFmtId="0" fontId="0" fillId="46" borderId="23" xfId="0" applyFont="1" applyFill="1" applyBorder="1" applyAlignment="1">
      <alignment horizontal="center" vertical="center" wrapText="1"/>
    </xf>
    <xf numFmtId="0" fontId="0" fillId="47" borderId="25" xfId="0" applyFont="1" applyFill="1" applyBorder="1" applyAlignment="1">
      <alignment horizontal="center" vertical="center" wrapText="1"/>
    </xf>
    <xf numFmtId="0" fontId="0" fillId="47" borderId="26" xfId="0" applyFont="1" applyFill="1" applyBorder="1" applyAlignment="1">
      <alignment horizontal="center" vertical="center" wrapText="1"/>
    </xf>
    <xf numFmtId="0" fontId="0" fillId="47" borderId="27" xfId="0" applyFont="1" applyFill="1" applyBorder="1" applyAlignment="1">
      <alignment horizontal="center" vertical="center" wrapText="1"/>
    </xf>
    <xf numFmtId="0" fontId="0" fillId="47" borderId="28" xfId="0" applyFont="1" applyFill="1" applyBorder="1" applyAlignment="1">
      <alignment horizontal="center" vertical="center" wrapText="1"/>
    </xf>
    <xf numFmtId="0" fontId="0" fillId="47" borderId="0" xfId="0" applyFont="1" applyFill="1" applyBorder="1" applyAlignment="1">
      <alignment horizontal="center" vertical="center" wrapText="1"/>
    </xf>
    <xf numFmtId="171" fontId="0" fillId="47" borderId="29" xfId="0" applyNumberFormat="1" applyFont="1" applyFill="1" applyBorder="1" applyAlignment="1">
      <alignment horizontal="center" vertical="center" wrapText="1"/>
    </xf>
    <xf numFmtId="0" fontId="0" fillId="47" borderId="29" xfId="0" applyFont="1" applyFill="1" applyBorder="1" applyAlignment="1">
      <alignment horizontal="center" vertical="center" wrapText="1"/>
    </xf>
    <xf numFmtId="171" fontId="0" fillId="47" borderId="29" xfId="0" applyNumberFormat="1" applyFont="1" applyFill="1" applyBorder="1" applyAlignment="1">
      <alignment vertical="center" wrapText="1"/>
    </xf>
    <xf numFmtId="2" fontId="0" fillId="47" borderId="30" xfId="0" applyNumberFormat="1" applyFont="1" applyFill="1" applyBorder="1" applyAlignment="1">
      <alignment vertical="center" wrapText="1"/>
    </xf>
    <xf numFmtId="2" fontId="0" fillId="47" borderId="29" xfId="0" applyNumberFormat="1" applyFont="1" applyFill="1" applyBorder="1" applyAlignment="1">
      <alignment horizontal="center" vertical="center" wrapText="1"/>
    </xf>
    <xf numFmtId="43" fontId="48" fillId="47" borderId="0" xfId="0" applyNumberFormat="1" applyFont="1" applyFill="1" applyBorder="1" applyAlignment="1">
      <alignment horizontal="center" vertical="center" wrapText="1"/>
    </xf>
    <xf numFmtId="43" fontId="49" fillId="47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4" fontId="49" fillId="0" borderId="0" xfId="0" applyNumberFormat="1" applyFont="1" applyFill="1" applyBorder="1" applyAlignment="1">
      <alignment horizontal="center" vertical="center" wrapText="1"/>
    </xf>
    <xf numFmtId="43" fontId="0" fillId="0" borderId="0" xfId="0" applyNumberFormat="1" applyFont="1" applyFill="1" applyBorder="1" applyAlignment="1">
      <alignment vertical="center"/>
    </xf>
    <xf numFmtId="171" fontId="0" fillId="47" borderId="31" xfId="69" applyNumberFormat="1" applyFont="1" applyFill="1" applyBorder="1" applyAlignment="1" applyProtection="1">
      <alignment horizontal="center" vertical="center" wrapText="1"/>
      <protection/>
    </xf>
    <xf numFmtId="171" fontId="0" fillId="0" borderId="31" xfId="6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171" fontId="1" fillId="0" borderId="31" xfId="69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171" fontId="0" fillId="0" borderId="2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71" fontId="1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>
      <alignment horizontal="left" vertical="center" wrapText="1"/>
    </xf>
    <xf numFmtId="171" fontId="1" fillId="0" borderId="29" xfId="0" applyNumberFormat="1" applyFont="1" applyFill="1" applyBorder="1" applyAlignment="1">
      <alignment horizontal="center" vertical="center" wrapText="1"/>
    </xf>
    <xf numFmtId="171" fontId="0" fillId="0" borderId="29" xfId="0" applyNumberFormat="1" applyFont="1" applyFill="1" applyBorder="1" applyAlignment="1" applyProtection="1">
      <alignment horizontal="center" vertical="center" wrapText="1"/>
      <protection/>
    </xf>
    <xf numFmtId="171" fontId="0" fillId="0" borderId="32" xfId="0" applyNumberFormat="1" applyFont="1" applyFill="1" applyBorder="1" applyAlignment="1" applyProtection="1">
      <alignment horizontal="center" vertical="center" wrapText="1"/>
      <protection/>
    </xf>
    <xf numFmtId="171" fontId="0" fillId="0" borderId="32" xfId="6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47" borderId="34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>
      <alignment horizontal="left" vertical="center" wrapText="1"/>
    </xf>
    <xf numFmtId="43" fontId="0" fillId="47" borderId="32" xfId="0" applyNumberFormat="1" applyFont="1" applyFill="1" applyBorder="1" applyAlignment="1">
      <alignment horizontal="center" vertical="center" wrapText="1"/>
    </xf>
    <xf numFmtId="171" fontId="0" fillId="47" borderId="35" xfId="0" applyNumberFormat="1" applyFont="1" applyFill="1" applyBorder="1" applyAlignment="1">
      <alignment vertical="center" wrapText="1"/>
    </xf>
    <xf numFmtId="0" fontId="0" fillId="47" borderId="0" xfId="0" applyFont="1" applyFill="1" applyAlignment="1">
      <alignment vertical="center"/>
    </xf>
    <xf numFmtId="0" fontId="1" fillId="0" borderId="2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171" fontId="1" fillId="0" borderId="2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73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17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1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2" fontId="0" fillId="0" borderId="0" xfId="69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" fontId="0" fillId="0" borderId="0" xfId="69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1" fillId="47" borderId="33" xfId="0" applyFont="1" applyFill="1" applyBorder="1" applyAlignment="1">
      <alignment horizontal="left" vertical="center" wrapText="1"/>
    </xf>
    <xf numFmtId="0" fontId="1" fillId="47" borderId="29" xfId="0" applyFont="1" applyFill="1" applyBorder="1" applyAlignment="1">
      <alignment horizontal="center" vertical="center" wrapText="1"/>
    </xf>
    <xf numFmtId="171" fontId="1" fillId="47" borderId="29" xfId="0" applyNumberFormat="1" applyFont="1" applyFill="1" applyBorder="1" applyAlignment="1">
      <alignment horizontal="center" vertical="center" wrapText="1"/>
    </xf>
    <xf numFmtId="171" fontId="0" fillId="47" borderId="29" xfId="0" applyNumberFormat="1" applyFont="1" applyFill="1" applyBorder="1" applyAlignment="1" applyProtection="1">
      <alignment horizontal="center" vertical="center" wrapText="1"/>
      <protection/>
    </xf>
    <xf numFmtId="0" fontId="0" fillId="47" borderId="32" xfId="0" applyFont="1" applyFill="1" applyBorder="1" applyAlignment="1" applyProtection="1">
      <alignment horizontal="center" vertical="center" wrapText="1"/>
      <protection/>
    </xf>
    <xf numFmtId="43" fontId="0" fillId="0" borderId="29" xfId="0" applyNumberFormat="1" applyFont="1" applyFill="1" applyBorder="1" applyAlignment="1" applyProtection="1">
      <alignment horizontal="center" vertical="center" wrapText="1"/>
      <protection/>
    </xf>
    <xf numFmtId="43" fontId="0" fillId="0" borderId="0" xfId="0" applyNumberFormat="1" applyFont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43" fontId="0" fillId="48" borderId="29" xfId="0" applyNumberFormat="1" applyFont="1" applyFill="1" applyBorder="1" applyAlignment="1">
      <alignment horizontal="center" vertical="center" wrapText="1"/>
    </xf>
    <xf numFmtId="43" fontId="0" fillId="47" borderId="35" xfId="0" applyNumberFormat="1" applyFont="1" applyFill="1" applyBorder="1" applyAlignment="1">
      <alignment vertical="center" wrapText="1"/>
    </xf>
    <xf numFmtId="43" fontId="0" fillId="47" borderId="29" xfId="0" applyNumberFormat="1" applyFont="1" applyFill="1" applyBorder="1" applyAlignment="1" applyProtection="1">
      <alignment horizontal="center" vertical="center" wrapText="1"/>
      <protection/>
    </xf>
    <xf numFmtId="43" fontId="0" fillId="47" borderId="32" xfId="0" applyNumberFormat="1" applyFont="1" applyFill="1" applyBorder="1" applyAlignment="1" applyProtection="1">
      <alignment horizontal="center" vertical="center" wrapText="1"/>
      <protection/>
    </xf>
    <xf numFmtId="43" fontId="0" fillId="47" borderId="32" xfId="69" applyNumberFormat="1" applyFont="1" applyFill="1" applyBorder="1" applyAlignment="1" applyProtection="1">
      <alignment horizontal="center" vertical="center" wrapText="1"/>
      <protection/>
    </xf>
    <xf numFmtId="0" fontId="0" fillId="47" borderId="0" xfId="0" applyFont="1" applyFill="1" applyAlignment="1">
      <alignment horizontal="center" vertical="center" wrapText="1"/>
    </xf>
    <xf numFmtId="43" fontId="0" fillId="47" borderId="0" xfId="0" applyNumberFormat="1" applyFont="1" applyFill="1" applyAlignment="1">
      <alignment vertical="center" wrapText="1"/>
    </xf>
    <xf numFmtId="0" fontId="0" fillId="47" borderId="0" xfId="0" applyFont="1" applyFill="1" applyAlignment="1">
      <alignment vertical="center" wrapText="1"/>
    </xf>
    <xf numFmtId="43" fontId="0" fillId="0" borderId="29" xfId="0" applyNumberFormat="1" applyFont="1" applyFill="1" applyBorder="1" applyAlignment="1">
      <alignment horizontal="center" vertical="center" wrapText="1"/>
    </xf>
    <xf numFmtId="43" fontId="0" fillId="0" borderId="32" xfId="0" applyNumberFormat="1" applyFont="1" applyFill="1" applyBorder="1" applyAlignment="1" applyProtection="1">
      <alignment horizontal="center" vertical="center" wrapText="1"/>
      <protection/>
    </xf>
    <xf numFmtId="43" fontId="0" fillId="0" borderId="32" xfId="69" applyNumberFormat="1" applyFont="1" applyFill="1" applyBorder="1" applyAlignment="1" applyProtection="1">
      <alignment horizontal="center" vertical="center" wrapText="1"/>
      <protection/>
    </xf>
    <xf numFmtId="171" fontId="0" fillId="47" borderId="32" xfId="0" applyNumberFormat="1" applyFont="1" applyFill="1" applyBorder="1" applyAlignment="1" applyProtection="1">
      <alignment horizontal="center" vertical="center" wrapText="1"/>
      <protection/>
    </xf>
    <xf numFmtId="171" fontId="0" fillId="47" borderId="32" xfId="6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49" borderId="32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2" fontId="0" fillId="0" borderId="30" xfId="0" applyNumberFormat="1" applyFont="1" applyFill="1" applyBorder="1" applyAlignment="1">
      <alignment vertical="center" wrapText="1"/>
    </xf>
    <xf numFmtId="2" fontId="0" fillId="0" borderId="29" xfId="0" applyNumberFormat="1" applyFont="1" applyFill="1" applyBorder="1" applyAlignment="1">
      <alignment horizontal="center" vertical="center" wrapText="1"/>
    </xf>
    <xf numFmtId="43" fontId="0" fillId="0" borderId="32" xfId="0" applyNumberFormat="1" applyFont="1" applyFill="1" applyBorder="1" applyAlignment="1">
      <alignment horizontal="center" vertical="center" wrapText="1"/>
    </xf>
    <xf numFmtId="171" fontId="0" fillId="0" borderId="35" xfId="0" applyNumberFormat="1" applyFont="1" applyFill="1" applyBorder="1" applyAlignment="1">
      <alignment vertical="center" wrapText="1"/>
    </xf>
    <xf numFmtId="0" fontId="0" fillId="47" borderId="30" xfId="0" applyFont="1" applyFill="1" applyBorder="1" applyAlignment="1">
      <alignment horizontal="left" vertical="center" wrapText="1"/>
    </xf>
    <xf numFmtId="0" fontId="0" fillId="47" borderId="36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8" borderId="20" xfId="0" applyFont="1" applyFill="1" applyBorder="1" applyAlignment="1">
      <alignment horizontal="center" vertical="center" wrapText="1"/>
    </xf>
    <xf numFmtId="0" fontId="0" fillId="38" borderId="25" xfId="0" applyFont="1" applyFill="1" applyBorder="1" applyAlignment="1">
      <alignment horizontal="center" vertical="center" wrapText="1"/>
    </xf>
    <xf numFmtId="0" fontId="0" fillId="38" borderId="39" xfId="0" applyFont="1" applyFill="1" applyBorder="1" applyAlignment="1">
      <alignment horizontal="center" vertical="center" wrapText="1"/>
    </xf>
    <xf numFmtId="0" fontId="0" fillId="38" borderId="28" xfId="0" applyFont="1" applyFill="1" applyBorder="1" applyAlignment="1">
      <alignment horizontal="center" vertical="center" wrapText="1"/>
    </xf>
    <xf numFmtId="0" fontId="0" fillId="38" borderId="40" xfId="0" applyFont="1" applyFill="1" applyBorder="1" applyAlignment="1">
      <alignment horizontal="center" vertical="center" wrapText="1"/>
    </xf>
    <xf numFmtId="0" fontId="0" fillId="38" borderId="41" xfId="0" applyFont="1" applyFill="1" applyBorder="1" applyAlignment="1">
      <alignment horizontal="center" vertical="center" wrapText="1"/>
    </xf>
    <xf numFmtId="0" fontId="0" fillId="38" borderId="42" xfId="0" applyFont="1" applyFill="1" applyBorder="1" applyAlignment="1">
      <alignment horizontal="center" vertical="center" wrapText="1"/>
    </xf>
    <xf numFmtId="0" fontId="0" fillId="38" borderId="20" xfId="0" applyFont="1" applyFill="1" applyBorder="1" applyAlignment="1">
      <alignment horizontal="center" vertical="center"/>
    </xf>
    <xf numFmtId="0" fontId="0" fillId="38" borderId="21" xfId="0" applyFont="1" applyFill="1" applyBorder="1" applyAlignment="1">
      <alignment horizontal="center" vertical="center" wrapText="1"/>
    </xf>
    <xf numFmtId="0" fontId="0" fillId="38" borderId="37" xfId="0" applyFont="1" applyFill="1" applyBorder="1" applyAlignment="1">
      <alignment horizontal="center" vertical="center" wrapText="1"/>
    </xf>
    <xf numFmtId="0" fontId="0" fillId="38" borderId="3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71" fontId="1" fillId="0" borderId="21" xfId="0" applyNumberFormat="1" applyFont="1" applyFill="1" applyBorder="1" applyAlignment="1">
      <alignment horizontal="center" vertical="center"/>
    </xf>
    <xf numFmtId="172" fontId="1" fillId="0" borderId="38" xfId="0" applyNumberFormat="1" applyFont="1" applyFill="1" applyBorder="1" applyAlignment="1">
      <alignment horizontal="center" vertical="center"/>
    </xf>
    <xf numFmtId="0" fontId="0" fillId="38" borderId="25" xfId="0" applyFont="1" applyFill="1" applyBorder="1" applyAlignment="1" applyProtection="1">
      <alignment horizontal="center" vertical="center" wrapText="1"/>
      <protection/>
    </xf>
    <xf numFmtId="0" fontId="0" fillId="38" borderId="39" xfId="0" applyFont="1" applyFill="1" applyBorder="1" applyAlignment="1" applyProtection="1">
      <alignment horizontal="center" vertical="center" wrapText="1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</cellXfs>
  <cellStyles count="12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abi" xfId="90"/>
    <cellStyle name="Lietojamais" xfId="91"/>
    <cellStyle name="Linked Cell" xfId="92"/>
    <cellStyle name="Linked Cell 2" xfId="93"/>
    <cellStyle name="Neutral" xfId="94"/>
    <cellStyle name="Neutral 2" xfId="95"/>
    <cellStyle name="Normal 10" xfId="96"/>
    <cellStyle name="Normal 11" xfId="97"/>
    <cellStyle name="Normal 12" xfId="98"/>
    <cellStyle name="Normal 2" xfId="99"/>
    <cellStyle name="Normal 2 2" xfId="100"/>
    <cellStyle name="Normal 2 2 2" xfId="101"/>
    <cellStyle name="Normal 2 3" xfId="102"/>
    <cellStyle name="Normal 2 4" xfId="103"/>
    <cellStyle name="Normal 2_Vidus 5_VS_20120424" xfId="104"/>
    <cellStyle name="Normal 3" xfId="105"/>
    <cellStyle name="Normal 4" xfId="106"/>
    <cellStyle name="Normal 4 2" xfId="107"/>
    <cellStyle name="Normal 5" xfId="108"/>
    <cellStyle name="Normal 6" xfId="109"/>
    <cellStyle name="Normal 6 2" xfId="110"/>
    <cellStyle name="Normal 6_APJOMI CENAS korigeta Vidus iela tame (14.11.2013)" xfId="111"/>
    <cellStyle name="Normal 7" xfId="112"/>
    <cellStyle name="Normal 8" xfId="113"/>
    <cellStyle name="Normal 8 2" xfId="114"/>
    <cellStyle name="Normal 8_APJOMI CENAS korigeta Vidus iela tame (14.11.2013)" xfId="115"/>
    <cellStyle name="Normal 9" xfId="116"/>
    <cellStyle name="Note" xfId="117"/>
    <cellStyle name="Note 2" xfId="118"/>
    <cellStyle name="Output" xfId="119"/>
    <cellStyle name="Output 2" xfId="120"/>
    <cellStyle name="Parastais_Abora-Pasaka" xfId="121"/>
    <cellStyle name="Parasts 5" xfId="122"/>
    <cellStyle name="Percent" xfId="123"/>
    <cellStyle name="Percent 2" xfId="124"/>
    <cellStyle name="Percent 3" xfId="125"/>
    <cellStyle name="Percent 4" xfId="126"/>
    <cellStyle name="Style 1" xfId="127"/>
    <cellStyle name="Style 1 2" xfId="128"/>
    <cellStyle name="Title" xfId="129"/>
    <cellStyle name="Title 2" xfId="130"/>
    <cellStyle name="Total" xfId="131"/>
    <cellStyle name="Total 2" xfId="132"/>
    <cellStyle name="Warning Text" xfId="133"/>
    <cellStyle name="Warning Text 2" xfId="134"/>
    <cellStyle name="Обычный_2009-04-27_PED IESN" xfId="135"/>
    <cellStyle name="Стиль 1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47"/>
  <sheetViews>
    <sheetView tabSelected="1" view="pageBreakPreview" zoomScaleSheetLayoutView="100" zoomScalePageLayoutView="0" workbookViewId="0" topLeftCell="A4">
      <selection activeCell="C20" sqref="C20"/>
    </sheetView>
  </sheetViews>
  <sheetFormatPr defaultColWidth="11.28125" defaultRowHeight="12.75"/>
  <cols>
    <col min="1" max="2" width="6.57421875" style="2" customWidth="1"/>
    <col min="3" max="3" width="32.8515625" style="2" customWidth="1"/>
    <col min="4" max="4" width="8.8515625" style="2" customWidth="1"/>
    <col min="5" max="5" width="19.28125" style="2" customWidth="1"/>
    <col min="6" max="7" width="22.00390625" style="2" customWidth="1"/>
    <col min="8" max="9" width="17.8515625" style="2" customWidth="1"/>
    <col min="10" max="16384" width="11.28125" style="2" customWidth="1"/>
  </cols>
  <sheetData>
    <row r="2" spans="1:9" ht="15">
      <c r="A2" s="150" t="s">
        <v>26</v>
      </c>
      <c r="B2" s="150"/>
      <c r="C2" s="150"/>
      <c r="D2" s="150"/>
      <c r="E2" s="150"/>
      <c r="F2" s="150"/>
      <c r="G2" s="150"/>
      <c r="H2" s="150"/>
      <c r="I2" s="150"/>
    </row>
    <row r="3" spans="1:9" ht="15">
      <c r="A3" s="150" t="s">
        <v>39</v>
      </c>
      <c r="B3" s="150"/>
      <c r="C3" s="150"/>
      <c r="D3" s="150"/>
      <c r="E3" s="150"/>
      <c r="F3" s="150"/>
      <c r="G3" s="150"/>
      <c r="H3" s="150"/>
      <c r="I3" s="150"/>
    </row>
    <row r="4" spans="1:9" ht="12.75">
      <c r="A4" s="151" t="s">
        <v>6</v>
      </c>
      <c r="B4" s="151"/>
      <c r="C4" s="151"/>
      <c r="D4" s="151"/>
      <c r="E4" s="151"/>
      <c r="F4" s="151"/>
      <c r="G4" s="151"/>
      <c r="H4" s="151"/>
      <c r="I4" s="151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 customHeight="1">
      <c r="A7" s="3" t="str">
        <f>'1.1 Pag.A'!$A$4</f>
        <v>Būves nosaukums: 464. sērijas daudzdzīvokļu dzivojamās ēkas jumta pastiprināšana</v>
      </c>
      <c r="B7" s="3"/>
      <c r="C7" s="20"/>
      <c r="D7" s="20"/>
      <c r="E7" s="20"/>
      <c r="F7" s="20"/>
      <c r="G7" s="20"/>
      <c r="H7" s="20"/>
      <c r="I7" s="20"/>
    </row>
    <row r="8" spans="1:9" ht="12.75" customHeight="1">
      <c r="A8" s="3" t="str">
        <f>'1.1 Pag.A'!$A$5</f>
        <v>Objekta nosaukums: 464. sērijas daudzdzīvokļu dzivojamās ēkas jumta pastiprināšana</v>
      </c>
      <c r="B8" s="3"/>
      <c r="C8" s="20"/>
      <c r="D8" s="20"/>
      <c r="E8" s="20"/>
      <c r="F8" s="20"/>
      <c r="G8" s="20"/>
      <c r="H8" s="20"/>
      <c r="I8" s="20"/>
    </row>
    <row r="9" spans="1:9" ht="12.75">
      <c r="A9" s="3" t="str">
        <f>'1.1 Pag.A'!$A$6</f>
        <v>Objekta adrese: </v>
      </c>
      <c r="B9" s="3"/>
      <c r="C9" s="8"/>
      <c r="D9" s="8"/>
      <c r="E9" s="8"/>
      <c r="F9" s="8"/>
      <c r="G9" s="8"/>
      <c r="H9" s="8"/>
      <c r="I9" s="8"/>
    </row>
    <row r="10" spans="1:9" ht="12.75">
      <c r="A10" s="3" t="str">
        <f>'1.1 Pag.A'!$A$7</f>
        <v>Pasūtījuma Nr.: </v>
      </c>
      <c r="B10" s="3"/>
      <c r="C10" s="21"/>
      <c r="D10" s="21"/>
      <c r="E10" s="21"/>
      <c r="F10" s="21"/>
      <c r="G10" s="21"/>
      <c r="H10" s="21"/>
      <c r="I10" s="21"/>
    </row>
    <row r="11" spans="1:9" ht="12.75">
      <c r="A11" s="6"/>
      <c r="B11" s="6"/>
      <c r="C11" s="6"/>
      <c r="D11" s="6"/>
      <c r="E11" s="6"/>
      <c r="F11" s="6"/>
      <c r="G11" s="6"/>
      <c r="H11" s="6"/>
      <c r="I11" s="6"/>
    </row>
    <row r="12" spans="1:9" ht="12.75">
      <c r="A12" s="5"/>
      <c r="B12" s="5"/>
      <c r="C12" s="22" t="s">
        <v>12</v>
      </c>
      <c r="D12" s="22"/>
      <c r="E12" s="23">
        <f>E25</f>
        <v>1393.83</v>
      </c>
      <c r="F12" s="4"/>
      <c r="G12" s="4"/>
      <c r="H12" s="4"/>
      <c r="I12" s="4"/>
    </row>
    <row r="13" spans="1:9" ht="12.75">
      <c r="A13" s="5"/>
      <c r="B13" s="5"/>
      <c r="C13" s="22" t="s">
        <v>15</v>
      </c>
      <c r="D13" s="22"/>
      <c r="E13" s="23">
        <f>I21</f>
        <v>27.5</v>
      </c>
      <c r="F13" s="4"/>
      <c r="G13" s="4"/>
      <c r="H13" s="4"/>
      <c r="I13" s="4"/>
    </row>
    <row r="14" spans="1:9" s="37" customFormat="1" ht="12.75">
      <c r="A14" s="34"/>
      <c r="B14" s="34"/>
      <c r="C14" s="35"/>
      <c r="D14" s="35"/>
      <c r="E14" s="36"/>
      <c r="F14" s="24"/>
      <c r="G14" s="24"/>
      <c r="H14" s="24"/>
      <c r="I14" s="24"/>
    </row>
    <row r="15" spans="7:10" ht="12.75">
      <c r="G15" s="5"/>
      <c r="I15" s="13" t="s">
        <v>50</v>
      </c>
      <c r="J15" s="39"/>
    </row>
    <row r="16" spans="1:10" ht="12.75" customHeight="1">
      <c r="A16" s="152" t="s">
        <v>4</v>
      </c>
      <c r="B16" s="153" t="s">
        <v>17</v>
      </c>
      <c r="C16" s="155" t="s">
        <v>7</v>
      </c>
      <c r="D16" s="156"/>
      <c r="E16" s="152" t="s">
        <v>30</v>
      </c>
      <c r="F16" s="159" t="s">
        <v>8</v>
      </c>
      <c r="G16" s="159"/>
      <c r="H16" s="159"/>
      <c r="I16" s="159"/>
      <c r="J16" s="56"/>
    </row>
    <row r="17" spans="1:10" s="24" customFormat="1" ht="45" customHeight="1">
      <c r="A17" s="152"/>
      <c r="B17" s="154"/>
      <c r="C17" s="157"/>
      <c r="D17" s="158"/>
      <c r="E17" s="152"/>
      <c r="F17" s="12" t="s">
        <v>27</v>
      </c>
      <c r="G17" s="12" t="s">
        <v>28</v>
      </c>
      <c r="H17" s="31" t="s">
        <v>29</v>
      </c>
      <c r="I17" s="31" t="s">
        <v>16</v>
      </c>
      <c r="J17" s="57"/>
    </row>
    <row r="18" spans="1:9" s="48" customFormat="1" ht="12.75">
      <c r="A18" s="44"/>
      <c r="B18" s="45"/>
      <c r="C18" s="45"/>
      <c r="D18" s="46"/>
      <c r="E18" s="44"/>
      <c r="F18" s="44"/>
      <c r="G18" s="44"/>
      <c r="H18" s="47"/>
      <c r="I18" s="47"/>
    </row>
    <row r="19" spans="1:10" s="48" customFormat="1" ht="12.75">
      <c r="A19" s="50">
        <v>1</v>
      </c>
      <c r="B19" s="50">
        <v>1.1</v>
      </c>
      <c r="C19" s="142" t="s">
        <v>91</v>
      </c>
      <c r="D19" s="143"/>
      <c r="E19" s="51">
        <f>F19+G19+H19</f>
        <v>1171.28</v>
      </c>
      <c r="F19" s="49">
        <f>'0.1.Ierikosana'!M19</f>
        <v>341.28</v>
      </c>
      <c r="G19" s="49">
        <f>'0.1.Ierikosana'!N19</f>
        <v>580</v>
      </c>
      <c r="H19" s="49">
        <f>'0.1.Ierikosana'!O19</f>
        <v>250</v>
      </c>
      <c r="I19" s="49">
        <f>'0.1.Ierikosana'!L19</f>
        <v>27.5</v>
      </c>
      <c r="J19" s="54"/>
    </row>
    <row r="20" spans="1:10" s="25" customFormat="1" ht="12.75">
      <c r="A20" s="38"/>
      <c r="B20" s="43"/>
      <c r="C20" s="41"/>
      <c r="D20" s="42"/>
      <c r="E20" s="40">
        <f>F20+G20+H20</f>
        <v>0</v>
      </c>
      <c r="F20" s="40"/>
      <c r="G20" s="40"/>
      <c r="H20" s="40"/>
      <c r="I20" s="40"/>
      <c r="J20" s="54"/>
    </row>
    <row r="21" spans="1:10" ht="12.75">
      <c r="A21" s="144" t="s">
        <v>0</v>
      </c>
      <c r="B21" s="144"/>
      <c r="C21" s="144"/>
      <c r="D21" s="26"/>
      <c r="E21" s="27">
        <f>SUM(E18:E20)</f>
        <v>1171.28</v>
      </c>
      <c r="F21" s="27">
        <f>SUM(F18:F20)</f>
        <v>341.28</v>
      </c>
      <c r="G21" s="27">
        <f>SUM(G18:G20)</f>
        <v>580</v>
      </c>
      <c r="H21" s="27">
        <f>SUM(H18:H20)</f>
        <v>250</v>
      </c>
      <c r="I21" s="27">
        <f>SUM(I18:I20)</f>
        <v>27.5</v>
      </c>
      <c r="J21" s="55"/>
    </row>
    <row r="22" spans="1:5" ht="12.75">
      <c r="A22" s="145" t="s">
        <v>9</v>
      </c>
      <c r="B22" s="145"/>
      <c r="C22" s="145"/>
      <c r="D22" s="9">
        <v>0.1</v>
      </c>
      <c r="E22" s="28">
        <f>ROUND(E21*D22,2)</f>
        <v>117.13</v>
      </c>
    </row>
    <row r="23" spans="1:5" ht="12.75">
      <c r="A23" s="146" t="s">
        <v>10</v>
      </c>
      <c r="B23" s="146"/>
      <c r="C23" s="146"/>
      <c r="D23" s="29"/>
      <c r="E23" s="28">
        <f>ROUND(E22*0.05,2)</f>
        <v>5.86</v>
      </c>
    </row>
    <row r="24" spans="1:7" ht="12.75">
      <c r="A24" s="147" t="s">
        <v>11</v>
      </c>
      <c r="B24" s="148"/>
      <c r="C24" s="149"/>
      <c r="D24" s="9">
        <v>0.09</v>
      </c>
      <c r="E24" s="28">
        <f>ROUND(E21*D24,2)</f>
        <v>105.42</v>
      </c>
      <c r="G24" s="58"/>
    </row>
    <row r="25" spans="1:10" ht="12.75">
      <c r="A25" s="144" t="s">
        <v>49</v>
      </c>
      <c r="B25" s="144"/>
      <c r="C25" s="144"/>
      <c r="D25" s="26"/>
      <c r="E25" s="27">
        <f>E21+E22+E24</f>
        <v>1393.83</v>
      </c>
      <c r="G25" s="30"/>
      <c r="J25" s="55"/>
    </row>
    <row r="26" spans="1:3" s="14" customFormat="1" ht="12.75">
      <c r="A26" s="15"/>
      <c r="B26" s="15"/>
      <c r="C26" s="16"/>
    </row>
    <row r="27" spans="1:3" s="14" customFormat="1" ht="12.75">
      <c r="A27" s="15"/>
      <c r="B27" s="15"/>
      <c r="C27" s="16"/>
    </row>
    <row r="28" spans="1:3" s="14" customFormat="1" ht="12.75">
      <c r="A28" s="15"/>
      <c r="B28" s="15"/>
      <c r="C28" s="16"/>
    </row>
    <row r="29" spans="1:3" s="14" customFormat="1" ht="12.75">
      <c r="A29" s="1" t="str">
        <f>'1.1 Pag.A'!$A$27</f>
        <v>Sastādīja:  Mikus Dzudzilo, Sert.Nr. 20-7063</v>
      </c>
      <c r="B29" s="17"/>
      <c r="C29" s="18"/>
    </row>
    <row r="30" spans="1:6" s="10" customFormat="1" ht="12.75">
      <c r="A30" s="1"/>
      <c r="B30" s="11"/>
      <c r="C30" s="32"/>
      <c r="F30" s="19"/>
    </row>
    <row r="31" spans="1:3" s="10" customFormat="1" ht="12.75">
      <c r="A31" s="1"/>
      <c r="B31" s="11"/>
      <c r="C31" s="11"/>
    </row>
    <row r="32" spans="1:6" s="11" customFormat="1" ht="12.75">
      <c r="A32" s="33"/>
      <c r="D32" s="10"/>
      <c r="E32" s="10"/>
      <c r="F32" s="10"/>
    </row>
    <row r="33" spans="1:3" s="10" customFormat="1" ht="12.75">
      <c r="A33" s="1" t="str">
        <f>'1.1 Pag.A'!$A$31</f>
        <v>Pārbaudīja: </v>
      </c>
      <c r="B33" s="11"/>
      <c r="C33" s="11"/>
    </row>
    <row r="34" spans="1:3" s="10" customFormat="1" ht="12.75">
      <c r="A34" s="11"/>
      <c r="B34" s="11"/>
      <c r="C34" s="11"/>
    </row>
    <row r="35" spans="1:3" s="10" customFormat="1" ht="12.75">
      <c r="A35" s="11"/>
      <c r="B35" s="11"/>
      <c r="C35" s="11"/>
    </row>
    <row r="36" spans="1:3" s="10" customFormat="1" ht="12.75">
      <c r="A36" s="11"/>
      <c r="B36" s="11"/>
      <c r="C36" s="11"/>
    </row>
    <row r="37" spans="1:2" ht="12.75">
      <c r="A37" s="7"/>
      <c r="B37" s="7"/>
    </row>
    <row r="39" spans="1:2" ht="12.75">
      <c r="A39" s="7"/>
      <c r="B39" s="7"/>
    </row>
    <row r="40" spans="1:2" ht="12.75">
      <c r="A40" s="7"/>
      <c r="B40" s="7"/>
    </row>
    <row r="41" spans="1:2" ht="12.75">
      <c r="A41" s="7"/>
      <c r="B41" s="7"/>
    </row>
    <row r="47" spans="1:2" ht="12.75">
      <c r="A47" s="33"/>
      <c r="B47" s="33"/>
    </row>
  </sheetData>
  <sheetProtection/>
  <mergeCells count="14">
    <mergeCell ref="A2:I2"/>
    <mergeCell ref="A3:I3"/>
    <mergeCell ref="A4:I4"/>
    <mergeCell ref="A16:A17"/>
    <mergeCell ref="B16:B17"/>
    <mergeCell ref="C16:D17"/>
    <mergeCell ref="E16:E17"/>
    <mergeCell ref="F16:I16"/>
    <mergeCell ref="C19:D19"/>
    <mergeCell ref="A21:C21"/>
    <mergeCell ref="A22:C22"/>
    <mergeCell ref="A23:C23"/>
    <mergeCell ref="A24:C24"/>
    <mergeCell ref="A25:C25"/>
  </mergeCells>
  <printOptions horizontalCentered="1"/>
  <pageMargins left="0.7480314960629921" right="0.7480314960629921" top="1.220472440944882" bottom="0.4724409448818898" header="0.5118110236220472" footer="0.5118110236220472"/>
  <pageSetup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R34"/>
  <sheetViews>
    <sheetView view="pageBreakPreview" zoomScale="85" zoomScaleNormal="85" zoomScaleSheetLayoutView="85" zoomScalePageLayoutView="0" workbookViewId="0" topLeftCell="A1">
      <selection activeCell="C20" sqref="C20"/>
    </sheetView>
  </sheetViews>
  <sheetFormatPr defaultColWidth="9.140625" defaultRowHeight="12.75"/>
  <cols>
    <col min="1" max="1" width="4.57421875" style="104" customWidth="1"/>
    <col min="2" max="2" width="5.57421875" style="104" customWidth="1"/>
    <col min="3" max="3" width="39.57421875" style="104" customWidth="1"/>
    <col min="4" max="4" width="6.8515625" style="104" customWidth="1"/>
    <col min="5" max="5" width="8.57421875" style="104" customWidth="1"/>
    <col min="6" max="6" width="9.28125" style="104" customWidth="1"/>
    <col min="7" max="7" width="9.00390625" style="104" customWidth="1"/>
    <col min="8" max="8" width="9.57421875" style="104" customWidth="1"/>
    <col min="9" max="9" width="8.8515625" style="104" customWidth="1"/>
    <col min="10" max="10" width="10.57421875" style="104" customWidth="1"/>
    <col min="11" max="12" width="10.140625" style="104" customWidth="1"/>
    <col min="13" max="13" width="11.28125" style="104" customWidth="1"/>
    <col min="14" max="14" width="11.421875" style="104" customWidth="1"/>
    <col min="15" max="15" width="9.7109375" style="104" customWidth="1"/>
    <col min="16" max="16" width="11.57421875" style="104" customWidth="1"/>
    <col min="17" max="17" width="9.421875" style="102" customWidth="1"/>
    <col min="18" max="18" width="9.140625" style="102" customWidth="1"/>
    <col min="19" max="19" width="11.00390625" style="104" customWidth="1"/>
    <col min="20" max="16384" width="9.140625" style="104" customWidth="1"/>
  </cols>
  <sheetData>
    <row r="1" spans="1:18" s="73" customFormat="1" ht="12.75">
      <c r="A1" s="163" t="s">
        <v>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71"/>
      <c r="R1" s="72"/>
    </row>
    <row r="2" spans="1:18" s="73" customFormat="1" ht="12.75">
      <c r="A2" s="164" t="s">
        <v>45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72"/>
      <c r="R2" s="72"/>
    </row>
    <row r="3" spans="1:18" s="73" customFormat="1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2"/>
      <c r="R3" s="72"/>
    </row>
    <row r="4" spans="1:18" s="73" customFormat="1" ht="12.75">
      <c r="A4" s="75" t="str">
        <f>'1.1 Pag.A'!$A$4</f>
        <v>Būves nosaukums: 464. sērijas daudzdzīvokļu dzivojamās ēkas jumta pastiprināšana</v>
      </c>
      <c r="B4" s="75"/>
      <c r="C4" s="72"/>
      <c r="D4" s="76"/>
      <c r="E4" s="76"/>
      <c r="F4" s="76"/>
      <c r="G4" s="76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s="73" customFormat="1" ht="12.75">
      <c r="A5" s="75" t="str">
        <f>'1.1 Pag.A'!$A$5</f>
        <v>Objekta nosaukums: 464. sērijas daudzdzīvokļu dzivojamās ēkas jumta pastiprināšana</v>
      </c>
      <c r="B5" s="75"/>
      <c r="C5" s="72"/>
      <c r="D5" s="76"/>
      <c r="E5" s="76"/>
      <c r="F5" s="76"/>
      <c r="G5" s="76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s="73" customFormat="1" ht="12.75">
      <c r="A6" s="75" t="str">
        <f>'1.1 Pag.A'!$A$6</f>
        <v>Objekta adrese: </v>
      </c>
      <c r="B6" s="75"/>
      <c r="C6" s="72"/>
      <c r="D6" s="76"/>
      <c r="E6" s="76"/>
      <c r="F6" s="76"/>
      <c r="G6" s="76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s="73" customFormat="1" ht="12.75">
      <c r="A7" s="75" t="str">
        <f>'1.1 Pag.A'!$A$7</f>
        <v>Pasūtījuma Nr.: </v>
      </c>
      <c r="B7" s="75"/>
      <c r="C7" s="72"/>
      <c r="D7" s="76"/>
      <c r="E7" s="76"/>
      <c r="F7" s="76"/>
      <c r="G7" s="76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s="73" customFormat="1" ht="12.75">
      <c r="A8" s="75"/>
      <c r="B8" s="75"/>
      <c r="C8" s="72"/>
      <c r="D8" s="76"/>
      <c r="E8" s="76"/>
      <c r="F8" s="76"/>
      <c r="G8" s="76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s="73" customFormat="1" ht="12.75">
      <c r="A9" s="73" t="str">
        <f>'1.1 Pag.A'!$A$9</f>
        <v>Tāme sastādīta 2019.gada tirgus cenās pamatojoties uz būvprojektu</v>
      </c>
      <c r="C9" s="61"/>
      <c r="D9" s="76"/>
      <c r="H9" s="72"/>
      <c r="I9" s="72"/>
      <c r="J9" s="72"/>
      <c r="K9" s="77"/>
      <c r="L9" s="77"/>
      <c r="M9" s="165" t="s">
        <v>14</v>
      </c>
      <c r="N9" s="165"/>
      <c r="O9" s="166">
        <f>P20</f>
        <v>2050.3199999999997</v>
      </c>
      <c r="P9" s="167"/>
      <c r="Q9" s="72"/>
      <c r="R9" s="72"/>
    </row>
    <row r="10" spans="3:18" s="73" customFormat="1" ht="12.75">
      <c r="C10" s="61"/>
      <c r="D10" s="76"/>
      <c r="H10" s="72"/>
      <c r="I10" s="72"/>
      <c r="J10" s="72"/>
      <c r="K10" s="77"/>
      <c r="L10" s="77"/>
      <c r="M10" s="76"/>
      <c r="N10" s="76"/>
      <c r="O10" s="78"/>
      <c r="P10" s="79"/>
      <c r="Q10" s="72"/>
      <c r="R10" s="72"/>
    </row>
    <row r="11" spans="1:18" s="73" customFormat="1" ht="12.75">
      <c r="A11" s="75"/>
      <c r="B11" s="75"/>
      <c r="C11" s="75"/>
      <c r="D11" s="72"/>
      <c r="P11" s="76" t="str">
        <f>'Kops.Pag.A'!$I$15</f>
        <v>Tāme sastādīta 2019.gada 14.novembrī</v>
      </c>
      <c r="Q11" s="72"/>
      <c r="R11" s="72"/>
    </row>
    <row r="12" spans="1:18" s="73" customFormat="1" ht="12.75" customHeight="1">
      <c r="A12" s="168" t="s">
        <v>4</v>
      </c>
      <c r="B12" s="168" t="s">
        <v>18</v>
      </c>
      <c r="C12" s="168" t="s">
        <v>31</v>
      </c>
      <c r="D12" s="168" t="s">
        <v>1</v>
      </c>
      <c r="E12" s="170" t="s">
        <v>2</v>
      </c>
      <c r="F12" s="160" t="s">
        <v>5</v>
      </c>
      <c r="G12" s="161"/>
      <c r="H12" s="161"/>
      <c r="I12" s="161"/>
      <c r="J12" s="161"/>
      <c r="K12" s="162"/>
      <c r="L12" s="160" t="s">
        <v>3</v>
      </c>
      <c r="M12" s="161"/>
      <c r="N12" s="161"/>
      <c r="O12" s="161"/>
      <c r="P12" s="162"/>
      <c r="Q12" s="72"/>
      <c r="R12" s="72"/>
    </row>
    <row r="13" spans="1:18" s="73" customFormat="1" ht="57" customHeight="1">
      <c r="A13" s="169"/>
      <c r="B13" s="169"/>
      <c r="C13" s="169"/>
      <c r="D13" s="169"/>
      <c r="E13" s="170"/>
      <c r="F13" s="80" t="s">
        <v>19</v>
      </c>
      <c r="G13" s="80" t="s">
        <v>20</v>
      </c>
      <c r="H13" s="80" t="s">
        <v>27</v>
      </c>
      <c r="I13" s="80" t="s">
        <v>28</v>
      </c>
      <c r="J13" s="80" t="s">
        <v>29</v>
      </c>
      <c r="K13" s="80" t="s">
        <v>32</v>
      </c>
      <c r="L13" s="80" t="s">
        <v>21</v>
      </c>
      <c r="M13" s="80" t="s">
        <v>27</v>
      </c>
      <c r="N13" s="80" t="s">
        <v>28</v>
      </c>
      <c r="O13" s="80" t="s">
        <v>29</v>
      </c>
      <c r="P13" s="80" t="s">
        <v>33</v>
      </c>
      <c r="Q13" s="72"/>
      <c r="R13" s="72"/>
    </row>
    <row r="14" spans="1:18" s="128" customFormat="1" ht="12.75">
      <c r="A14" s="117"/>
      <c r="B14" s="117"/>
      <c r="C14" s="63"/>
      <c r="D14" s="65"/>
      <c r="E14" s="66"/>
      <c r="F14" s="60"/>
      <c r="G14" s="60"/>
      <c r="H14" s="116"/>
      <c r="I14" s="116"/>
      <c r="J14" s="116"/>
      <c r="K14" s="132">
        <f aca="true" t="shared" si="0" ref="K14:K19">ROUND(H14+I14+J14,2)</f>
        <v>0</v>
      </c>
      <c r="L14" s="132">
        <f aca="true" t="shared" si="1" ref="L14:L19">ROUND(F14*E14,2)</f>
        <v>0</v>
      </c>
      <c r="M14" s="133">
        <f aca="true" t="shared" si="2" ref="M14:M19">ROUND(H14*E14,2)</f>
        <v>0</v>
      </c>
      <c r="N14" s="133">
        <f aca="true" t="shared" si="3" ref="N14:N19">ROUND(I14*E14,2)</f>
        <v>0</v>
      </c>
      <c r="O14" s="133">
        <f aca="true" t="shared" si="4" ref="O14:O19">ROUND(J14*E14,2)</f>
        <v>0</v>
      </c>
      <c r="P14" s="132">
        <f aca="true" t="shared" si="5" ref="P14:P19">ROUND(M14+N14+O14,2)</f>
        <v>0</v>
      </c>
      <c r="Q14" s="126"/>
      <c r="R14" s="126"/>
    </row>
    <row r="15" spans="1:18" s="135" customFormat="1" ht="51">
      <c r="A15" s="136">
        <v>1</v>
      </c>
      <c r="B15" s="88" t="s">
        <v>68</v>
      </c>
      <c r="C15" s="52" t="s">
        <v>72</v>
      </c>
      <c r="D15" s="53" t="s">
        <v>54</v>
      </c>
      <c r="E15" s="59">
        <f>32+32.88+42.4+1.98+1.24+8</f>
        <v>118.5</v>
      </c>
      <c r="F15" s="59">
        <v>0.3</v>
      </c>
      <c r="G15" s="90">
        <v>12.41</v>
      </c>
      <c r="H15" s="91">
        <f>ROUND(G15*F15,2)</f>
        <v>3.72</v>
      </c>
      <c r="I15" s="91">
        <v>1.58</v>
      </c>
      <c r="J15" s="91">
        <v>0.5</v>
      </c>
      <c r="K15" s="132">
        <f t="shared" si="0"/>
        <v>5.8</v>
      </c>
      <c r="L15" s="132">
        <f t="shared" si="1"/>
        <v>35.55</v>
      </c>
      <c r="M15" s="133">
        <f t="shared" si="2"/>
        <v>440.82</v>
      </c>
      <c r="N15" s="133">
        <f t="shared" si="3"/>
        <v>187.23</v>
      </c>
      <c r="O15" s="133">
        <f t="shared" si="4"/>
        <v>59.25</v>
      </c>
      <c r="P15" s="132">
        <f t="shared" si="5"/>
        <v>687.3</v>
      </c>
      <c r="Q15" s="134"/>
      <c r="R15" s="134"/>
    </row>
    <row r="16" spans="1:18" s="135" customFormat="1" ht="25.5">
      <c r="A16" s="136">
        <v>2</v>
      </c>
      <c r="B16" s="88" t="s">
        <v>68</v>
      </c>
      <c r="C16" s="52" t="s">
        <v>58</v>
      </c>
      <c r="D16" s="53" t="s">
        <v>59</v>
      </c>
      <c r="E16" s="59">
        <v>4.17</v>
      </c>
      <c r="F16" s="59">
        <v>1.8</v>
      </c>
      <c r="G16" s="90">
        <v>12.41</v>
      </c>
      <c r="H16" s="91">
        <f>ROUND(G16*F16,2)</f>
        <v>22.34</v>
      </c>
      <c r="I16" s="91">
        <v>39.69</v>
      </c>
      <c r="J16" s="91">
        <v>1.8</v>
      </c>
      <c r="K16" s="132">
        <f t="shared" si="0"/>
        <v>63.83</v>
      </c>
      <c r="L16" s="132">
        <f t="shared" si="1"/>
        <v>7.51</v>
      </c>
      <c r="M16" s="133">
        <f t="shared" si="2"/>
        <v>93.16</v>
      </c>
      <c r="N16" s="133">
        <f t="shared" si="3"/>
        <v>165.51</v>
      </c>
      <c r="O16" s="133">
        <f t="shared" si="4"/>
        <v>7.51</v>
      </c>
      <c r="P16" s="132">
        <f t="shared" si="5"/>
        <v>266.18</v>
      </c>
      <c r="Q16" s="134"/>
      <c r="R16" s="134"/>
    </row>
    <row r="17" spans="1:18" s="135" customFormat="1" ht="12.75">
      <c r="A17" s="136">
        <v>3</v>
      </c>
      <c r="B17" s="88" t="s">
        <v>68</v>
      </c>
      <c r="C17" s="52" t="s">
        <v>71</v>
      </c>
      <c r="D17" s="53" t="s">
        <v>57</v>
      </c>
      <c r="E17" s="59">
        <v>12</v>
      </c>
      <c r="F17" s="59">
        <v>0.5</v>
      </c>
      <c r="G17" s="90">
        <v>12.41</v>
      </c>
      <c r="H17" s="91">
        <f>ROUND(G17*F17,2)</f>
        <v>6.21</v>
      </c>
      <c r="I17" s="91">
        <v>1.83</v>
      </c>
      <c r="J17" s="91">
        <v>0.15</v>
      </c>
      <c r="K17" s="132">
        <f t="shared" si="0"/>
        <v>8.19</v>
      </c>
      <c r="L17" s="132">
        <f t="shared" si="1"/>
        <v>6</v>
      </c>
      <c r="M17" s="133">
        <f t="shared" si="2"/>
        <v>74.52</v>
      </c>
      <c r="N17" s="133">
        <f t="shared" si="3"/>
        <v>21.96</v>
      </c>
      <c r="O17" s="133">
        <f t="shared" si="4"/>
        <v>1.8</v>
      </c>
      <c r="P17" s="132">
        <f t="shared" si="5"/>
        <v>98.28</v>
      </c>
      <c r="Q17" s="134"/>
      <c r="R17" s="134"/>
    </row>
    <row r="18" spans="1:18" s="135" customFormat="1" ht="12.75">
      <c r="A18" s="136">
        <v>4</v>
      </c>
      <c r="B18" s="88" t="s">
        <v>68</v>
      </c>
      <c r="C18" s="52" t="s">
        <v>74</v>
      </c>
      <c r="D18" s="53" t="s">
        <v>63</v>
      </c>
      <c r="E18" s="59">
        <v>1</v>
      </c>
      <c r="F18" s="59">
        <v>16</v>
      </c>
      <c r="G18" s="90">
        <v>12.41</v>
      </c>
      <c r="H18" s="91">
        <f>ROUND(G18*F18,2)</f>
        <v>198.56</v>
      </c>
      <c r="I18" s="91"/>
      <c r="J18" s="91">
        <v>800</v>
      </c>
      <c r="K18" s="132">
        <f t="shared" si="0"/>
        <v>998.56</v>
      </c>
      <c r="L18" s="132">
        <f t="shared" si="1"/>
        <v>16</v>
      </c>
      <c r="M18" s="133">
        <f t="shared" si="2"/>
        <v>198.56</v>
      </c>
      <c r="N18" s="133">
        <f t="shared" si="3"/>
        <v>0</v>
      </c>
      <c r="O18" s="133">
        <f t="shared" si="4"/>
        <v>800</v>
      </c>
      <c r="P18" s="132">
        <f t="shared" si="5"/>
        <v>998.56</v>
      </c>
      <c r="Q18" s="134"/>
      <c r="R18" s="134"/>
    </row>
    <row r="19" spans="1:18" s="87" customFormat="1" ht="12.75">
      <c r="A19" s="64"/>
      <c r="B19" s="64"/>
      <c r="C19" s="93"/>
      <c r="D19" s="67"/>
      <c r="E19" s="129"/>
      <c r="F19" s="129"/>
      <c r="G19" s="129"/>
      <c r="H19" s="118"/>
      <c r="I19" s="118"/>
      <c r="J19" s="118"/>
      <c r="K19" s="130">
        <f t="shared" si="0"/>
        <v>0</v>
      </c>
      <c r="L19" s="130">
        <f t="shared" si="1"/>
        <v>0</v>
      </c>
      <c r="M19" s="131">
        <f t="shared" si="2"/>
        <v>0</v>
      </c>
      <c r="N19" s="131">
        <f t="shared" si="3"/>
        <v>0</v>
      </c>
      <c r="O19" s="131">
        <f t="shared" si="4"/>
        <v>0</v>
      </c>
      <c r="P19" s="130">
        <f t="shared" si="5"/>
        <v>0</v>
      </c>
      <c r="Q19" s="86"/>
      <c r="R19" s="86"/>
    </row>
    <row r="20" spans="1:18" s="73" customFormat="1" ht="25.5">
      <c r="A20" s="94"/>
      <c r="B20" s="94"/>
      <c r="C20" s="95" t="s">
        <v>37</v>
      </c>
      <c r="D20" s="96"/>
      <c r="E20" s="97"/>
      <c r="F20" s="97"/>
      <c r="G20" s="97"/>
      <c r="H20" s="97"/>
      <c r="I20" s="97"/>
      <c r="J20" s="97"/>
      <c r="K20" s="98"/>
      <c r="L20" s="98">
        <f>SUM(L14:L19)</f>
        <v>65.06</v>
      </c>
      <c r="M20" s="98">
        <f>SUM(M14:M19)</f>
        <v>807.06</v>
      </c>
      <c r="N20" s="98">
        <f>SUM(N14:N19)</f>
        <v>374.7</v>
      </c>
      <c r="O20" s="98">
        <f>SUM(O14:O19)</f>
        <v>868.56</v>
      </c>
      <c r="P20" s="98">
        <f>SUM(P14:P19)</f>
        <v>2050.3199999999997</v>
      </c>
      <c r="Q20" s="72"/>
      <c r="R20" s="72"/>
    </row>
    <row r="21" spans="1:3" s="99" customFormat="1" ht="12.75">
      <c r="A21" s="69"/>
      <c r="B21" s="69"/>
      <c r="C21" s="70"/>
    </row>
    <row r="22" spans="1:6" s="99" customFormat="1" ht="12.75">
      <c r="A22" s="62"/>
      <c r="B22" s="61"/>
      <c r="C22" s="70"/>
      <c r="D22" s="70"/>
      <c r="E22" s="70"/>
      <c r="F22" s="70"/>
    </row>
    <row r="23" spans="1:3" s="99" customFormat="1" ht="12.75">
      <c r="A23" s="69"/>
      <c r="B23" s="69"/>
      <c r="C23" s="70"/>
    </row>
    <row r="24" spans="1:3" s="99" customFormat="1" ht="12.75">
      <c r="A24" s="61" t="str">
        <f>'1.1 Pag.A'!$A$27</f>
        <v>Sastādīja:  Mikus Dzudzilo, Sert.Nr. 20-7063</v>
      </c>
      <c r="B24" s="100"/>
      <c r="C24" s="101"/>
    </row>
    <row r="25" spans="1:18" ht="12.75">
      <c r="A25" s="61"/>
      <c r="B25" s="102"/>
      <c r="C25" s="103"/>
      <c r="F25" s="105"/>
      <c r="Q25" s="104"/>
      <c r="R25" s="104"/>
    </row>
    <row r="26" spans="1:18" ht="12.75">
      <c r="A26" s="61"/>
      <c r="B26" s="102"/>
      <c r="C26" s="102"/>
      <c r="Q26" s="104"/>
      <c r="R26" s="104"/>
    </row>
    <row r="27" spans="1:6" s="102" customFormat="1" ht="12.75">
      <c r="A27" s="106"/>
      <c r="D27" s="104"/>
      <c r="E27" s="104"/>
      <c r="F27" s="104"/>
    </row>
    <row r="28" spans="1:18" ht="12.75">
      <c r="A28" s="61" t="str">
        <f>'1.1 Pag.A'!$A$31</f>
        <v>Pārbaudīja: </v>
      </c>
      <c r="B28" s="102"/>
      <c r="C28" s="102"/>
      <c r="Q28" s="104"/>
      <c r="R28" s="104"/>
    </row>
    <row r="29" spans="1:18" ht="12.75">
      <c r="A29" s="102"/>
      <c r="B29" s="102"/>
      <c r="C29" s="102"/>
      <c r="Q29" s="104"/>
      <c r="R29" s="104"/>
    </row>
    <row r="30" spans="1:18" ht="12.75">
      <c r="A30" s="102"/>
      <c r="B30" s="102"/>
      <c r="C30" s="102"/>
      <c r="Q30" s="104"/>
      <c r="R30" s="104"/>
    </row>
    <row r="31" spans="1:18" ht="12.75">
      <c r="A31" s="102"/>
      <c r="B31" s="102"/>
      <c r="C31" s="102"/>
      <c r="Q31" s="104"/>
      <c r="R31" s="104"/>
    </row>
    <row r="32" spans="1:18" s="73" customFormat="1" ht="12.75">
      <c r="A32" s="107"/>
      <c r="B32" s="107"/>
      <c r="C32" s="107"/>
      <c r="D32" s="110"/>
      <c r="E32" s="111"/>
      <c r="F32" s="111"/>
      <c r="G32" s="111"/>
      <c r="J32" s="111"/>
      <c r="K32" s="111"/>
      <c r="L32" s="111"/>
      <c r="M32" s="111"/>
      <c r="N32" s="111"/>
      <c r="O32" s="111"/>
      <c r="P32" s="111"/>
      <c r="Q32" s="72"/>
      <c r="R32" s="72"/>
    </row>
    <row r="33" spans="1:18" s="73" customFormat="1" ht="12.75">
      <c r="A33" s="108"/>
      <c r="B33" s="108"/>
      <c r="C33" s="104"/>
      <c r="D33" s="108"/>
      <c r="E33" s="111"/>
      <c r="F33" s="111"/>
      <c r="G33" s="111"/>
      <c r="J33" s="108"/>
      <c r="K33" s="108"/>
      <c r="L33" s="108"/>
      <c r="M33" s="111"/>
      <c r="N33" s="111"/>
      <c r="O33" s="111"/>
      <c r="P33" s="111"/>
      <c r="Q33" s="72"/>
      <c r="R33" s="72"/>
    </row>
    <row r="34" spans="1:18" s="73" customFormat="1" ht="12.75">
      <c r="A34" s="112"/>
      <c r="B34" s="112"/>
      <c r="C34" s="104"/>
      <c r="D34" s="110"/>
      <c r="E34" s="111"/>
      <c r="F34" s="111"/>
      <c r="G34" s="111"/>
      <c r="J34" s="111"/>
      <c r="K34" s="111"/>
      <c r="L34" s="111"/>
      <c r="M34" s="111"/>
      <c r="N34" s="111"/>
      <c r="O34" s="111"/>
      <c r="P34" s="111"/>
      <c r="Q34" s="72"/>
      <c r="R34" s="72"/>
    </row>
  </sheetData>
  <sheetProtection/>
  <mergeCells count="11">
    <mergeCell ref="L12:P12"/>
    <mergeCell ref="A1:P1"/>
    <mergeCell ref="A2:P2"/>
    <mergeCell ref="M9:N9"/>
    <mergeCell ref="O9:P9"/>
    <mergeCell ref="A12:A13"/>
    <mergeCell ref="B12:B13"/>
    <mergeCell ref="C12:C13"/>
    <mergeCell ref="D12:D13"/>
    <mergeCell ref="E12:E13"/>
    <mergeCell ref="F12:K12"/>
  </mergeCells>
  <printOptions horizontalCentered="1"/>
  <pageMargins left="0.7480314960629921" right="0.7480314960629921" top="0.7086614173228347" bottom="0.1968503937007874" header="0.4330708661417323" footer="0.2362204724409449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</sheetPr>
  <dimension ref="A2:J47"/>
  <sheetViews>
    <sheetView view="pageBreakPreview" zoomScale="85" zoomScaleSheetLayoutView="85" zoomScalePageLayoutView="0" workbookViewId="0" topLeftCell="A1">
      <selection activeCell="B19" sqref="B19"/>
    </sheetView>
  </sheetViews>
  <sheetFormatPr defaultColWidth="11.28125" defaultRowHeight="12.75"/>
  <cols>
    <col min="1" max="2" width="6.57421875" style="2" customWidth="1"/>
    <col min="3" max="3" width="32.8515625" style="2" customWidth="1"/>
    <col min="4" max="4" width="8.8515625" style="2" customWidth="1"/>
    <col min="5" max="5" width="19.28125" style="2" customWidth="1"/>
    <col min="6" max="7" width="22.00390625" style="2" customWidth="1"/>
    <col min="8" max="9" width="17.8515625" style="2" customWidth="1"/>
    <col min="10" max="16384" width="11.28125" style="2" customWidth="1"/>
  </cols>
  <sheetData>
    <row r="2" spans="1:9" ht="15">
      <c r="A2" s="150" t="s">
        <v>26</v>
      </c>
      <c r="B2" s="150"/>
      <c r="C2" s="150"/>
      <c r="D2" s="150"/>
      <c r="E2" s="150"/>
      <c r="F2" s="150"/>
      <c r="G2" s="150"/>
      <c r="H2" s="150"/>
      <c r="I2" s="150"/>
    </row>
    <row r="3" spans="1:9" ht="15">
      <c r="A3" s="150" t="s">
        <v>39</v>
      </c>
      <c r="B3" s="150"/>
      <c r="C3" s="150"/>
      <c r="D3" s="150"/>
      <c r="E3" s="150"/>
      <c r="F3" s="150"/>
      <c r="G3" s="150"/>
      <c r="H3" s="150"/>
      <c r="I3" s="150"/>
    </row>
    <row r="4" spans="1:9" ht="12.75">
      <c r="A4" s="151" t="s">
        <v>6</v>
      </c>
      <c r="B4" s="151"/>
      <c r="C4" s="151"/>
      <c r="D4" s="151"/>
      <c r="E4" s="151"/>
      <c r="F4" s="151"/>
      <c r="G4" s="151"/>
      <c r="H4" s="151"/>
      <c r="I4" s="151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 customHeight="1">
      <c r="A7" s="3" t="str">
        <f>'1.1 Pag.A'!$A$4</f>
        <v>Būves nosaukums: 464. sērijas daudzdzīvokļu dzivojamās ēkas jumta pastiprināšana</v>
      </c>
      <c r="B7" s="3"/>
      <c r="C7" s="20"/>
      <c r="D7" s="20"/>
      <c r="E7" s="20"/>
      <c r="F7" s="20"/>
      <c r="G7" s="20"/>
      <c r="H7" s="20"/>
      <c r="I7" s="20"/>
    </row>
    <row r="8" spans="1:9" ht="12.75" customHeight="1">
      <c r="A8" s="3" t="str">
        <f>'1.1 Pag.A'!$A$5</f>
        <v>Objekta nosaukums: 464. sērijas daudzdzīvokļu dzivojamās ēkas jumta pastiprināšana</v>
      </c>
      <c r="B8" s="3"/>
      <c r="C8" s="20"/>
      <c r="D8" s="20"/>
      <c r="E8" s="20"/>
      <c r="F8" s="20"/>
      <c r="G8" s="20"/>
      <c r="H8" s="20"/>
      <c r="I8" s="20"/>
    </row>
    <row r="9" spans="1:9" ht="12.75">
      <c r="A9" s="3" t="str">
        <f>'1.1 Pag.A'!$A$6</f>
        <v>Objekta adrese: </v>
      </c>
      <c r="B9" s="3"/>
      <c r="C9" s="8"/>
      <c r="D9" s="8"/>
      <c r="E9" s="8"/>
      <c r="F9" s="8"/>
      <c r="G9" s="8"/>
      <c r="H9" s="8"/>
      <c r="I9" s="8"/>
    </row>
    <row r="10" spans="1:9" ht="12.75">
      <c r="A10" s="3" t="str">
        <f>'1.1 Pag.A'!$A$7</f>
        <v>Pasūtījuma Nr.: </v>
      </c>
      <c r="B10" s="3"/>
      <c r="C10" s="21"/>
      <c r="D10" s="21"/>
      <c r="E10" s="21"/>
      <c r="F10" s="21"/>
      <c r="G10" s="21"/>
      <c r="H10" s="21"/>
      <c r="I10" s="21"/>
    </row>
    <row r="11" spans="1:9" ht="12.75">
      <c r="A11" s="6"/>
      <c r="B11" s="6"/>
      <c r="C11" s="6"/>
      <c r="D11" s="6"/>
      <c r="E11" s="6"/>
      <c r="F11" s="6"/>
      <c r="G11" s="6"/>
      <c r="H11" s="6"/>
      <c r="I11" s="6"/>
    </row>
    <row r="12" spans="1:9" ht="12.75">
      <c r="A12" s="5"/>
      <c r="B12" s="5"/>
      <c r="C12" s="22" t="s">
        <v>12</v>
      </c>
      <c r="D12" s="22"/>
      <c r="E12" s="23">
        <f>E25</f>
        <v>1145.83</v>
      </c>
      <c r="F12" s="4"/>
      <c r="G12" s="4"/>
      <c r="H12" s="4"/>
      <c r="I12" s="4"/>
    </row>
    <row r="13" spans="1:9" ht="12.75">
      <c r="A13" s="5"/>
      <c r="B13" s="5"/>
      <c r="C13" s="22" t="s">
        <v>15</v>
      </c>
      <c r="D13" s="22"/>
      <c r="E13" s="23">
        <f>I21</f>
        <v>56.32</v>
      </c>
      <c r="F13" s="4"/>
      <c r="G13" s="4"/>
      <c r="H13" s="4"/>
      <c r="I13" s="4"/>
    </row>
    <row r="14" spans="1:9" s="37" customFormat="1" ht="12.75">
      <c r="A14" s="34"/>
      <c r="B14" s="34"/>
      <c r="C14" s="35"/>
      <c r="D14" s="35"/>
      <c r="E14" s="36"/>
      <c r="F14" s="24"/>
      <c r="G14" s="24"/>
      <c r="H14" s="24"/>
      <c r="I14" s="24"/>
    </row>
    <row r="15" spans="7:10" ht="12.75">
      <c r="G15" s="5"/>
      <c r="I15" s="13" t="s">
        <v>50</v>
      </c>
      <c r="J15" s="39"/>
    </row>
    <row r="16" spans="1:10" ht="12.75" customHeight="1">
      <c r="A16" s="152" t="s">
        <v>4</v>
      </c>
      <c r="B16" s="153" t="s">
        <v>17</v>
      </c>
      <c r="C16" s="155" t="s">
        <v>7</v>
      </c>
      <c r="D16" s="156"/>
      <c r="E16" s="152" t="s">
        <v>30</v>
      </c>
      <c r="F16" s="159" t="s">
        <v>8</v>
      </c>
      <c r="G16" s="159"/>
      <c r="H16" s="159"/>
      <c r="I16" s="159"/>
      <c r="J16" s="56"/>
    </row>
    <row r="17" spans="1:10" s="24" customFormat="1" ht="45" customHeight="1">
      <c r="A17" s="152"/>
      <c r="B17" s="154"/>
      <c r="C17" s="157"/>
      <c r="D17" s="158"/>
      <c r="E17" s="152"/>
      <c r="F17" s="12" t="s">
        <v>27</v>
      </c>
      <c r="G17" s="12" t="s">
        <v>28</v>
      </c>
      <c r="H17" s="31" t="s">
        <v>29</v>
      </c>
      <c r="I17" s="31" t="s">
        <v>16</v>
      </c>
      <c r="J17" s="57"/>
    </row>
    <row r="18" spans="1:9" s="48" customFormat="1" ht="12.75">
      <c r="A18" s="44"/>
      <c r="B18" s="45"/>
      <c r="C18" s="45"/>
      <c r="D18" s="46"/>
      <c r="E18" s="44"/>
      <c r="F18" s="44"/>
      <c r="G18" s="44"/>
      <c r="H18" s="47"/>
      <c r="I18" s="47"/>
    </row>
    <row r="19" spans="1:10" s="48" customFormat="1" ht="12.75">
      <c r="A19" s="50">
        <v>1</v>
      </c>
      <c r="B19" s="50">
        <v>1.1</v>
      </c>
      <c r="C19" s="142" t="s">
        <v>46</v>
      </c>
      <c r="D19" s="143"/>
      <c r="E19" s="51">
        <f>F19+G19+H19</f>
        <v>962.8799999999999</v>
      </c>
      <c r="F19" s="49">
        <f>'1.5 Past._B'!M21</f>
        <v>698.79</v>
      </c>
      <c r="G19" s="49">
        <f>'1.5 Past._B'!N21</f>
        <v>223.27999999999997</v>
      </c>
      <c r="H19" s="49">
        <f>'1.5 Past._B'!O21</f>
        <v>40.809999999999995</v>
      </c>
      <c r="I19" s="49">
        <f>'1.5 Past._B'!L21</f>
        <v>56.32</v>
      </c>
      <c r="J19" s="54"/>
    </row>
    <row r="20" spans="1:10" s="25" customFormat="1" ht="12.75">
      <c r="A20" s="38"/>
      <c r="B20" s="43"/>
      <c r="C20" s="41"/>
      <c r="D20" s="42"/>
      <c r="E20" s="40">
        <f>F20+G20+H20</f>
        <v>0</v>
      </c>
      <c r="F20" s="40"/>
      <c r="G20" s="40"/>
      <c r="H20" s="40"/>
      <c r="I20" s="40"/>
      <c r="J20" s="54"/>
    </row>
    <row r="21" spans="1:10" ht="12.75">
      <c r="A21" s="144" t="s">
        <v>0</v>
      </c>
      <c r="B21" s="144"/>
      <c r="C21" s="144"/>
      <c r="D21" s="26"/>
      <c r="E21" s="27">
        <f>SUM(E18:E20)</f>
        <v>962.8799999999999</v>
      </c>
      <c r="F21" s="27">
        <f>SUM(F18:F20)</f>
        <v>698.79</v>
      </c>
      <c r="G21" s="27">
        <f>SUM(G18:G20)</f>
        <v>223.27999999999997</v>
      </c>
      <c r="H21" s="27">
        <f>SUM(H18:H20)</f>
        <v>40.809999999999995</v>
      </c>
      <c r="I21" s="27">
        <f>SUM(I18:I20)</f>
        <v>56.32</v>
      </c>
      <c r="J21" s="55"/>
    </row>
    <row r="22" spans="1:5" ht="12.75">
      <c r="A22" s="145" t="s">
        <v>9</v>
      </c>
      <c r="B22" s="145"/>
      <c r="C22" s="145"/>
      <c r="D22" s="9">
        <v>0.1</v>
      </c>
      <c r="E22" s="28">
        <f>ROUND(E21*D22,2)</f>
        <v>96.29</v>
      </c>
    </row>
    <row r="23" spans="1:5" ht="12.75">
      <c r="A23" s="146" t="s">
        <v>10</v>
      </c>
      <c r="B23" s="146"/>
      <c r="C23" s="146"/>
      <c r="D23" s="29"/>
      <c r="E23" s="28">
        <f>ROUND(E22*0.05,2)</f>
        <v>4.81</v>
      </c>
    </row>
    <row r="24" spans="1:7" ht="12.75">
      <c r="A24" s="147" t="s">
        <v>11</v>
      </c>
      <c r="B24" s="148"/>
      <c r="C24" s="149"/>
      <c r="D24" s="9">
        <v>0.09</v>
      </c>
      <c r="E24" s="28">
        <f>ROUND(E21*D24,2)</f>
        <v>86.66</v>
      </c>
      <c r="G24" s="58"/>
    </row>
    <row r="25" spans="1:10" ht="12.75">
      <c r="A25" s="144" t="s">
        <v>49</v>
      </c>
      <c r="B25" s="144"/>
      <c r="C25" s="144"/>
      <c r="D25" s="26"/>
      <c r="E25" s="27">
        <f>E21+E22+E24</f>
        <v>1145.83</v>
      </c>
      <c r="G25" s="30"/>
      <c r="J25" s="55"/>
    </row>
    <row r="26" spans="1:3" s="14" customFormat="1" ht="12.75">
      <c r="A26" s="15"/>
      <c r="B26" s="15"/>
      <c r="C26" s="16"/>
    </row>
    <row r="27" spans="1:3" s="14" customFormat="1" ht="12.75">
      <c r="A27" s="15"/>
      <c r="B27" s="15"/>
      <c r="C27" s="16"/>
    </row>
    <row r="28" spans="1:3" s="14" customFormat="1" ht="12.75">
      <c r="A28" s="15"/>
      <c r="B28" s="15"/>
      <c r="C28" s="16"/>
    </row>
    <row r="29" spans="1:3" s="14" customFormat="1" ht="12.75">
      <c r="A29" s="1" t="str">
        <f>'1.1 Pag.A'!$A$27</f>
        <v>Sastādīja:  Mikus Dzudzilo, Sert.Nr. 20-7063</v>
      </c>
      <c r="B29" s="17"/>
      <c r="C29" s="18"/>
    </row>
    <row r="30" spans="1:6" s="10" customFormat="1" ht="12.75">
      <c r="A30" s="1"/>
      <c r="B30" s="11"/>
      <c r="C30" s="32"/>
      <c r="F30" s="19"/>
    </row>
    <row r="31" spans="1:3" s="10" customFormat="1" ht="12.75">
      <c r="A31" s="1"/>
      <c r="B31" s="11"/>
      <c r="C31" s="11"/>
    </row>
    <row r="32" spans="1:6" s="11" customFormat="1" ht="12.75">
      <c r="A32" s="33"/>
      <c r="D32" s="10"/>
      <c r="E32" s="10"/>
      <c r="F32" s="10"/>
    </row>
    <row r="33" spans="1:3" s="10" customFormat="1" ht="12.75">
      <c r="A33" s="1" t="str">
        <f>'1.1 Pag.A'!$A$31</f>
        <v>Pārbaudīja: </v>
      </c>
      <c r="B33" s="11"/>
      <c r="C33" s="11"/>
    </row>
    <row r="34" spans="1:3" s="10" customFormat="1" ht="12.75">
      <c r="A34" s="11"/>
      <c r="B34" s="11"/>
      <c r="C34" s="11"/>
    </row>
    <row r="35" spans="1:3" s="10" customFormat="1" ht="12.75">
      <c r="A35" s="11"/>
      <c r="B35" s="11"/>
      <c r="C35" s="11"/>
    </row>
    <row r="36" spans="1:3" s="10" customFormat="1" ht="12.75">
      <c r="A36" s="11"/>
      <c r="B36" s="11"/>
      <c r="C36" s="11"/>
    </row>
    <row r="37" spans="1:2" ht="12.75">
      <c r="A37" s="7"/>
      <c r="B37" s="7"/>
    </row>
    <row r="39" spans="1:2" ht="12.75">
      <c r="A39" s="7"/>
      <c r="B39" s="7"/>
    </row>
    <row r="40" spans="1:2" ht="12.75">
      <c r="A40" s="7"/>
      <c r="B40" s="7"/>
    </row>
    <row r="41" spans="1:2" ht="12.75">
      <c r="A41" s="7"/>
      <c r="B41" s="7"/>
    </row>
    <row r="47" spans="1:2" ht="12.75">
      <c r="A47" s="33"/>
      <c r="B47" s="33"/>
    </row>
  </sheetData>
  <sheetProtection/>
  <mergeCells count="14">
    <mergeCell ref="A2:I2"/>
    <mergeCell ref="A3:I3"/>
    <mergeCell ref="A4:I4"/>
    <mergeCell ref="A16:A17"/>
    <mergeCell ref="B16:B17"/>
    <mergeCell ref="C16:D17"/>
    <mergeCell ref="E16:E17"/>
    <mergeCell ref="F16:I16"/>
    <mergeCell ref="A23:C23"/>
    <mergeCell ref="A24:C24"/>
    <mergeCell ref="A25:C25"/>
    <mergeCell ref="C19:D19"/>
    <mergeCell ref="A21:C21"/>
    <mergeCell ref="A22:C22"/>
  </mergeCells>
  <printOptions horizontalCentered="1"/>
  <pageMargins left="0.748031496062992" right="0.748031496062992" top="1.234251969" bottom="0.484251969" header="0.511811023622047" footer="0.511811023622047"/>
  <pageSetup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</sheetPr>
  <dimension ref="A1:S33"/>
  <sheetViews>
    <sheetView view="pageBreakPreview" zoomScale="85" zoomScaleNormal="85" zoomScaleSheetLayoutView="85" zoomScalePageLayoutView="0" workbookViewId="0" topLeftCell="A1">
      <selection activeCell="A19" sqref="A19"/>
    </sheetView>
  </sheetViews>
  <sheetFormatPr defaultColWidth="9.140625" defaultRowHeight="12.75"/>
  <cols>
    <col min="1" max="1" width="4.57421875" style="104" customWidth="1"/>
    <col min="2" max="2" width="5.421875" style="104" customWidth="1"/>
    <col min="3" max="3" width="41.28125" style="104" customWidth="1"/>
    <col min="4" max="4" width="5.140625" style="104" customWidth="1"/>
    <col min="5" max="5" width="7.7109375" style="104" customWidth="1"/>
    <col min="6" max="6" width="9.28125" style="104" customWidth="1"/>
    <col min="7" max="7" width="9.00390625" style="104" customWidth="1"/>
    <col min="8" max="11" width="9.421875" style="104" customWidth="1"/>
    <col min="12" max="12" width="11.00390625" style="104" customWidth="1"/>
    <col min="13" max="13" width="11.28125" style="104" customWidth="1"/>
    <col min="14" max="14" width="11.421875" style="104" customWidth="1"/>
    <col min="15" max="15" width="10.421875" style="104" customWidth="1"/>
    <col min="16" max="16" width="11.421875" style="104" customWidth="1"/>
    <col min="17" max="17" width="9.421875" style="102" customWidth="1"/>
    <col min="18" max="18" width="9.140625" style="102" customWidth="1"/>
    <col min="19" max="19" width="11.00390625" style="104" customWidth="1"/>
    <col min="20" max="16384" width="9.140625" style="104" customWidth="1"/>
  </cols>
  <sheetData>
    <row r="1" spans="1:18" s="73" customFormat="1" ht="12.75">
      <c r="A1" s="163" t="s">
        <v>36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71"/>
      <c r="R1" s="72"/>
    </row>
    <row r="2" spans="1:18" s="73" customFormat="1" ht="12.75">
      <c r="A2" s="164" t="s">
        <v>46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72"/>
      <c r="R2" s="72"/>
    </row>
    <row r="3" spans="1:18" s="73" customFormat="1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2"/>
      <c r="R3" s="72"/>
    </row>
    <row r="4" spans="1:18" s="73" customFormat="1" ht="12.75">
      <c r="A4" s="75" t="str">
        <f>'1.1 Pag.A'!$A$4</f>
        <v>Būves nosaukums: 464. sērijas daudzdzīvokļu dzivojamās ēkas jumta pastiprināšana</v>
      </c>
      <c r="B4" s="75"/>
      <c r="C4" s="72"/>
      <c r="D4" s="76"/>
      <c r="E4" s="76"/>
      <c r="F4" s="76"/>
      <c r="G4" s="76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s="73" customFormat="1" ht="12.75">
      <c r="A5" s="75" t="str">
        <f>'1.1 Pag.A'!$A$5</f>
        <v>Objekta nosaukums: 464. sērijas daudzdzīvokļu dzivojamās ēkas jumta pastiprināšana</v>
      </c>
      <c r="B5" s="75"/>
      <c r="C5" s="72"/>
      <c r="D5" s="76"/>
      <c r="E5" s="76"/>
      <c r="F5" s="76"/>
      <c r="G5" s="76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s="73" customFormat="1" ht="12.75">
      <c r="A6" s="75" t="str">
        <f>'1.1 Pag.A'!$A$6</f>
        <v>Objekta adrese: </v>
      </c>
      <c r="B6" s="75"/>
      <c r="C6" s="72"/>
      <c r="D6" s="76"/>
      <c r="E6" s="76"/>
      <c r="F6" s="76"/>
      <c r="G6" s="76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s="73" customFormat="1" ht="12.75">
      <c r="A7" s="75" t="str">
        <f>'1.1 Pag.A'!$A$7</f>
        <v>Pasūtījuma Nr.: </v>
      </c>
      <c r="B7" s="75"/>
      <c r="C7" s="72"/>
      <c r="D7" s="76"/>
      <c r="E7" s="76"/>
      <c r="F7" s="76"/>
      <c r="G7" s="76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s="73" customFormat="1" ht="12.75">
      <c r="A8" s="75"/>
      <c r="B8" s="75"/>
      <c r="C8" s="72"/>
      <c r="D8" s="76"/>
      <c r="E8" s="76"/>
      <c r="F8" s="76"/>
      <c r="G8" s="76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s="73" customFormat="1" ht="12.75">
      <c r="A9" s="73" t="str">
        <f>'1.1 Pag.A'!$A$9</f>
        <v>Tāme sastādīta 2019.gada tirgus cenās pamatojoties uz būvprojektu</v>
      </c>
      <c r="C9" s="61"/>
      <c r="D9" s="76"/>
      <c r="H9" s="72"/>
      <c r="I9" s="72"/>
      <c r="J9" s="72"/>
      <c r="K9" s="77"/>
      <c r="L9" s="77"/>
      <c r="M9" s="165" t="s">
        <v>14</v>
      </c>
      <c r="N9" s="165"/>
      <c r="O9" s="166">
        <f>P21</f>
        <v>962.88</v>
      </c>
      <c r="P9" s="167"/>
      <c r="Q9" s="72"/>
      <c r="R9" s="72"/>
    </row>
    <row r="10" spans="3:18" s="73" customFormat="1" ht="12.75">
      <c r="C10" s="61"/>
      <c r="D10" s="76"/>
      <c r="H10" s="72"/>
      <c r="I10" s="72"/>
      <c r="J10" s="72"/>
      <c r="K10" s="77"/>
      <c r="L10" s="77"/>
      <c r="M10" s="76"/>
      <c r="N10" s="76"/>
      <c r="O10" s="78"/>
      <c r="P10" s="79"/>
      <c r="Q10" s="72"/>
      <c r="R10" s="72"/>
    </row>
    <row r="11" spans="1:18" s="73" customFormat="1" ht="12.75">
      <c r="A11" s="75"/>
      <c r="B11" s="75"/>
      <c r="C11" s="75"/>
      <c r="D11" s="72"/>
      <c r="P11" s="76" t="str">
        <f>'Kops.Pag.A'!$I$15</f>
        <v>Tāme sastādīta 2019.gada 14.novembrī</v>
      </c>
      <c r="Q11" s="72"/>
      <c r="R11" s="72"/>
    </row>
    <row r="12" spans="1:18" s="73" customFormat="1" ht="12.75" customHeight="1">
      <c r="A12" s="168" t="s">
        <v>4</v>
      </c>
      <c r="B12" s="168" t="s">
        <v>18</v>
      </c>
      <c r="C12" s="168" t="s">
        <v>31</v>
      </c>
      <c r="D12" s="168" t="s">
        <v>1</v>
      </c>
      <c r="E12" s="170" t="s">
        <v>2</v>
      </c>
      <c r="F12" s="160" t="s">
        <v>5</v>
      </c>
      <c r="G12" s="161"/>
      <c r="H12" s="161"/>
      <c r="I12" s="161"/>
      <c r="J12" s="161"/>
      <c r="K12" s="162"/>
      <c r="L12" s="160" t="s">
        <v>3</v>
      </c>
      <c r="M12" s="161"/>
      <c r="N12" s="161"/>
      <c r="O12" s="161"/>
      <c r="P12" s="162"/>
      <c r="Q12" s="72"/>
      <c r="R12" s="72"/>
    </row>
    <row r="13" spans="1:18" s="73" customFormat="1" ht="57" customHeight="1">
      <c r="A13" s="169"/>
      <c r="B13" s="169"/>
      <c r="C13" s="169"/>
      <c r="D13" s="169"/>
      <c r="E13" s="170"/>
      <c r="F13" s="80" t="s">
        <v>19</v>
      </c>
      <c r="G13" s="80" t="s">
        <v>20</v>
      </c>
      <c r="H13" s="80" t="s">
        <v>27</v>
      </c>
      <c r="I13" s="80" t="s">
        <v>28</v>
      </c>
      <c r="J13" s="80" t="s">
        <v>29</v>
      </c>
      <c r="K13" s="80" t="s">
        <v>32</v>
      </c>
      <c r="L13" s="80" t="s">
        <v>21</v>
      </c>
      <c r="M13" s="80" t="s">
        <v>27</v>
      </c>
      <c r="N13" s="80" t="s">
        <v>28</v>
      </c>
      <c r="O13" s="80" t="s">
        <v>29</v>
      </c>
      <c r="P13" s="80" t="s">
        <v>33</v>
      </c>
      <c r="Q13" s="72"/>
      <c r="R13" s="72"/>
    </row>
    <row r="14" spans="1:19" s="135" customFormat="1" ht="12.75">
      <c r="A14" s="64"/>
      <c r="B14" s="88"/>
      <c r="C14" s="63"/>
      <c r="D14" s="65"/>
      <c r="E14" s="66"/>
      <c r="F14" s="60"/>
      <c r="G14" s="60"/>
      <c r="H14" s="116"/>
      <c r="I14" s="116"/>
      <c r="J14" s="116"/>
      <c r="K14" s="132">
        <f aca="true" t="shared" si="0" ref="K14:K20">ROUND(H14+I14+J14,2)</f>
        <v>0</v>
      </c>
      <c r="L14" s="132">
        <f aca="true" t="shared" si="1" ref="L14:L20">ROUND(F14*E14,2)</f>
        <v>0</v>
      </c>
      <c r="M14" s="133">
        <f aca="true" t="shared" si="2" ref="M14:M20">ROUND(H14*E14,2)</f>
        <v>0</v>
      </c>
      <c r="N14" s="133">
        <f aca="true" t="shared" si="3" ref="N14:N20">ROUND(I14*E14,2)</f>
        <v>0</v>
      </c>
      <c r="O14" s="133">
        <f aca="true" t="shared" si="4" ref="O14:O20">ROUND(J14*E14,2)</f>
        <v>0</v>
      </c>
      <c r="P14" s="132">
        <f aca="true" t="shared" si="5" ref="P14:P20">ROUND(M14+N14+O14,2)</f>
        <v>0</v>
      </c>
      <c r="Q14" s="134"/>
      <c r="R14" s="134"/>
      <c r="S14" s="134"/>
    </row>
    <row r="15" spans="1:18" s="135" customFormat="1" ht="38.25">
      <c r="A15" s="136">
        <v>1</v>
      </c>
      <c r="B15" s="88" t="s">
        <v>68</v>
      </c>
      <c r="C15" s="52" t="s">
        <v>73</v>
      </c>
      <c r="D15" s="53" t="s">
        <v>54</v>
      </c>
      <c r="E15" s="59">
        <f>48.08+1.76+0.62+8</f>
        <v>58.459999999999994</v>
      </c>
      <c r="F15" s="59">
        <v>0.3</v>
      </c>
      <c r="G15" s="90">
        <v>12.41</v>
      </c>
      <c r="H15" s="91">
        <f>ROUND(G15*F15,2)</f>
        <v>3.72</v>
      </c>
      <c r="I15" s="91">
        <v>1.58</v>
      </c>
      <c r="J15" s="91">
        <v>0.5</v>
      </c>
      <c r="K15" s="132">
        <f t="shared" si="0"/>
        <v>5.8</v>
      </c>
      <c r="L15" s="132">
        <f t="shared" si="1"/>
        <v>17.54</v>
      </c>
      <c r="M15" s="133">
        <f t="shared" si="2"/>
        <v>217.47</v>
      </c>
      <c r="N15" s="133">
        <f t="shared" si="3"/>
        <v>92.37</v>
      </c>
      <c r="O15" s="133">
        <f t="shared" si="4"/>
        <v>29.23</v>
      </c>
      <c r="P15" s="132">
        <f t="shared" si="5"/>
        <v>339.07</v>
      </c>
      <c r="Q15" s="134"/>
      <c r="R15" s="134"/>
    </row>
    <row r="16" spans="1:18" s="135" customFormat="1" ht="25.5">
      <c r="A16" s="136">
        <v>2</v>
      </c>
      <c r="B16" s="88" t="s">
        <v>68</v>
      </c>
      <c r="C16" s="52" t="s">
        <v>58</v>
      </c>
      <c r="D16" s="53" t="s">
        <v>59</v>
      </c>
      <c r="E16" s="59">
        <v>2.1</v>
      </c>
      <c r="F16" s="59">
        <v>1.8</v>
      </c>
      <c r="G16" s="90">
        <v>12.41</v>
      </c>
      <c r="H16" s="91">
        <f>ROUND(G16*F16,2)</f>
        <v>22.34</v>
      </c>
      <c r="I16" s="91">
        <v>39.69</v>
      </c>
      <c r="J16" s="91">
        <v>1.8</v>
      </c>
      <c r="K16" s="132">
        <f t="shared" si="0"/>
        <v>63.83</v>
      </c>
      <c r="L16" s="132">
        <f t="shared" si="1"/>
        <v>3.78</v>
      </c>
      <c r="M16" s="133">
        <f t="shared" si="2"/>
        <v>46.91</v>
      </c>
      <c r="N16" s="133">
        <f t="shared" si="3"/>
        <v>83.35</v>
      </c>
      <c r="O16" s="133">
        <f t="shared" si="4"/>
        <v>3.78</v>
      </c>
      <c r="P16" s="132">
        <f t="shared" si="5"/>
        <v>134.04</v>
      </c>
      <c r="Q16" s="134"/>
      <c r="R16" s="134"/>
    </row>
    <row r="17" spans="1:18" s="135" customFormat="1" ht="38.25">
      <c r="A17" s="136">
        <v>3</v>
      </c>
      <c r="B17" s="88" t="s">
        <v>68</v>
      </c>
      <c r="C17" s="52" t="s">
        <v>87</v>
      </c>
      <c r="D17" s="53" t="s">
        <v>57</v>
      </c>
      <c r="E17" s="59">
        <v>4</v>
      </c>
      <c r="F17" s="59">
        <v>1</v>
      </c>
      <c r="G17" s="90">
        <v>12.41</v>
      </c>
      <c r="H17" s="91">
        <f>ROUND(G17*F17,2)</f>
        <v>12.41</v>
      </c>
      <c r="I17" s="91">
        <v>8.59</v>
      </c>
      <c r="J17" s="91">
        <v>1.5</v>
      </c>
      <c r="K17" s="132">
        <f t="shared" si="0"/>
        <v>22.5</v>
      </c>
      <c r="L17" s="132">
        <f t="shared" si="1"/>
        <v>4</v>
      </c>
      <c r="M17" s="133">
        <f t="shared" si="2"/>
        <v>49.64</v>
      </c>
      <c r="N17" s="133">
        <f t="shared" si="3"/>
        <v>34.36</v>
      </c>
      <c r="O17" s="133">
        <f t="shared" si="4"/>
        <v>6</v>
      </c>
      <c r="P17" s="132">
        <f t="shared" si="5"/>
        <v>90</v>
      </c>
      <c r="Q17" s="134"/>
      <c r="R17" s="134"/>
    </row>
    <row r="18" spans="1:18" s="135" customFormat="1" ht="12.75">
      <c r="A18" s="136">
        <v>4</v>
      </c>
      <c r="B18" s="88" t="s">
        <v>68</v>
      </c>
      <c r="C18" s="52" t="s">
        <v>69</v>
      </c>
      <c r="D18" s="53" t="s">
        <v>57</v>
      </c>
      <c r="E18" s="59">
        <v>12</v>
      </c>
      <c r="F18" s="59">
        <v>0.5</v>
      </c>
      <c r="G18" s="90">
        <v>12.41</v>
      </c>
      <c r="H18" s="91">
        <f>ROUND(G18*F18,2)</f>
        <v>6.21</v>
      </c>
      <c r="I18" s="91">
        <v>1.1</v>
      </c>
      <c r="J18" s="91">
        <v>0.15</v>
      </c>
      <c r="K18" s="132">
        <f t="shared" si="0"/>
        <v>7.46</v>
      </c>
      <c r="L18" s="132">
        <f t="shared" si="1"/>
        <v>6</v>
      </c>
      <c r="M18" s="133">
        <f t="shared" si="2"/>
        <v>74.52</v>
      </c>
      <c r="N18" s="133">
        <f t="shared" si="3"/>
        <v>13.2</v>
      </c>
      <c r="O18" s="133">
        <f t="shared" si="4"/>
        <v>1.8</v>
      </c>
      <c r="P18" s="132">
        <f t="shared" si="5"/>
        <v>89.52</v>
      </c>
      <c r="Q18" s="134"/>
      <c r="R18" s="134"/>
    </row>
    <row r="19" spans="1:18" s="135" customFormat="1" ht="25.5">
      <c r="A19" s="136">
        <v>5</v>
      </c>
      <c r="B19" s="88" t="s">
        <v>68</v>
      </c>
      <c r="C19" s="52" t="s">
        <v>67</v>
      </c>
      <c r="D19" s="53" t="s">
        <v>63</v>
      </c>
      <c r="E19" s="59">
        <v>1</v>
      </c>
      <c r="F19" s="59">
        <v>25</v>
      </c>
      <c r="G19" s="90">
        <v>12.41</v>
      </c>
      <c r="H19" s="91">
        <f>ROUND(G19*F19,2)</f>
        <v>310.25</v>
      </c>
      <c r="I19" s="91"/>
      <c r="J19" s="91"/>
      <c r="K19" s="132">
        <f t="shared" si="0"/>
        <v>310.25</v>
      </c>
      <c r="L19" s="132">
        <f t="shared" si="1"/>
        <v>25</v>
      </c>
      <c r="M19" s="133">
        <f t="shared" si="2"/>
        <v>310.25</v>
      </c>
      <c r="N19" s="133">
        <f t="shared" si="3"/>
        <v>0</v>
      </c>
      <c r="O19" s="133">
        <f t="shared" si="4"/>
        <v>0</v>
      </c>
      <c r="P19" s="132">
        <f t="shared" si="5"/>
        <v>310.25</v>
      </c>
      <c r="Q19" s="134"/>
      <c r="R19" s="134"/>
    </row>
    <row r="20" spans="1:18" s="135" customFormat="1" ht="12.75">
      <c r="A20" s="64"/>
      <c r="B20" s="64"/>
      <c r="C20" s="93"/>
      <c r="D20" s="67"/>
      <c r="E20" s="68"/>
      <c r="F20" s="68"/>
      <c r="G20" s="68"/>
      <c r="H20" s="83"/>
      <c r="I20" s="83"/>
      <c r="J20" s="83"/>
      <c r="K20" s="84">
        <f t="shared" si="0"/>
        <v>0</v>
      </c>
      <c r="L20" s="84">
        <f t="shared" si="1"/>
        <v>0</v>
      </c>
      <c r="M20" s="85">
        <f t="shared" si="2"/>
        <v>0</v>
      </c>
      <c r="N20" s="85">
        <f t="shared" si="3"/>
        <v>0</v>
      </c>
      <c r="O20" s="85">
        <f t="shared" si="4"/>
        <v>0</v>
      </c>
      <c r="P20" s="84">
        <f t="shared" si="5"/>
        <v>0</v>
      </c>
      <c r="Q20" s="134"/>
      <c r="R20" s="134"/>
    </row>
    <row r="21" spans="1:18" s="73" customFormat="1" ht="25.5">
      <c r="A21" s="94"/>
      <c r="B21" s="94"/>
      <c r="C21" s="95" t="s">
        <v>37</v>
      </c>
      <c r="D21" s="96"/>
      <c r="E21" s="97"/>
      <c r="F21" s="97"/>
      <c r="G21" s="97"/>
      <c r="H21" s="97"/>
      <c r="I21" s="97"/>
      <c r="J21" s="97"/>
      <c r="K21" s="98"/>
      <c r="L21" s="98">
        <f>SUM(L14:L20)</f>
        <v>56.32</v>
      </c>
      <c r="M21" s="98">
        <f>SUM(M14:M20)</f>
        <v>698.79</v>
      </c>
      <c r="N21" s="98">
        <f>SUM(N14:N20)</f>
        <v>223.27999999999997</v>
      </c>
      <c r="O21" s="98">
        <f>SUM(O14:O20)</f>
        <v>40.809999999999995</v>
      </c>
      <c r="P21" s="98">
        <f>SUM(P14:P20)</f>
        <v>962.88</v>
      </c>
      <c r="Q21" s="72"/>
      <c r="R21" s="72"/>
    </row>
    <row r="22" spans="1:3" s="99" customFormat="1" ht="12.75">
      <c r="A22" s="69"/>
      <c r="B22" s="69"/>
      <c r="C22" s="70"/>
    </row>
    <row r="23" spans="1:6" s="99" customFormat="1" ht="12.75">
      <c r="A23" s="62"/>
      <c r="B23" s="61"/>
      <c r="C23" s="70"/>
      <c r="D23" s="70"/>
      <c r="E23" s="70"/>
      <c r="F23" s="70"/>
    </row>
    <row r="24" spans="1:6" s="99" customFormat="1" ht="12.75">
      <c r="A24" s="62"/>
      <c r="B24" s="61"/>
      <c r="C24" s="70"/>
      <c r="D24" s="70"/>
      <c r="E24" s="70"/>
      <c r="F24" s="70"/>
    </row>
    <row r="25" spans="1:3" s="99" customFormat="1" ht="12.75">
      <c r="A25" s="69"/>
      <c r="B25" s="69"/>
      <c r="C25" s="70"/>
    </row>
    <row r="26" spans="1:3" s="99" customFormat="1" ht="12.75">
      <c r="A26" s="61" t="str">
        <f>'1.1 Pag.A'!$A$27</f>
        <v>Sastādīja:  Mikus Dzudzilo, Sert.Nr. 20-7063</v>
      </c>
      <c r="B26" s="100"/>
      <c r="C26" s="101"/>
    </row>
    <row r="27" spans="1:18" ht="12.75">
      <c r="A27" s="61"/>
      <c r="B27" s="102"/>
      <c r="C27" s="103"/>
      <c r="F27" s="105"/>
      <c r="Q27" s="104"/>
      <c r="R27" s="104"/>
    </row>
    <row r="28" spans="1:18" ht="12.75">
      <c r="A28" s="61"/>
      <c r="B28" s="102"/>
      <c r="C28" s="102"/>
      <c r="Q28" s="104"/>
      <c r="R28" s="104"/>
    </row>
    <row r="29" spans="1:6" s="102" customFormat="1" ht="12.75">
      <c r="A29" s="106"/>
      <c r="D29" s="104"/>
      <c r="E29" s="104"/>
      <c r="F29" s="104"/>
    </row>
    <row r="30" spans="1:18" ht="12.75">
      <c r="A30" s="61" t="str">
        <f>'1.1 Pag.A'!$A$31</f>
        <v>Pārbaudīja: </v>
      </c>
      <c r="B30" s="102"/>
      <c r="C30" s="102"/>
      <c r="Q30" s="104"/>
      <c r="R30" s="104"/>
    </row>
    <row r="31" spans="1:18" ht="12.75">
      <c r="A31" s="102"/>
      <c r="B31" s="102"/>
      <c r="C31" s="102"/>
      <c r="Q31" s="104"/>
      <c r="R31" s="104"/>
    </row>
    <row r="32" spans="1:18" ht="12.75">
      <c r="A32" s="102"/>
      <c r="B32" s="102"/>
      <c r="C32" s="102"/>
      <c r="Q32" s="104"/>
      <c r="R32" s="104"/>
    </row>
    <row r="33" spans="1:18" ht="12.75">
      <c r="A33" s="102"/>
      <c r="B33" s="102"/>
      <c r="C33" s="102"/>
      <c r="Q33" s="104"/>
      <c r="R33" s="104"/>
    </row>
  </sheetData>
  <sheetProtection/>
  <mergeCells count="11">
    <mergeCell ref="E12:E13"/>
    <mergeCell ref="F12:K12"/>
    <mergeCell ref="L12:P12"/>
    <mergeCell ref="A1:P1"/>
    <mergeCell ref="A2:P2"/>
    <mergeCell ref="M9:N9"/>
    <mergeCell ref="O9:P9"/>
    <mergeCell ref="A12:A13"/>
    <mergeCell ref="B12:B13"/>
    <mergeCell ref="C12:C13"/>
    <mergeCell ref="D12:D13"/>
  </mergeCells>
  <printOptions horizontalCentered="1"/>
  <pageMargins left="0.7480314960629921" right="0.7480314960629921" top="0.9055118110236221" bottom="0.1968503937007874" header="0.4330708661417323" footer="0.2362204724409449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2:J47"/>
  <sheetViews>
    <sheetView view="pageBreakPreview" zoomScale="85" zoomScaleSheetLayoutView="85" zoomScalePageLayoutView="0" workbookViewId="0" topLeftCell="A1">
      <selection activeCell="B19" sqref="B19"/>
    </sheetView>
  </sheetViews>
  <sheetFormatPr defaultColWidth="11.28125" defaultRowHeight="12.75"/>
  <cols>
    <col min="1" max="2" width="6.57421875" style="2" customWidth="1"/>
    <col min="3" max="3" width="32.8515625" style="2" customWidth="1"/>
    <col min="4" max="4" width="8.8515625" style="2" customWidth="1"/>
    <col min="5" max="5" width="19.28125" style="2" customWidth="1"/>
    <col min="6" max="7" width="22.00390625" style="2" customWidth="1"/>
    <col min="8" max="9" width="17.8515625" style="2" customWidth="1"/>
    <col min="10" max="16384" width="11.28125" style="2" customWidth="1"/>
  </cols>
  <sheetData>
    <row r="2" spans="1:9" ht="15">
      <c r="A2" s="150" t="s">
        <v>26</v>
      </c>
      <c r="B2" s="150"/>
      <c r="C2" s="150"/>
      <c r="D2" s="150"/>
      <c r="E2" s="150"/>
      <c r="F2" s="150"/>
      <c r="G2" s="150"/>
      <c r="H2" s="150"/>
      <c r="I2" s="150"/>
    </row>
    <row r="3" spans="1:9" ht="15">
      <c r="A3" s="150" t="s">
        <v>39</v>
      </c>
      <c r="B3" s="150"/>
      <c r="C3" s="150"/>
      <c r="D3" s="150"/>
      <c r="E3" s="150"/>
      <c r="F3" s="150"/>
      <c r="G3" s="150"/>
      <c r="H3" s="150"/>
      <c r="I3" s="150"/>
    </row>
    <row r="4" spans="1:9" ht="12.75">
      <c r="A4" s="151" t="s">
        <v>6</v>
      </c>
      <c r="B4" s="151"/>
      <c r="C4" s="151"/>
      <c r="D4" s="151"/>
      <c r="E4" s="151"/>
      <c r="F4" s="151"/>
      <c r="G4" s="151"/>
      <c r="H4" s="151"/>
      <c r="I4" s="151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 customHeight="1">
      <c r="A7" s="3" t="str">
        <f>'1.1 Pag.A'!$A$4</f>
        <v>Būves nosaukums: 464. sērijas daudzdzīvokļu dzivojamās ēkas jumta pastiprināšana</v>
      </c>
      <c r="B7" s="3"/>
      <c r="C7" s="20"/>
      <c r="D7" s="20"/>
      <c r="E7" s="20"/>
      <c r="F7" s="20"/>
      <c r="G7" s="20"/>
      <c r="H7" s="20"/>
      <c r="I7" s="20"/>
    </row>
    <row r="8" spans="1:9" ht="12.75" customHeight="1">
      <c r="A8" s="3" t="str">
        <f>'1.1 Pag.A'!$A$5</f>
        <v>Objekta nosaukums: 464. sērijas daudzdzīvokļu dzivojamās ēkas jumta pastiprināšana</v>
      </c>
      <c r="B8" s="3"/>
      <c r="C8" s="20"/>
      <c r="D8" s="20"/>
      <c r="E8" s="20"/>
      <c r="F8" s="20"/>
      <c r="G8" s="20"/>
      <c r="H8" s="20"/>
      <c r="I8" s="20"/>
    </row>
    <row r="9" spans="1:9" ht="12.75">
      <c r="A9" s="3" t="str">
        <f>'1.1 Pag.A'!$A$6</f>
        <v>Objekta adrese: </v>
      </c>
      <c r="B9" s="3"/>
      <c r="C9" s="8"/>
      <c r="D9" s="8"/>
      <c r="E9" s="8"/>
      <c r="F9" s="8"/>
      <c r="G9" s="8"/>
      <c r="H9" s="8"/>
      <c r="I9" s="8"/>
    </row>
    <row r="10" spans="1:9" ht="12.75">
      <c r="A10" s="3" t="str">
        <f>'1.1 Pag.A'!$A$7</f>
        <v>Pasūtījuma Nr.: </v>
      </c>
      <c r="B10" s="3"/>
      <c r="C10" s="21"/>
      <c r="D10" s="21"/>
      <c r="E10" s="21"/>
      <c r="F10" s="21"/>
      <c r="G10" s="21"/>
      <c r="H10" s="21"/>
      <c r="I10" s="21"/>
    </row>
    <row r="11" spans="1:9" ht="12.75">
      <c r="A11" s="6"/>
      <c r="B11" s="6"/>
      <c r="C11" s="6"/>
      <c r="D11" s="6"/>
      <c r="E11" s="6"/>
      <c r="F11" s="6"/>
      <c r="G11" s="6"/>
      <c r="H11" s="6"/>
      <c r="I11" s="6"/>
    </row>
    <row r="12" spans="1:9" ht="12.75">
      <c r="A12" s="5"/>
      <c r="B12" s="5"/>
      <c r="C12" s="22" t="s">
        <v>12</v>
      </c>
      <c r="D12" s="22"/>
      <c r="E12" s="23">
        <f>E25</f>
        <v>1624</v>
      </c>
      <c r="F12" s="4"/>
      <c r="G12" s="4"/>
      <c r="H12" s="4"/>
      <c r="I12" s="4"/>
    </row>
    <row r="13" spans="1:9" ht="12.75">
      <c r="A13" s="5"/>
      <c r="B13" s="5"/>
      <c r="C13" s="22" t="s">
        <v>15</v>
      </c>
      <c r="D13" s="22"/>
      <c r="E13" s="23">
        <f>I21</f>
        <v>74.47</v>
      </c>
      <c r="F13" s="4"/>
      <c r="G13" s="4"/>
      <c r="H13" s="4"/>
      <c r="I13" s="4"/>
    </row>
    <row r="14" spans="1:9" s="37" customFormat="1" ht="12.75">
      <c r="A14" s="34"/>
      <c r="B14" s="34"/>
      <c r="C14" s="35"/>
      <c r="D14" s="35"/>
      <c r="E14" s="36"/>
      <c r="F14" s="24"/>
      <c r="G14" s="24"/>
      <c r="H14" s="24"/>
      <c r="I14" s="24"/>
    </row>
    <row r="15" spans="7:10" ht="12.75">
      <c r="G15" s="5"/>
      <c r="I15" s="13" t="s">
        <v>50</v>
      </c>
      <c r="J15" s="39"/>
    </row>
    <row r="16" spans="1:10" ht="12.75" customHeight="1">
      <c r="A16" s="152" t="s">
        <v>4</v>
      </c>
      <c r="B16" s="153" t="s">
        <v>17</v>
      </c>
      <c r="C16" s="155" t="s">
        <v>7</v>
      </c>
      <c r="D16" s="156"/>
      <c r="E16" s="152" t="s">
        <v>30</v>
      </c>
      <c r="F16" s="159" t="s">
        <v>8</v>
      </c>
      <c r="G16" s="159"/>
      <c r="H16" s="159"/>
      <c r="I16" s="159"/>
      <c r="J16" s="56"/>
    </row>
    <row r="17" spans="1:10" s="24" customFormat="1" ht="45" customHeight="1">
      <c r="A17" s="152"/>
      <c r="B17" s="154"/>
      <c r="C17" s="157"/>
      <c r="D17" s="158"/>
      <c r="E17" s="152"/>
      <c r="F17" s="12" t="s">
        <v>27</v>
      </c>
      <c r="G17" s="12" t="s">
        <v>28</v>
      </c>
      <c r="H17" s="31" t="s">
        <v>29</v>
      </c>
      <c r="I17" s="31" t="s">
        <v>16</v>
      </c>
      <c r="J17" s="57"/>
    </row>
    <row r="18" spans="1:9" s="48" customFormat="1" ht="12.75">
      <c r="A18" s="44"/>
      <c r="B18" s="45"/>
      <c r="C18" s="45"/>
      <c r="D18" s="46"/>
      <c r="E18" s="44"/>
      <c r="F18" s="44"/>
      <c r="G18" s="44"/>
      <c r="H18" s="47"/>
      <c r="I18" s="47"/>
    </row>
    <row r="19" spans="1:10" s="48" customFormat="1" ht="12.75">
      <c r="A19" s="50">
        <v>1</v>
      </c>
      <c r="B19" s="50">
        <v>1.1</v>
      </c>
      <c r="C19" s="142" t="s">
        <v>47</v>
      </c>
      <c r="D19" s="143"/>
      <c r="E19" s="51">
        <f>F19+G19+H19</f>
        <v>1364.71</v>
      </c>
      <c r="F19" s="49">
        <f>'1.6 Past._C'!M21</f>
        <v>923.97</v>
      </c>
      <c r="G19" s="49">
        <f>'1.6 Past._C'!N21</f>
        <v>371.77000000000004</v>
      </c>
      <c r="H19" s="49">
        <f>'1.6 Past._C'!O21</f>
        <v>68.97</v>
      </c>
      <c r="I19" s="49">
        <f>'1.6 Past._C'!L21</f>
        <v>74.47</v>
      </c>
      <c r="J19" s="54"/>
    </row>
    <row r="20" spans="1:10" s="25" customFormat="1" ht="12.75">
      <c r="A20" s="38"/>
      <c r="B20" s="43"/>
      <c r="C20" s="41"/>
      <c r="D20" s="42"/>
      <c r="E20" s="40">
        <f>F20+G20+H20</f>
        <v>0</v>
      </c>
      <c r="F20" s="40"/>
      <c r="G20" s="40"/>
      <c r="H20" s="40"/>
      <c r="I20" s="40"/>
      <c r="J20" s="54"/>
    </row>
    <row r="21" spans="1:10" ht="12.75">
      <c r="A21" s="144" t="s">
        <v>0</v>
      </c>
      <c r="B21" s="144"/>
      <c r="C21" s="144"/>
      <c r="D21" s="26"/>
      <c r="E21" s="27">
        <f>SUM(E18:E20)</f>
        <v>1364.71</v>
      </c>
      <c r="F21" s="27">
        <f>SUM(F18:F20)</f>
        <v>923.97</v>
      </c>
      <c r="G21" s="27">
        <f>SUM(G18:G20)</f>
        <v>371.77000000000004</v>
      </c>
      <c r="H21" s="27">
        <f>SUM(H18:H20)</f>
        <v>68.97</v>
      </c>
      <c r="I21" s="27">
        <f>SUM(I18:I20)</f>
        <v>74.47</v>
      </c>
      <c r="J21" s="55"/>
    </row>
    <row r="22" spans="1:5" ht="12.75">
      <c r="A22" s="145" t="s">
        <v>9</v>
      </c>
      <c r="B22" s="145"/>
      <c r="C22" s="145"/>
      <c r="D22" s="9">
        <v>0.1</v>
      </c>
      <c r="E22" s="28">
        <f>ROUND(E21*D22,2)</f>
        <v>136.47</v>
      </c>
    </row>
    <row r="23" spans="1:5" ht="12.75">
      <c r="A23" s="146" t="s">
        <v>10</v>
      </c>
      <c r="B23" s="146"/>
      <c r="C23" s="146"/>
      <c r="D23" s="29"/>
      <c r="E23" s="28">
        <f>ROUND(E22*0.05,2)</f>
        <v>6.82</v>
      </c>
    </row>
    <row r="24" spans="1:7" ht="12.75">
      <c r="A24" s="147" t="s">
        <v>11</v>
      </c>
      <c r="B24" s="148"/>
      <c r="C24" s="149"/>
      <c r="D24" s="9">
        <v>0.09</v>
      </c>
      <c r="E24" s="28">
        <f>ROUND(E21*D24,2)</f>
        <v>122.82</v>
      </c>
      <c r="G24" s="58"/>
    </row>
    <row r="25" spans="1:10" ht="12.75">
      <c r="A25" s="144" t="s">
        <v>49</v>
      </c>
      <c r="B25" s="144"/>
      <c r="C25" s="144"/>
      <c r="D25" s="26"/>
      <c r="E25" s="27">
        <f>E21+E22+E24</f>
        <v>1624</v>
      </c>
      <c r="G25" s="30"/>
      <c r="J25" s="55"/>
    </row>
    <row r="26" spans="1:3" s="14" customFormat="1" ht="12.75">
      <c r="A26" s="15"/>
      <c r="B26" s="15"/>
      <c r="C26" s="16"/>
    </row>
    <row r="27" spans="1:3" s="14" customFormat="1" ht="12.75">
      <c r="A27" s="15"/>
      <c r="B27" s="15"/>
      <c r="C27" s="16"/>
    </row>
    <row r="28" spans="1:3" s="14" customFormat="1" ht="12.75">
      <c r="A28" s="15"/>
      <c r="B28" s="15"/>
      <c r="C28" s="16"/>
    </row>
    <row r="29" spans="1:3" s="14" customFormat="1" ht="12.75">
      <c r="A29" s="1" t="str">
        <f>'1.1 Pag.A'!$A$27</f>
        <v>Sastādīja:  Mikus Dzudzilo, Sert.Nr. 20-7063</v>
      </c>
      <c r="B29" s="17"/>
      <c r="C29" s="18"/>
    </row>
    <row r="30" spans="1:6" s="10" customFormat="1" ht="12.75">
      <c r="A30" s="1"/>
      <c r="B30" s="11"/>
      <c r="C30" s="32"/>
      <c r="F30" s="19"/>
    </row>
    <row r="31" spans="1:3" s="10" customFormat="1" ht="12.75">
      <c r="A31" s="1"/>
      <c r="B31" s="11"/>
      <c r="C31" s="11"/>
    </row>
    <row r="32" spans="1:6" s="11" customFormat="1" ht="12.75">
      <c r="A32" s="33"/>
      <c r="D32" s="10"/>
      <c r="E32" s="10"/>
      <c r="F32" s="10"/>
    </row>
    <row r="33" spans="1:3" s="10" customFormat="1" ht="12.75">
      <c r="A33" s="1" t="str">
        <f>'1.1 Pag.A'!$A$31</f>
        <v>Pārbaudīja: </v>
      </c>
      <c r="B33" s="11"/>
      <c r="C33" s="11"/>
    </row>
    <row r="34" spans="1:3" s="10" customFormat="1" ht="12.75">
      <c r="A34" s="11"/>
      <c r="B34" s="11"/>
      <c r="C34" s="11"/>
    </row>
    <row r="35" spans="1:3" s="10" customFormat="1" ht="12.75">
      <c r="A35" s="11"/>
      <c r="B35" s="11"/>
      <c r="C35" s="11"/>
    </row>
    <row r="36" spans="1:3" s="10" customFormat="1" ht="12.75">
      <c r="A36" s="11"/>
      <c r="B36" s="11"/>
      <c r="C36" s="11"/>
    </row>
    <row r="37" spans="1:2" ht="12.75">
      <c r="A37" s="7"/>
      <c r="B37" s="7"/>
    </row>
    <row r="39" spans="1:2" ht="12.75">
      <c r="A39" s="7"/>
      <c r="B39" s="7"/>
    </row>
    <row r="40" spans="1:2" ht="12.75">
      <c r="A40" s="7"/>
      <c r="B40" s="7"/>
    </row>
    <row r="41" spans="1:2" ht="12.75">
      <c r="A41" s="7"/>
      <c r="B41" s="7"/>
    </row>
    <row r="47" spans="1:2" ht="12.75">
      <c r="A47" s="33"/>
      <c r="B47" s="33"/>
    </row>
  </sheetData>
  <sheetProtection/>
  <mergeCells count="14">
    <mergeCell ref="A2:I2"/>
    <mergeCell ref="A3:I3"/>
    <mergeCell ref="A4:I4"/>
    <mergeCell ref="A16:A17"/>
    <mergeCell ref="B16:B17"/>
    <mergeCell ref="C16:D17"/>
    <mergeCell ref="E16:E17"/>
    <mergeCell ref="F16:I16"/>
    <mergeCell ref="A23:C23"/>
    <mergeCell ref="A24:C24"/>
    <mergeCell ref="A25:C25"/>
    <mergeCell ref="C19:D19"/>
    <mergeCell ref="A21:C21"/>
    <mergeCell ref="A22:C22"/>
  </mergeCells>
  <printOptions horizontalCentered="1"/>
  <pageMargins left="0.748031496062992" right="0.748031496062992" top="1.234251969" bottom="0.484251969" header="0.511811023622047" footer="0.511811023622047"/>
  <pageSetup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R32"/>
  <sheetViews>
    <sheetView view="pageBreakPreview" zoomScale="85" zoomScaleNormal="85" zoomScaleSheetLayoutView="85" zoomScalePageLayoutView="0" workbookViewId="0" topLeftCell="A1">
      <selection activeCell="C24" sqref="C24"/>
    </sheetView>
  </sheetViews>
  <sheetFormatPr defaultColWidth="9.140625" defaultRowHeight="12.75"/>
  <cols>
    <col min="1" max="1" width="4.57421875" style="104" customWidth="1"/>
    <col min="2" max="2" width="5.421875" style="104" customWidth="1"/>
    <col min="3" max="3" width="37.421875" style="104" customWidth="1"/>
    <col min="4" max="4" width="6.28125" style="104" customWidth="1"/>
    <col min="5" max="5" width="9.57421875" style="104" customWidth="1"/>
    <col min="6" max="6" width="9.421875" style="104" customWidth="1"/>
    <col min="7" max="7" width="9.8515625" style="104" customWidth="1"/>
    <col min="8" max="8" width="9.57421875" style="104" customWidth="1"/>
    <col min="9" max="9" width="10.140625" style="104" customWidth="1"/>
    <col min="10" max="10" width="9.8515625" style="104" customWidth="1"/>
    <col min="11" max="11" width="10.8515625" style="104" customWidth="1"/>
    <col min="12" max="12" width="11.00390625" style="104" customWidth="1"/>
    <col min="13" max="13" width="9.8515625" style="104" customWidth="1"/>
    <col min="14" max="14" width="11.7109375" style="104" customWidth="1"/>
    <col min="15" max="15" width="10.28125" style="104" customWidth="1"/>
    <col min="16" max="16" width="10.8515625" style="104" customWidth="1"/>
    <col min="17" max="17" width="9.421875" style="102" customWidth="1"/>
    <col min="18" max="18" width="9.140625" style="102" customWidth="1"/>
    <col min="19" max="19" width="11.00390625" style="104" customWidth="1"/>
    <col min="20" max="16384" width="9.140625" style="104" customWidth="1"/>
  </cols>
  <sheetData>
    <row r="1" spans="1:18" s="73" customFormat="1" ht="12.75">
      <c r="A1" s="163" t="s">
        <v>35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71"/>
      <c r="R1" s="72"/>
    </row>
    <row r="2" spans="1:18" s="73" customFormat="1" ht="12.75">
      <c r="A2" s="164" t="s">
        <v>47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72"/>
      <c r="R2" s="72"/>
    </row>
    <row r="3" spans="1:18" s="73" customFormat="1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2"/>
      <c r="R3" s="72"/>
    </row>
    <row r="4" spans="1:18" s="73" customFormat="1" ht="12.75">
      <c r="A4" s="75" t="str">
        <f>'1.1 Pag.A'!$A$4</f>
        <v>Būves nosaukums: 464. sērijas daudzdzīvokļu dzivojamās ēkas jumta pastiprināšana</v>
      </c>
      <c r="B4" s="75"/>
      <c r="C4" s="72"/>
      <c r="D4" s="76"/>
      <c r="E4" s="76"/>
      <c r="F4" s="76"/>
      <c r="G4" s="76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s="73" customFormat="1" ht="12.75">
      <c r="A5" s="75" t="str">
        <f>'1.1 Pag.A'!$A$5</f>
        <v>Objekta nosaukums: 464. sērijas daudzdzīvokļu dzivojamās ēkas jumta pastiprināšana</v>
      </c>
      <c r="B5" s="75"/>
      <c r="C5" s="72"/>
      <c r="D5" s="76"/>
      <c r="E5" s="76"/>
      <c r="F5" s="76"/>
      <c r="G5" s="76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s="73" customFormat="1" ht="12.75">
      <c r="A6" s="75" t="str">
        <f>'1.1 Pag.A'!$A$6</f>
        <v>Objekta adrese: </v>
      </c>
      <c r="B6" s="75"/>
      <c r="C6" s="72"/>
      <c r="D6" s="76"/>
      <c r="E6" s="76"/>
      <c r="F6" s="76"/>
      <c r="G6" s="76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s="73" customFormat="1" ht="12.75">
      <c r="A7" s="75" t="str">
        <f>'1.1 Pag.A'!$A$7</f>
        <v>Pasūtījuma Nr.: </v>
      </c>
      <c r="B7" s="75"/>
      <c r="C7" s="72"/>
      <c r="D7" s="76"/>
      <c r="E7" s="76"/>
      <c r="F7" s="76"/>
      <c r="G7" s="76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s="73" customFormat="1" ht="12.75">
      <c r="A8" s="75"/>
      <c r="B8" s="75"/>
      <c r="C8" s="72"/>
      <c r="D8" s="76"/>
      <c r="E8" s="76"/>
      <c r="F8" s="76"/>
      <c r="G8" s="76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s="73" customFormat="1" ht="12.75">
      <c r="A9" s="73" t="str">
        <f>'1.1 Pag.A'!$A$9</f>
        <v>Tāme sastādīta 2019.gada tirgus cenās pamatojoties uz būvprojektu</v>
      </c>
      <c r="C9" s="61"/>
      <c r="D9" s="76"/>
      <c r="H9" s="72"/>
      <c r="I9" s="72"/>
      <c r="J9" s="72"/>
      <c r="K9" s="77"/>
      <c r="L9" s="77"/>
      <c r="M9" s="165" t="s">
        <v>14</v>
      </c>
      <c r="N9" s="165"/>
      <c r="O9" s="166">
        <f>P21</f>
        <v>1364.71</v>
      </c>
      <c r="P9" s="167"/>
      <c r="Q9" s="72"/>
      <c r="R9" s="72"/>
    </row>
    <row r="10" spans="3:18" s="73" customFormat="1" ht="12.75">
      <c r="C10" s="61"/>
      <c r="D10" s="76"/>
      <c r="H10" s="72"/>
      <c r="I10" s="72"/>
      <c r="J10" s="72"/>
      <c r="K10" s="77"/>
      <c r="L10" s="77"/>
      <c r="M10" s="76"/>
      <c r="N10" s="76"/>
      <c r="O10" s="78"/>
      <c r="P10" s="79"/>
      <c r="Q10" s="72"/>
      <c r="R10" s="72"/>
    </row>
    <row r="11" spans="1:18" s="73" customFormat="1" ht="12.75">
      <c r="A11" s="75"/>
      <c r="B11" s="75"/>
      <c r="C11" s="75"/>
      <c r="D11" s="72"/>
      <c r="P11" s="76" t="str">
        <f>'Kops.Pag.A'!$I$15</f>
        <v>Tāme sastādīta 2019.gada 14.novembrī</v>
      </c>
      <c r="Q11" s="72"/>
      <c r="R11" s="72"/>
    </row>
    <row r="12" spans="1:18" s="73" customFormat="1" ht="12.75" customHeight="1">
      <c r="A12" s="168" t="s">
        <v>4</v>
      </c>
      <c r="B12" s="168" t="s">
        <v>18</v>
      </c>
      <c r="C12" s="168" t="s">
        <v>31</v>
      </c>
      <c r="D12" s="168" t="s">
        <v>1</v>
      </c>
      <c r="E12" s="170" t="s">
        <v>2</v>
      </c>
      <c r="F12" s="160" t="s">
        <v>5</v>
      </c>
      <c r="G12" s="161"/>
      <c r="H12" s="161"/>
      <c r="I12" s="161"/>
      <c r="J12" s="161"/>
      <c r="K12" s="162"/>
      <c r="L12" s="160" t="s">
        <v>3</v>
      </c>
      <c r="M12" s="161"/>
      <c r="N12" s="161"/>
      <c r="O12" s="161"/>
      <c r="P12" s="162"/>
      <c r="Q12" s="72"/>
      <c r="R12" s="72"/>
    </row>
    <row r="13" spans="1:18" s="73" customFormat="1" ht="54.75" customHeight="1">
      <c r="A13" s="169"/>
      <c r="B13" s="169"/>
      <c r="C13" s="169"/>
      <c r="D13" s="169"/>
      <c r="E13" s="170"/>
      <c r="F13" s="80" t="s">
        <v>19</v>
      </c>
      <c r="G13" s="80" t="s">
        <v>20</v>
      </c>
      <c r="H13" s="80" t="s">
        <v>27</v>
      </c>
      <c r="I13" s="80" t="s">
        <v>28</v>
      </c>
      <c r="J13" s="80" t="s">
        <v>29</v>
      </c>
      <c r="K13" s="80" t="s">
        <v>32</v>
      </c>
      <c r="L13" s="80" t="s">
        <v>21</v>
      </c>
      <c r="M13" s="80" t="s">
        <v>27</v>
      </c>
      <c r="N13" s="80" t="s">
        <v>28</v>
      </c>
      <c r="O13" s="80" t="s">
        <v>29</v>
      </c>
      <c r="P13" s="80" t="s">
        <v>33</v>
      </c>
      <c r="Q13" s="72"/>
      <c r="R13" s="72"/>
    </row>
    <row r="14" spans="1:18" s="87" customFormat="1" ht="12.75">
      <c r="A14" s="64"/>
      <c r="B14" s="64"/>
      <c r="C14" s="113"/>
      <c r="D14" s="114"/>
      <c r="E14" s="115"/>
      <c r="F14" s="115"/>
      <c r="G14" s="115"/>
      <c r="H14" s="116"/>
      <c r="I14" s="116"/>
      <c r="J14" s="116"/>
      <c r="K14" s="84">
        <f aca="true" t="shared" si="0" ref="K14:K20">ROUND(H14+I14+J14,2)</f>
        <v>0</v>
      </c>
      <c r="L14" s="84">
        <f aca="true" t="shared" si="1" ref="L14:L20">ROUND(F14*E14,2)</f>
        <v>0</v>
      </c>
      <c r="M14" s="85">
        <f aca="true" t="shared" si="2" ref="M14:M20">ROUND(H14*E14,2)</f>
        <v>0</v>
      </c>
      <c r="N14" s="85">
        <f aca="true" t="shared" si="3" ref="N14:N20">ROUND(I14*E14,2)</f>
        <v>0</v>
      </c>
      <c r="O14" s="85">
        <f aca="true" t="shared" si="4" ref="O14:O20">ROUND(J14*E14,2)</f>
        <v>0</v>
      </c>
      <c r="P14" s="84">
        <f aca="true" t="shared" si="5" ref="P14:P20">ROUND(M14+N14+O14,2)</f>
        <v>0</v>
      </c>
      <c r="Q14" s="86"/>
      <c r="R14" s="86"/>
    </row>
    <row r="15" spans="1:18" s="135" customFormat="1" ht="51">
      <c r="A15" s="136">
        <v>1</v>
      </c>
      <c r="B15" s="88" t="s">
        <v>68</v>
      </c>
      <c r="C15" s="52" t="s">
        <v>73</v>
      </c>
      <c r="D15" s="53" t="s">
        <v>54</v>
      </c>
      <c r="E15" s="59">
        <f>64+32.16+3.08+1.24+8</f>
        <v>108.47999999999999</v>
      </c>
      <c r="F15" s="59">
        <v>0.3</v>
      </c>
      <c r="G15" s="90">
        <v>12.41</v>
      </c>
      <c r="H15" s="91">
        <f>ROUND(G15*F15,2)</f>
        <v>3.72</v>
      </c>
      <c r="I15" s="91">
        <v>1.58</v>
      </c>
      <c r="J15" s="91">
        <v>0.5</v>
      </c>
      <c r="K15" s="132">
        <f t="shared" si="0"/>
        <v>5.8</v>
      </c>
      <c r="L15" s="132">
        <f t="shared" si="1"/>
        <v>32.54</v>
      </c>
      <c r="M15" s="133">
        <f t="shared" si="2"/>
        <v>403.55</v>
      </c>
      <c r="N15" s="133">
        <f t="shared" si="3"/>
        <v>171.4</v>
      </c>
      <c r="O15" s="133">
        <f t="shared" si="4"/>
        <v>54.24</v>
      </c>
      <c r="P15" s="132">
        <f t="shared" si="5"/>
        <v>629.19</v>
      </c>
      <c r="Q15" s="134"/>
      <c r="R15" s="134"/>
    </row>
    <row r="16" spans="1:18" s="135" customFormat="1" ht="25.5">
      <c r="A16" s="136">
        <v>2</v>
      </c>
      <c r="B16" s="88" t="s">
        <v>68</v>
      </c>
      <c r="C16" s="52" t="s">
        <v>58</v>
      </c>
      <c r="D16" s="53" t="s">
        <v>59</v>
      </c>
      <c r="E16" s="59">
        <v>3.85</v>
      </c>
      <c r="F16" s="59">
        <v>1.8</v>
      </c>
      <c r="G16" s="90">
        <v>12.41</v>
      </c>
      <c r="H16" s="91">
        <f>ROUND(G16*F16,2)</f>
        <v>22.34</v>
      </c>
      <c r="I16" s="91">
        <v>39.69</v>
      </c>
      <c r="J16" s="91">
        <v>1.8</v>
      </c>
      <c r="K16" s="132">
        <f t="shared" si="0"/>
        <v>63.83</v>
      </c>
      <c r="L16" s="132">
        <f t="shared" si="1"/>
        <v>6.93</v>
      </c>
      <c r="M16" s="133">
        <f t="shared" si="2"/>
        <v>86.01</v>
      </c>
      <c r="N16" s="133">
        <f t="shared" si="3"/>
        <v>152.81</v>
      </c>
      <c r="O16" s="133">
        <f t="shared" si="4"/>
        <v>6.93</v>
      </c>
      <c r="P16" s="132">
        <f t="shared" si="5"/>
        <v>245.75</v>
      </c>
      <c r="Q16" s="134"/>
      <c r="R16" s="134"/>
    </row>
    <row r="17" spans="1:18" s="135" customFormat="1" ht="38.25">
      <c r="A17" s="136">
        <v>3</v>
      </c>
      <c r="B17" s="88" t="s">
        <v>68</v>
      </c>
      <c r="C17" s="52" t="s">
        <v>87</v>
      </c>
      <c r="D17" s="53" t="s">
        <v>57</v>
      </c>
      <c r="E17" s="59">
        <v>4</v>
      </c>
      <c r="F17" s="59">
        <v>1</v>
      </c>
      <c r="G17" s="90">
        <v>12.41</v>
      </c>
      <c r="H17" s="91">
        <f>ROUND(G17*F17,2)</f>
        <v>12.41</v>
      </c>
      <c r="I17" s="91">
        <v>8.59</v>
      </c>
      <c r="J17" s="91">
        <v>1.5</v>
      </c>
      <c r="K17" s="132">
        <f t="shared" si="0"/>
        <v>22.5</v>
      </c>
      <c r="L17" s="132">
        <f t="shared" si="1"/>
        <v>4</v>
      </c>
      <c r="M17" s="133">
        <f t="shared" si="2"/>
        <v>49.64</v>
      </c>
      <c r="N17" s="133">
        <f t="shared" si="3"/>
        <v>34.36</v>
      </c>
      <c r="O17" s="133">
        <f t="shared" si="4"/>
        <v>6</v>
      </c>
      <c r="P17" s="132">
        <f t="shared" si="5"/>
        <v>90</v>
      </c>
      <c r="Q17" s="134"/>
      <c r="R17" s="134"/>
    </row>
    <row r="18" spans="1:18" s="135" customFormat="1" ht="12.75">
      <c r="A18" s="136">
        <v>4</v>
      </c>
      <c r="B18" s="88" t="s">
        <v>68</v>
      </c>
      <c r="C18" s="52" t="s">
        <v>69</v>
      </c>
      <c r="D18" s="53" t="s">
        <v>57</v>
      </c>
      <c r="E18" s="59">
        <v>12</v>
      </c>
      <c r="F18" s="59">
        <v>0.5</v>
      </c>
      <c r="G18" s="90">
        <v>12.41</v>
      </c>
      <c r="H18" s="91">
        <f>ROUND(G18*F18,2)</f>
        <v>6.21</v>
      </c>
      <c r="I18" s="91">
        <v>1.1</v>
      </c>
      <c r="J18" s="91">
        <v>0.15</v>
      </c>
      <c r="K18" s="132">
        <f t="shared" si="0"/>
        <v>7.46</v>
      </c>
      <c r="L18" s="132">
        <f t="shared" si="1"/>
        <v>6</v>
      </c>
      <c r="M18" s="133">
        <f t="shared" si="2"/>
        <v>74.52</v>
      </c>
      <c r="N18" s="133">
        <f t="shared" si="3"/>
        <v>13.2</v>
      </c>
      <c r="O18" s="133">
        <f t="shared" si="4"/>
        <v>1.8</v>
      </c>
      <c r="P18" s="132">
        <f t="shared" si="5"/>
        <v>89.52</v>
      </c>
      <c r="Q18" s="134"/>
      <c r="R18" s="134"/>
    </row>
    <row r="19" spans="1:18" s="135" customFormat="1" ht="38.25">
      <c r="A19" s="136">
        <v>5</v>
      </c>
      <c r="B19" s="88" t="s">
        <v>68</v>
      </c>
      <c r="C19" s="52" t="s">
        <v>67</v>
      </c>
      <c r="D19" s="53" t="s">
        <v>63</v>
      </c>
      <c r="E19" s="59">
        <v>1</v>
      </c>
      <c r="F19" s="59">
        <v>25</v>
      </c>
      <c r="G19" s="90">
        <v>12.41</v>
      </c>
      <c r="H19" s="91">
        <f>ROUND(G19*F19,2)</f>
        <v>310.25</v>
      </c>
      <c r="I19" s="91"/>
      <c r="J19" s="91"/>
      <c r="K19" s="132">
        <f t="shared" si="0"/>
        <v>310.25</v>
      </c>
      <c r="L19" s="132">
        <f t="shared" si="1"/>
        <v>25</v>
      </c>
      <c r="M19" s="133">
        <f t="shared" si="2"/>
        <v>310.25</v>
      </c>
      <c r="N19" s="133">
        <f t="shared" si="3"/>
        <v>0</v>
      </c>
      <c r="O19" s="133">
        <f t="shared" si="4"/>
        <v>0</v>
      </c>
      <c r="P19" s="132">
        <f t="shared" si="5"/>
        <v>310.25</v>
      </c>
      <c r="Q19" s="134"/>
      <c r="R19" s="134"/>
    </row>
    <row r="20" spans="1:18" s="135" customFormat="1" ht="12.75">
      <c r="A20" s="64"/>
      <c r="B20" s="88"/>
      <c r="C20" s="52"/>
      <c r="D20" s="53"/>
      <c r="E20" s="59"/>
      <c r="F20" s="59"/>
      <c r="G20" s="90"/>
      <c r="H20" s="91"/>
      <c r="I20" s="91"/>
      <c r="J20" s="91"/>
      <c r="K20" s="132">
        <f t="shared" si="0"/>
        <v>0</v>
      </c>
      <c r="L20" s="132">
        <f t="shared" si="1"/>
        <v>0</v>
      </c>
      <c r="M20" s="133">
        <f t="shared" si="2"/>
        <v>0</v>
      </c>
      <c r="N20" s="133">
        <f t="shared" si="3"/>
        <v>0</v>
      </c>
      <c r="O20" s="133">
        <f t="shared" si="4"/>
        <v>0</v>
      </c>
      <c r="P20" s="132">
        <f t="shared" si="5"/>
        <v>0</v>
      </c>
      <c r="Q20" s="134"/>
      <c r="R20" s="134"/>
    </row>
    <row r="21" spans="1:18" s="73" customFormat="1" ht="25.5">
      <c r="A21" s="94"/>
      <c r="B21" s="94"/>
      <c r="C21" s="95" t="s">
        <v>37</v>
      </c>
      <c r="D21" s="96"/>
      <c r="E21" s="97"/>
      <c r="F21" s="97"/>
      <c r="G21" s="97"/>
      <c r="H21" s="97"/>
      <c r="I21" s="97"/>
      <c r="J21" s="97"/>
      <c r="K21" s="98"/>
      <c r="L21" s="98">
        <f>SUM(L14:L19)</f>
        <v>74.47</v>
      </c>
      <c r="M21" s="98">
        <f>SUM(M14:M19)</f>
        <v>923.97</v>
      </c>
      <c r="N21" s="98">
        <f>SUM(N14:N19)</f>
        <v>371.77000000000004</v>
      </c>
      <c r="O21" s="98">
        <f>SUM(O14:O19)</f>
        <v>68.97</v>
      </c>
      <c r="P21" s="98">
        <f>SUM(P14:P19)</f>
        <v>1364.71</v>
      </c>
      <c r="Q21" s="72"/>
      <c r="R21" s="72"/>
    </row>
    <row r="22" spans="1:3" s="99" customFormat="1" ht="12.75">
      <c r="A22" s="69"/>
      <c r="B22" s="69"/>
      <c r="C22" s="70"/>
    </row>
    <row r="23" spans="1:6" s="99" customFormat="1" ht="12.75">
      <c r="A23" s="62"/>
      <c r="B23" s="61"/>
      <c r="C23" s="70"/>
      <c r="D23" s="70"/>
      <c r="E23" s="70"/>
      <c r="F23" s="70"/>
    </row>
    <row r="24" spans="1:3" s="99" customFormat="1" ht="12.75">
      <c r="A24" s="69"/>
      <c r="B24" s="69"/>
      <c r="C24" s="70"/>
    </row>
    <row r="25" spans="1:3" s="99" customFormat="1" ht="12.75">
      <c r="A25" s="61" t="str">
        <f>'1.1 Pag.A'!$A$27</f>
        <v>Sastādīja:  Mikus Dzudzilo, Sert.Nr. 20-7063</v>
      </c>
      <c r="B25" s="100"/>
      <c r="C25" s="101"/>
    </row>
    <row r="26" spans="1:18" ht="12.75">
      <c r="A26" s="61"/>
      <c r="B26" s="102"/>
      <c r="C26" s="103"/>
      <c r="F26" s="105"/>
      <c r="Q26" s="104"/>
      <c r="R26" s="104"/>
    </row>
    <row r="27" spans="1:18" ht="12.75">
      <c r="A27" s="61"/>
      <c r="B27" s="102"/>
      <c r="C27" s="102"/>
      <c r="Q27" s="104"/>
      <c r="R27" s="104"/>
    </row>
    <row r="28" spans="1:6" s="102" customFormat="1" ht="12.75">
      <c r="A28" s="106"/>
      <c r="D28" s="104"/>
      <c r="E28" s="104"/>
      <c r="F28" s="104"/>
    </row>
    <row r="29" spans="1:18" ht="12.75">
      <c r="A29" s="61" t="str">
        <f>'1.1 Pag.A'!$A$31</f>
        <v>Pārbaudīja: </v>
      </c>
      <c r="B29" s="102"/>
      <c r="C29" s="102"/>
      <c r="Q29" s="104"/>
      <c r="R29" s="104"/>
    </row>
    <row r="30" spans="1:18" ht="12.75">
      <c r="A30" s="102"/>
      <c r="B30" s="102"/>
      <c r="C30" s="102"/>
      <c r="Q30" s="104"/>
      <c r="R30" s="104"/>
    </row>
    <row r="31" spans="1:18" ht="12.75">
      <c r="A31" s="102"/>
      <c r="B31" s="102"/>
      <c r="C31" s="102"/>
      <c r="Q31" s="104"/>
      <c r="R31" s="104"/>
    </row>
    <row r="32" spans="1:18" ht="12.75">
      <c r="A32" s="102"/>
      <c r="B32" s="102"/>
      <c r="C32" s="102"/>
      <c r="Q32" s="104"/>
      <c r="R32" s="104"/>
    </row>
  </sheetData>
  <sheetProtection/>
  <mergeCells count="11">
    <mergeCell ref="L12:P12"/>
    <mergeCell ref="A1:P1"/>
    <mergeCell ref="A2:P2"/>
    <mergeCell ref="M9:N9"/>
    <mergeCell ref="O9:P9"/>
    <mergeCell ref="A12:A13"/>
    <mergeCell ref="B12:B13"/>
    <mergeCell ref="C12:C13"/>
    <mergeCell ref="D12:D13"/>
    <mergeCell ref="E12:E13"/>
    <mergeCell ref="F12:K12"/>
  </mergeCells>
  <printOptions horizontalCentered="1"/>
  <pageMargins left="0.7480314960629921" right="0.7480314960629921" top="0.4724409448818898" bottom="0.11811023622047245" header="0.4330708661417323" footer="0.2362204724409449"/>
  <pageSetup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2:J47"/>
  <sheetViews>
    <sheetView view="pageBreakPreview" zoomScale="85" zoomScaleSheetLayoutView="85" zoomScalePageLayoutView="0" workbookViewId="0" topLeftCell="A1">
      <selection activeCell="N43" sqref="N43"/>
    </sheetView>
  </sheetViews>
  <sheetFormatPr defaultColWidth="11.28125" defaultRowHeight="12.75"/>
  <cols>
    <col min="1" max="2" width="6.57421875" style="2" customWidth="1"/>
    <col min="3" max="3" width="32.8515625" style="2" customWidth="1"/>
    <col min="4" max="4" width="8.8515625" style="2" customWidth="1"/>
    <col min="5" max="5" width="19.28125" style="2" customWidth="1"/>
    <col min="6" max="7" width="22.00390625" style="2" customWidth="1"/>
    <col min="8" max="9" width="17.8515625" style="2" customWidth="1"/>
    <col min="10" max="16384" width="11.28125" style="2" customWidth="1"/>
  </cols>
  <sheetData>
    <row r="2" spans="1:9" ht="15">
      <c r="A2" s="150" t="s">
        <v>26</v>
      </c>
      <c r="B2" s="150"/>
      <c r="C2" s="150"/>
      <c r="D2" s="150"/>
      <c r="E2" s="150"/>
      <c r="F2" s="150"/>
      <c r="G2" s="150"/>
      <c r="H2" s="150"/>
      <c r="I2" s="150"/>
    </row>
    <row r="3" spans="1:9" ht="15">
      <c r="A3" s="150" t="s">
        <v>39</v>
      </c>
      <c r="B3" s="150"/>
      <c r="C3" s="150"/>
      <c r="D3" s="150"/>
      <c r="E3" s="150"/>
      <c r="F3" s="150"/>
      <c r="G3" s="150"/>
      <c r="H3" s="150"/>
      <c r="I3" s="150"/>
    </row>
    <row r="4" spans="1:9" ht="12.75">
      <c r="A4" s="151" t="s">
        <v>6</v>
      </c>
      <c r="B4" s="151"/>
      <c r="C4" s="151"/>
      <c r="D4" s="151"/>
      <c r="E4" s="151"/>
      <c r="F4" s="151"/>
      <c r="G4" s="151"/>
      <c r="H4" s="151"/>
      <c r="I4" s="151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 customHeight="1">
      <c r="A7" s="3" t="str">
        <f>'1.1 Pag.A'!$A$4</f>
        <v>Būves nosaukums: 464. sērijas daudzdzīvokļu dzivojamās ēkas jumta pastiprināšana</v>
      </c>
      <c r="B7" s="3"/>
      <c r="C7" s="20"/>
      <c r="D7" s="20"/>
      <c r="E7" s="20"/>
      <c r="F7" s="20"/>
      <c r="G7" s="20"/>
      <c r="H7" s="20"/>
      <c r="I7" s="20"/>
    </row>
    <row r="8" spans="1:9" ht="12.75" customHeight="1">
      <c r="A8" s="3" t="str">
        <f>'1.1 Pag.A'!$A$5</f>
        <v>Objekta nosaukums: 464. sērijas daudzdzīvokļu dzivojamās ēkas jumta pastiprināšana</v>
      </c>
      <c r="B8" s="3"/>
      <c r="C8" s="20"/>
      <c r="D8" s="20"/>
      <c r="E8" s="20"/>
      <c r="F8" s="20"/>
      <c r="G8" s="20"/>
      <c r="H8" s="20"/>
      <c r="I8" s="20"/>
    </row>
    <row r="9" spans="1:9" ht="12.75">
      <c r="A9" s="3" t="str">
        <f>'1.1 Pag.A'!$A$6</f>
        <v>Objekta adrese: </v>
      </c>
      <c r="B9" s="3"/>
      <c r="C9" s="8"/>
      <c r="D9" s="8"/>
      <c r="E9" s="8"/>
      <c r="F9" s="8"/>
      <c r="G9" s="8"/>
      <c r="H9" s="8"/>
      <c r="I9" s="8"/>
    </row>
    <row r="10" spans="1:9" ht="12.75">
      <c r="A10" s="3" t="str">
        <f>'1.1 Pag.A'!$A$7</f>
        <v>Pasūtījuma Nr.: </v>
      </c>
      <c r="B10" s="3"/>
      <c r="C10" s="21"/>
      <c r="D10" s="21"/>
      <c r="E10" s="21"/>
      <c r="F10" s="21"/>
      <c r="G10" s="21"/>
      <c r="H10" s="21"/>
      <c r="I10" s="21"/>
    </row>
    <row r="11" spans="1:9" ht="12.75">
      <c r="A11" s="6"/>
      <c r="B11" s="6"/>
      <c r="C11" s="6"/>
      <c r="D11" s="6"/>
      <c r="E11" s="6"/>
      <c r="F11" s="6"/>
      <c r="G11" s="6"/>
      <c r="H11" s="6"/>
      <c r="I11" s="6"/>
    </row>
    <row r="12" spans="1:9" ht="12.75">
      <c r="A12" s="5"/>
      <c r="B12" s="5"/>
      <c r="C12" s="22" t="s">
        <v>12</v>
      </c>
      <c r="D12" s="22"/>
      <c r="E12" s="23">
        <f>E25</f>
        <v>1072.4299999999998</v>
      </c>
      <c r="F12" s="4"/>
      <c r="G12" s="4"/>
      <c r="H12" s="4"/>
      <c r="I12" s="4"/>
    </row>
    <row r="13" spans="1:9" ht="12.75">
      <c r="A13" s="5"/>
      <c r="B13" s="5"/>
      <c r="C13" s="22" t="s">
        <v>15</v>
      </c>
      <c r="D13" s="22"/>
      <c r="E13" s="23">
        <f>I21</f>
        <v>59.17</v>
      </c>
      <c r="F13" s="4"/>
      <c r="G13" s="4"/>
      <c r="H13" s="4"/>
      <c r="I13" s="4"/>
    </row>
    <row r="14" spans="1:9" s="37" customFormat="1" ht="12.75">
      <c r="A14" s="34"/>
      <c r="B14" s="34"/>
      <c r="C14" s="35"/>
      <c r="D14" s="35"/>
      <c r="E14" s="36"/>
      <c r="F14" s="24"/>
      <c r="G14" s="24"/>
      <c r="H14" s="24"/>
      <c r="I14" s="24"/>
    </row>
    <row r="15" spans="7:10" ht="12.75">
      <c r="G15" s="5"/>
      <c r="I15" s="13" t="s">
        <v>50</v>
      </c>
      <c r="J15" s="39"/>
    </row>
    <row r="16" spans="1:10" ht="12.75" customHeight="1">
      <c r="A16" s="152" t="s">
        <v>4</v>
      </c>
      <c r="B16" s="153" t="s">
        <v>17</v>
      </c>
      <c r="C16" s="155" t="s">
        <v>7</v>
      </c>
      <c r="D16" s="156"/>
      <c r="E16" s="152" t="s">
        <v>30</v>
      </c>
      <c r="F16" s="159" t="s">
        <v>8</v>
      </c>
      <c r="G16" s="159"/>
      <c r="H16" s="159"/>
      <c r="I16" s="159"/>
      <c r="J16" s="56"/>
    </row>
    <row r="17" spans="1:10" s="24" customFormat="1" ht="45" customHeight="1">
      <c r="A17" s="152"/>
      <c r="B17" s="154"/>
      <c r="C17" s="157"/>
      <c r="D17" s="158"/>
      <c r="E17" s="152"/>
      <c r="F17" s="12" t="s">
        <v>27</v>
      </c>
      <c r="G17" s="12" t="s">
        <v>28</v>
      </c>
      <c r="H17" s="31" t="s">
        <v>29</v>
      </c>
      <c r="I17" s="31" t="s">
        <v>16</v>
      </c>
      <c r="J17" s="57"/>
    </row>
    <row r="18" spans="1:9" s="48" customFormat="1" ht="12.75">
      <c r="A18" s="44"/>
      <c r="B18" s="45"/>
      <c r="C18" s="45"/>
      <c r="D18" s="46"/>
      <c r="E18" s="44"/>
      <c r="F18" s="44"/>
      <c r="G18" s="44"/>
      <c r="H18" s="47"/>
      <c r="I18" s="47"/>
    </row>
    <row r="19" spans="1:10" s="48" customFormat="1" ht="12.75">
      <c r="A19" s="50">
        <v>1</v>
      </c>
      <c r="B19" s="50">
        <v>1.1</v>
      </c>
      <c r="C19" s="142" t="s">
        <v>48</v>
      </c>
      <c r="D19" s="143"/>
      <c r="E19" s="51">
        <f>F19+G19+H19</f>
        <v>901.1999999999999</v>
      </c>
      <c r="F19" s="49">
        <f>'1.7 Past.atgāž.'!M24</f>
        <v>734.27</v>
      </c>
      <c r="G19" s="49">
        <f>'1.7 Past.atgāž.'!N24</f>
        <v>131</v>
      </c>
      <c r="H19" s="49">
        <f>'1.7 Past.atgāž.'!O24</f>
        <v>35.93</v>
      </c>
      <c r="I19" s="49">
        <f>'1.7 Past.atgāž.'!L24</f>
        <v>59.17</v>
      </c>
      <c r="J19" s="54"/>
    </row>
    <row r="20" spans="1:10" s="25" customFormat="1" ht="12.75">
      <c r="A20" s="38"/>
      <c r="B20" s="43"/>
      <c r="C20" s="41"/>
      <c r="D20" s="42"/>
      <c r="E20" s="40">
        <f>F20+G20+H20</f>
        <v>0</v>
      </c>
      <c r="F20" s="40"/>
      <c r="G20" s="40"/>
      <c r="H20" s="40"/>
      <c r="I20" s="40"/>
      <c r="J20" s="54"/>
    </row>
    <row r="21" spans="1:10" ht="12.75">
      <c r="A21" s="144" t="s">
        <v>0</v>
      </c>
      <c r="B21" s="144"/>
      <c r="C21" s="144"/>
      <c r="D21" s="26"/>
      <c r="E21" s="27">
        <f>SUM(E18:E20)</f>
        <v>901.1999999999999</v>
      </c>
      <c r="F21" s="27">
        <f>SUM(F18:F20)</f>
        <v>734.27</v>
      </c>
      <c r="G21" s="27">
        <f>SUM(G18:G20)</f>
        <v>131</v>
      </c>
      <c r="H21" s="27">
        <f>SUM(H18:H20)</f>
        <v>35.93</v>
      </c>
      <c r="I21" s="27">
        <f>SUM(I18:I20)</f>
        <v>59.17</v>
      </c>
      <c r="J21" s="55"/>
    </row>
    <row r="22" spans="1:5" ht="12.75">
      <c r="A22" s="145" t="s">
        <v>9</v>
      </c>
      <c r="B22" s="145"/>
      <c r="C22" s="145"/>
      <c r="D22" s="9">
        <v>0.1</v>
      </c>
      <c r="E22" s="28">
        <f>ROUND(E21*D22,2)</f>
        <v>90.12</v>
      </c>
    </row>
    <row r="23" spans="1:5" ht="12.75">
      <c r="A23" s="146" t="s">
        <v>10</v>
      </c>
      <c r="B23" s="146"/>
      <c r="C23" s="146"/>
      <c r="D23" s="29"/>
      <c r="E23" s="28">
        <f>ROUND(E22*0.05,2)</f>
        <v>4.51</v>
      </c>
    </row>
    <row r="24" spans="1:7" ht="12.75">
      <c r="A24" s="147" t="s">
        <v>11</v>
      </c>
      <c r="B24" s="148"/>
      <c r="C24" s="149"/>
      <c r="D24" s="9">
        <v>0.09</v>
      </c>
      <c r="E24" s="28">
        <f>ROUND(E21*D24,2)</f>
        <v>81.11</v>
      </c>
      <c r="G24" s="58"/>
    </row>
    <row r="25" spans="1:10" ht="12.75">
      <c r="A25" s="144" t="s">
        <v>49</v>
      </c>
      <c r="B25" s="144"/>
      <c r="C25" s="144"/>
      <c r="D25" s="26"/>
      <c r="E25" s="27">
        <f>E21+E22+E24</f>
        <v>1072.4299999999998</v>
      </c>
      <c r="G25" s="30"/>
      <c r="J25" s="55"/>
    </row>
    <row r="26" spans="1:3" s="14" customFormat="1" ht="12.75">
      <c r="A26" s="15"/>
      <c r="B26" s="15"/>
      <c r="C26" s="16"/>
    </row>
    <row r="27" spans="1:3" s="14" customFormat="1" ht="12.75">
      <c r="A27" s="15"/>
      <c r="B27" s="15"/>
      <c r="C27" s="16"/>
    </row>
    <row r="28" spans="1:3" s="14" customFormat="1" ht="12.75">
      <c r="A28" s="15"/>
      <c r="B28" s="15"/>
      <c r="C28" s="16"/>
    </row>
    <row r="29" spans="1:3" s="14" customFormat="1" ht="12.75">
      <c r="A29" s="1" t="str">
        <f>'1.1 Pag.A'!$A$27</f>
        <v>Sastādīja:  Mikus Dzudzilo, Sert.Nr. 20-7063</v>
      </c>
      <c r="B29" s="17"/>
      <c r="C29" s="18"/>
    </row>
    <row r="30" spans="1:6" s="10" customFormat="1" ht="12.75">
      <c r="A30" s="1"/>
      <c r="B30" s="11"/>
      <c r="C30" s="32"/>
      <c r="F30" s="19"/>
    </row>
    <row r="31" spans="1:3" s="10" customFormat="1" ht="12.75">
      <c r="A31" s="1"/>
      <c r="B31" s="11"/>
      <c r="C31" s="11"/>
    </row>
    <row r="32" spans="1:6" s="11" customFormat="1" ht="12.75">
      <c r="A32" s="33"/>
      <c r="D32" s="10"/>
      <c r="E32" s="10"/>
      <c r="F32" s="10"/>
    </row>
    <row r="33" spans="1:3" s="10" customFormat="1" ht="12.75">
      <c r="A33" s="1" t="str">
        <f>'1.1 Pag.A'!$A$31</f>
        <v>Pārbaudīja: </v>
      </c>
      <c r="B33" s="11"/>
      <c r="C33" s="11"/>
    </row>
    <row r="34" spans="1:3" s="10" customFormat="1" ht="12.75">
      <c r="A34" s="11"/>
      <c r="B34" s="11"/>
      <c r="C34" s="11"/>
    </row>
    <row r="35" spans="1:3" s="10" customFormat="1" ht="12.75">
      <c r="A35" s="11"/>
      <c r="B35" s="11"/>
      <c r="C35" s="11"/>
    </row>
    <row r="36" spans="1:3" s="10" customFormat="1" ht="12.75">
      <c r="A36" s="11"/>
      <c r="B36" s="11"/>
      <c r="C36" s="11"/>
    </row>
    <row r="37" spans="1:2" ht="12.75">
      <c r="A37" s="7"/>
      <c r="B37" s="7"/>
    </row>
    <row r="39" spans="1:2" ht="12.75">
      <c r="A39" s="7"/>
      <c r="B39" s="7"/>
    </row>
    <row r="40" spans="1:2" ht="12.75">
      <c r="A40" s="7"/>
      <c r="B40" s="7"/>
    </row>
    <row r="41" spans="1:2" ht="12.75">
      <c r="A41" s="7"/>
      <c r="B41" s="7"/>
    </row>
    <row r="47" spans="1:2" ht="12.75">
      <c r="A47" s="33"/>
      <c r="B47" s="33"/>
    </row>
  </sheetData>
  <sheetProtection/>
  <mergeCells count="14">
    <mergeCell ref="A2:I2"/>
    <mergeCell ref="A3:I3"/>
    <mergeCell ref="A4:I4"/>
    <mergeCell ref="A16:A17"/>
    <mergeCell ref="B16:B17"/>
    <mergeCell ref="C16:D17"/>
    <mergeCell ref="E16:E17"/>
    <mergeCell ref="F16:I16"/>
    <mergeCell ref="A23:C23"/>
    <mergeCell ref="A24:C24"/>
    <mergeCell ref="A25:C25"/>
    <mergeCell ref="C19:D19"/>
    <mergeCell ref="A21:C21"/>
    <mergeCell ref="A22:C22"/>
  </mergeCells>
  <printOptions horizontalCentered="1"/>
  <pageMargins left="0.748031496062992" right="0.748031496062992" top="1.234251969" bottom="0.484251969" header="0.511811023622047" footer="0.511811023622047"/>
  <pageSetup horizontalDpi="300" verticalDpi="3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S36"/>
  <sheetViews>
    <sheetView view="pageBreakPreview" zoomScale="85" zoomScaleNormal="85" zoomScaleSheetLayoutView="85" zoomScalePageLayoutView="0" workbookViewId="0" topLeftCell="A1">
      <selection activeCell="P24" sqref="P24"/>
    </sheetView>
  </sheetViews>
  <sheetFormatPr defaultColWidth="9.140625" defaultRowHeight="12.75"/>
  <cols>
    <col min="1" max="1" width="4.57421875" style="104" customWidth="1"/>
    <col min="2" max="2" width="5.421875" style="104" customWidth="1"/>
    <col min="3" max="3" width="38.7109375" style="104" customWidth="1"/>
    <col min="4" max="4" width="6.140625" style="104" customWidth="1"/>
    <col min="5" max="5" width="9.57421875" style="104" customWidth="1"/>
    <col min="6" max="6" width="9.28125" style="104" customWidth="1"/>
    <col min="7" max="7" width="9.00390625" style="104" customWidth="1"/>
    <col min="8" max="11" width="9.421875" style="104" customWidth="1"/>
    <col min="12" max="12" width="11.00390625" style="104" customWidth="1"/>
    <col min="13" max="13" width="11.28125" style="104" customWidth="1"/>
    <col min="14" max="14" width="11.421875" style="104" customWidth="1"/>
    <col min="15" max="15" width="10.421875" style="104" customWidth="1"/>
    <col min="16" max="16" width="11.421875" style="104" customWidth="1"/>
    <col min="17" max="17" width="9.421875" style="102" customWidth="1"/>
    <col min="18" max="18" width="9.140625" style="102" customWidth="1"/>
    <col min="19" max="19" width="11.00390625" style="104" customWidth="1"/>
    <col min="20" max="16384" width="9.140625" style="104" customWidth="1"/>
  </cols>
  <sheetData>
    <row r="1" spans="1:18" s="73" customFormat="1" ht="12.75">
      <c r="A1" s="163" t="s">
        <v>34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71"/>
      <c r="R1" s="72"/>
    </row>
    <row r="2" spans="1:18" s="73" customFormat="1" ht="12.75">
      <c r="A2" s="164" t="s">
        <v>48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72"/>
      <c r="R2" s="72"/>
    </row>
    <row r="3" spans="1:18" s="73" customFormat="1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2"/>
      <c r="R3" s="72"/>
    </row>
    <row r="4" spans="1:18" s="73" customFormat="1" ht="12.75">
      <c r="A4" s="75" t="str">
        <f>'1.1 Pag.A'!$A$4</f>
        <v>Būves nosaukums: 464. sērijas daudzdzīvokļu dzivojamās ēkas jumta pastiprināšana</v>
      </c>
      <c r="B4" s="75"/>
      <c r="C4" s="72"/>
      <c r="D4" s="76"/>
      <c r="E4" s="76"/>
      <c r="F4" s="76"/>
      <c r="G4" s="76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s="73" customFormat="1" ht="12.75">
      <c r="A5" s="75" t="str">
        <f>'1.1 Pag.A'!$A$5</f>
        <v>Objekta nosaukums: 464. sērijas daudzdzīvokļu dzivojamās ēkas jumta pastiprināšana</v>
      </c>
      <c r="B5" s="75"/>
      <c r="C5" s="72"/>
      <c r="D5" s="76"/>
      <c r="E5" s="76"/>
      <c r="F5" s="76"/>
      <c r="G5" s="76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s="73" customFormat="1" ht="12.75">
      <c r="A6" s="75" t="str">
        <f>'1.1 Pag.A'!$A$6</f>
        <v>Objekta adrese: </v>
      </c>
      <c r="B6" s="75"/>
      <c r="C6" s="72"/>
      <c r="D6" s="76"/>
      <c r="E6" s="76"/>
      <c r="F6" s="76"/>
      <c r="G6" s="76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s="73" customFormat="1" ht="12.75">
      <c r="A7" s="75" t="str">
        <f>'1.1 Pag.A'!$A$7</f>
        <v>Pasūtījuma Nr.: </v>
      </c>
      <c r="B7" s="75"/>
      <c r="C7" s="72"/>
      <c r="D7" s="76"/>
      <c r="E7" s="76"/>
      <c r="F7" s="76"/>
      <c r="G7" s="76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s="73" customFormat="1" ht="12.75">
      <c r="A8" s="75"/>
      <c r="B8" s="75"/>
      <c r="C8" s="72"/>
      <c r="D8" s="76"/>
      <c r="E8" s="76"/>
      <c r="F8" s="76"/>
      <c r="G8" s="76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s="73" customFormat="1" ht="12.75">
      <c r="A9" s="73" t="str">
        <f>'1.1 Pag.A'!$A$9</f>
        <v>Tāme sastādīta 2019.gada tirgus cenās pamatojoties uz būvprojektu</v>
      </c>
      <c r="C9" s="61"/>
      <c r="D9" s="76"/>
      <c r="H9" s="72"/>
      <c r="I9" s="72"/>
      <c r="J9" s="72"/>
      <c r="K9" s="77"/>
      <c r="L9" s="77"/>
      <c r="M9" s="165" t="s">
        <v>14</v>
      </c>
      <c r="N9" s="165"/>
      <c r="O9" s="166">
        <f>P24</f>
        <v>901.2</v>
      </c>
      <c r="P9" s="167"/>
      <c r="Q9" s="72"/>
      <c r="R9" s="72"/>
    </row>
    <row r="10" spans="3:18" s="73" customFormat="1" ht="12.75">
      <c r="C10" s="61"/>
      <c r="D10" s="76"/>
      <c r="H10" s="72"/>
      <c r="I10" s="72"/>
      <c r="J10" s="72"/>
      <c r="K10" s="77"/>
      <c r="L10" s="77"/>
      <c r="M10" s="76"/>
      <c r="N10" s="76"/>
      <c r="O10" s="78"/>
      <c r="P10" s="79"/>
      <c r="Q10" s="72"/>
      <c r="R10" s="72"/>
    </row>
    <row r="11" spans="1:18" s="73" customFormat="1" ht="12.75">
      <c r="A11" s="75"/>
      <c r="B11" s="75"/>
      <c r="C11" s="75"/>
      <c r="D11" s="72"/>
      <c r="P11" s="76" t="str">
        <f>'Kops.Pag.A'!$I$15</f>
        <v>Tāme sastādīta 2019.gada 14.novembrī</v>
      </c>
      <c r="Q11" s="72"/>
      <c r="R11" s="72"/>
    </row>
    <row r="12" spans="1:18" s="73" customFormat="1" ht="12.75" customHeight="1">
      <c r="A12" s="168" t="s">
        <v>4</v>
      </c>
      <c r="B12" s="168" t="s">
        <v>18</v>
      </c>
      <c r="C12" s="168" t="s">
        <v>31</v>
      </c>
      <c r="D12" s="168" t="s">
        <v>1</v>
      </c>
      <c r="E12" s="170" t="s">
        <v>2</v>
      </c>
      <c r="F12" s="160" t="s">
        <v>5</v>
      </c>
      <c r="G12" s="161"/>
      <c r="H12" s="161"/>
      <c r="I12" s="161"/>
      <c r="J12" s="161"/>
      <c r="K12" s="162"/>
      <c r="L12" s="160" t="s">
        <v>3</v>
      </c>
      <c r="M12" s="161"/>
      <c r="N12" s="161"/>
      <c r="O12" s="161"/>
      <c r="P12" s="162"/>
      <c r="Q12" s="72"/>
      <c r="R12" s="72"/>
    </row>
    <row r="13" spans="1:18" s="73" customFormat="1" ht="57" customHeight="1">
      <c r="A13" s="169"/>
      <c r="B13" s="169"/>
      <c r="C13" s="169"/>
      <c r="D13" s="169"/>
      <c r="E13" s="170"/>
      <c r="F13" s="80" t="s">
        <v>19</v>
      </c>
      <c r="G13" s="80" t="s">
        <v>20</v>
      </c>
      <c r="H13" s="80" t="s">
        <v>27</v>
      </c>
      <c r="I13" s="80" t="s">
        <v>28</v>
      </c>
      <c r="J13" s="80" t="s">
        <v>29</v>
      </c>
      <c r="K13" s="80" t="s">
        <v>32</v>
      </c>
      <c r="L13" s="80" t="s">
        <v>21</v>
      </c>
      <c r="M13" s="80" t="s">
        <v>27</v>
      </c>
      <c r="N13" s="80" t="s">
        <v>28</v>
      </c>
      <c r="O13" s="80" t="s">
        <v>29</v>
      </c>
      <c r="P13" s="80" t="s">
        <v>33</v>
      </c>
      <c r="Q13" s="72"/>
      <c r="R13" s="72"/>
    </row>
    <row r="14" spans="1:19" s="135" customFormat="1" ht="12.75">
      <c r="A14" s="64"/>
      <c r="B14" s="88"/>
      <c r="C14" s="63"/>
      <c r="D14" s="67"/>
      <c r="E14" s="60"/>
      <c r="F14" s="60"/>
      <c r="G14" s="60"/>
      <c r="H14" s="116"/>
      <c r="I14" s="116"/>
      <c r="J14" s="116"/>
      <c r="K14" s="132">
        <f>ROUND(H14+I14+J14,2)</f>
        <v>0</v>
      </c>
      <c r="L14" s="132">
        <f>ROUND(F14*E14,2)</f>
        <v>0</v>
      </c>
      <c r="M14" s="133">
        <f>ROUND(H14*E14,2)</f>
        <v>0</v>
      </c>
      <c r="N14" s="133">
        <f>ROUND(I14*E14,2)</f>
        <v>0</v>
      </c>
      <c r="O14" s="133">
        <f>ROUND(J14*E14,2)</f>
        <v>0</v>
      </c>
      <c r="P14" s="132">
        <f>ROUND(M14+N14+O14,2)</f>
        <v>0</v>
      </c>
      <c r="Q14" s="134"/>
      <c r="R14" s="134"/>
      <c r="S14" s="134"/>
    </row>
    <row r="15" spans="1:19" s="87" customFormat="1" ht="25.5">
      <c r="A15" s="64">
        <v>1</v>
      </c>
      <c r="B15" s="137" t="s">
        <v>68</v>
      </c>
      <c r="C15" s="138" t="s">
        <v>60</v>
      </c>
      <c r="D15" s="139" t="s">
        <v>59</v>
      </c>
      <c r="E15" s="60">
        <v>4.2</v>
      </c>
      <c r="F15" s="60">
        <v>1</v>
      </c>
      <c r="G15" s="140">
        <v>12.41</v>
      </c>
      <c r="H15" s="141">
        <f aca="true" t="shared" si="0" ref="H15:H22">ROUND(G15*F15,2)</f>
        <v>12.41</v>
      </c>
      <c r="I15" s="141"/>
      <c r="J15" s="141">
        <v>1</v>
      </c>
      <c r="K15" s="84">
        <f aca="true" t="shared" si="1" ref="K15:K22">ROUND(H15+I15+J15,2)</f>
        <v>13.41</v>
      </c>
      <c r="L15" s="84">
        <f aca="true" t="shared" si="2" ref="L15:L22">ROUND(F15*E15,2)</f>
        <v>4.2</v>
      </c>
      <c r="M15" s="85">
        <f aca="true" t="shared" si="3" ref="M15:M22">ROUND(H15*E15,2)</f>
        <v>52.12</v>
      </c>
      <c r="N15" s="85">
        <f aca="true" t="shared" si="4" ref="N15:N22">ROUND(I15*E15,2)</f>
        <v>0</v>
      </c>
      <c r="O15" s="85">
        <f aca="true" t="shared" si="5" ref="O15:O22">ROUND(J15*E15,2)</f>
        <v>4.2</v>
      </c>
      <c r="P15" s="84">
        <f>ROUND(M15+N15+O15,2)</f>
        <v>56.32</v>
      </c>
      <c r="R15" s="86"/>
      <c r="S15" s="86"/>
    </row>
    <row r="16" spans="1:18" s="135" customFormat="1" ht="38.25">
      <c r="A16" s="64">
        <v>2</v>
      </c>
      <c r="B16" s="137" t="s">
        <v>68</v>
      </c>
      <c r="C16" s="138" t="s">
        <v>75</v>
      </c>
      <c r="D16" s="139" t="s">
        <v>54</v>
      </c>
      <c r="E16" s="60">
        <f>10.65+1.96+0.2+0.48+1.76</f>
        <v>15.049999999999999</v>
      </c>
      <c r="F16" s="60">
        <v>0.3</v>
      </c>
      <c r="G16" s="140">
        <v>12.41</v>
      </c>
      <c r="H16" s="141">
        <f t="shared" si="0"/>
        <v>3.72</v>
      </c>
      <c r="I16" s="141">
        <v>1.58</v>
      </c>
      <c r="J16" s="141">
        <v>0.5</v>
      </c>
      <c r="K16" s="84">
        <f t="shared" si="1"/>
        <v>5.8</v>
      </c>
      <c r="L16" s="84">
        <f t="shared" si="2"/>
        <v>4.52</v>
      </c>
      <c r="M16" s="85">
        <f t="shared" si="3"/>
        <v>55.99</v>
      </c>
      <c r="N16" s="85">
        <f t="shared" si="4"/>
        <v>23.78</v>
      </c>
      <c r="O16" s="85">
        <f t="shared" si="5"/>
        <v>7.53</v>
      </c>
      <c r="P16" s="84">
        <f aca="true" t="shared" si="6" ref="P16:P22">ROUND(M16+N16+O16,2)</f>
        <v>87.3</v>
      </c>
      <c r="Q16" s="134"/>
      <c r="R16" s="134"/>
    </row>
    <row r="17" spans="1:18" s="135" customFormat="1" ht="25.5">
      <c r="A17" s="64">
        <v>3</v>
      </c>
      <c r="B17" s="137" t="s">
        <v>68</v>
      </c>
      <c r="C17" s="138" t="s">
        <v>58</v>
      </c>
      <c r="D17" s="139" t="s">
        <v>59</v>
      </c>
      <c r="E17" s="60">
        <v>0.53</v>
      </c>
      <c r="F17" s="60">
        <v>1.8</v>
      </c>
      <c r="G17" s="140">
        <v>12.41</v>
      </c>
      <c r="H17" s="141">
        <f t="shared" si="0"/>
        <v>22.34</v>
      </c>
      <c r="I17" s="141">
        <v>39.69</v>
      </c>
      <c r="J17" s="141">
        <v>1.8</v>
      </c>
      <c r="K17" s="84">
        <f t="shared" si="1"/>
        <v>63.83</v>
      </c>
      <c r="L17" s="84">
        <f t="shared" si="2"/>
        <v>0.95</v>
      </c>
      <c r="M17" s="85">
        <f t="shared" si="3"/>
        <v>11.84</v>
      </c>
      <c r="N17" s="85">
        <f t="shared" si="4"/>
        <v>21.04</v>
      </c>
      <c r="O17" s="85">
        <f t="shared" si="5"/>
        <v>0.95</v>
      </c>
      <c r="P17" s="84">
        <f t="shared" si="6"/>
        <v>33.83</v>
      </c>
      <c r="Q17" s="134"/>
      <c r="R17" s="134"/>
    </row>
    <row r="18" spans="1:18" s="135" customFormat="1" ht="38.25">
      <c r="A18" s="64">
        <v>4</v>
      </c>
      <c r="B18" s="137" t="s">
        <v>68</v>
      </c>
      <c r="C18" s="138" t="s">
        <v>87</v>
      </c>
      <c r="D18" s="139" t="s">
        <v>57</v>
      </c>
      <c r="E18" s="60">
        <v>4</v>
      </c>
      <c r="F18" s="60">
        <v>1</v>
      </c>
      <c r="G18" s="140">
        <v>12.41</v>
      </c>
      <c r="H18" s="141">
        <f>ROUND(G18*F18,2)</f>
        <v>12.41</v>
      </c>
      <c r="I18" s="141">
        <v>8.59</v>
      </c>
      <c r="J18" s="141">
        <v>1.5</v>
      </c>
      <c r="K18" s="84">
        <f t="shared" si="1"/>
        <v>22.5</v>
      </c>
      <c r="L18" s="84">
        <f t="shared" si="2"/>
        <v>4</v>
      </c>
      <c r="M18" s="85">
        <f t="shared" si="3"/>
        <v>49.64</v>
      </c>
      <c r="N18" s="85">
        <f t="shared" si="4"/>
        <v>34.36</v>
      </c>
      <c r="O18" s="85">
        <f t="shared" si="5"/>
        <v>6</v>
      </c>
      <c r="P18" s="84">
        <f t="shared" si="6"/>
        <v>90</v>
      </c>
      <c r="Q18" s="134"/>
      <c r="R18" s="134"/>
    </row>
    <row r="19" spans="1:18" s="135" customFormat="1" ht="12.75">
      <c r="A19" s="64">
        <v>5</v>
      </c>
      <c r="B19" s="137" t="s">
        <v>68</v>
      </c>
      <c r="C19" s="138" t="s">
        <v>76</v>
      </c>
      <c r="D19" s="139" t="s">
        <v>57</v>
      </c>
      <c r="E19" s="60">
        <v>1</v>
      </c>
      <c r="F19" s="60">
        <v>0.5</v>
      </c>
      <c r="G19" s="140">
        <v>12.41</v>
      </c>
      <c r="H19" s="141">
        <f t="shared" si="0"/>
        <v>6.21</v>
      </c>
      <c r="I19" s="141">
        <v>5.52</v>
      </c>
      <c r="J19" s="141">
        <v>0.15</v>
      </c>
      <c r="K19" s="84">
        <f t="shared" si="1"/>
        <v>11.88</v>
      </c>
      <c r="L19" s="84">
        <f t="shared" si="2"/>
        <v>0.5</v>
      </c>
      <c r="M19" s="85">
        <f t="shared" si="3"/>
        <v>6.21</v>
      </c>
      <c r="N19" s="85">
        <f t="shared" si="4"/>
        <v>5.52</v>
      </c>
      <c r="O19" s="85">
        <f t="shared" si="5"/>
        <v>0.15</v>
      </c>
      <c r="P19" s="84">
        <f t="shared" si="6"/>
        <v>11.88</v>
      </c>
      <c r="Q19" s="134"/>
      <c r="R19" s="134"/>
    </row>
    <row r="20" spans="1:18" s="135" customFormat="1" ht="51">
      <c r="A20" s="64">
        <v>6</v>
      </c>
      <c r="B20" s="137" t="s">
        <v>68</v>
      </c>
      <c r="C20" s="138" t="s">
        <v>70</v>
      </c>
      <c r="D20" s="139" t="s">
        <v>54</v>
      </c>
      <c r="E20" s="60">
        <v>10</v>
      </c>
      <c r="F20" s="60">
        <v>1.58</v>
      </c>
      <c r="G20" s="140">
        <v>12.41</v>
      </c>
      <c r="H20" s="141">
        <f t="shared" si="0"/>
        <v>19.61</v>
      </c>
      <c r="I20" s="141">
        <v>1.64</v>
      </c>
      <c r="J20" s="141">
        <v>1.5</v>
      </c>
      <c r="K20" s="84">
        <f t="shared" si="1"/>
        <v>22.75</v>
      </c>
      <c r="L20" s="84">
        <f t="shared" si="2"/>
        <v>15.8</v>
      </c>
      <c r="M20" s="85">
        <f t="shared" si="3"/>
        <v>196.1</v>
      </c>
      <c r="N20" s="85">
        <f t="shared" si="4"/>
        <v>16.4</v>
      </c>
      <c r="O20" s="85">
        <f t="shared" si="5"/>
        <v>15</v>
      </c>
      <c r="P20" s="84">
        <f t="shared" si="6"/>
        <v>227.5</v>
      </c>
      <c r="Q20" s="134"/>
      <c r="R20" s="134"/>
    </row>
    <row r="21" spans="1:18" s="135" customFormat="1" ht="25.5">
      <c r="A21" s="64">
        <v>7</v>
      </c>
      <c r="B21" s="137" t="s">
        <v>68</v>
      </c>
      <c r="C21" s="138" t="s">
        <v>61</v>
      </c>
      <c r="D21" s="139" t="s">
        <v>59</v>
      </c>
      <c r="E21" s="60">
        <v>4.2</v>
      </c>
      <c r="F21" s="60">
        <v>1</v>
      </c>
      <c r="G21" s="140">
        <v>12.41</v>
      </c>
      <c r="H21" s="141">
        <f t="shared" si="0"/>
        <v>12.41</v>
      </c>
      <c r="I21" s="141">
        <v>7.12</v>
      </c>
      <c r="J21" s="141">
        <v>0.5</v>
      </c>
      <c r="K21" s="84">
        <f t="shared" si="1"/>
        <v>20.03</v>
      </c>
      <c r="L21" s="84">
        <f t="shared" si="2"/>
        <v>4.2</v>
      </c>
      <c r="M21" s="85">
        <f t="shared" si="3"/>
        <v>52.12</v>
      </c>
      <c r="N21" s="85">
        <f t="shared" si="4"/>
        <v>29.9</v>
      </c>
      <c r="O21" s="85">
        <f t="shared" si="5"/>
        <v>2.1</v>
      </c>
      <c r="P21" s="84">
        <f>ROUND(M21+N21+O21,2)</f>
        <v>84.12</v>
      </c>
      <c r="R21" s="134"/>
    </row>
    <row r="22" spans="1:18" s="135" customFormat="1" ht="25.5">
      <c r="A22" s="64">
        <v>8</v>
      </c>
      <c r="B22" s="88" t="s">
        <v>68</v>
      </c>
      <c r="C22" s="52" t="s">
        <v>67</v>
      </c>
      <c r="D22" s="53" t="s">
        <v>63</v>
      </c>
      <c r="E22" s="59">
        <v>1</v>
      </c>
      <c r="F22" s="59">
        <v>25</v>
      </c>
      <c r="G22" s="90">
        <v>12.41</v>
      </c>
      <c r="H22" s="91">
        <f t="shared" si="0"/>
        <v>310.25</v>
      </c>
      <c r="I22" s="91"/>
      <c r="J22" s="91"/>
      <c r="K22" s="84">
        <f t="shared" si="1"/>
        <v>310.25</v>
      </c>
      <c r="L22" s="84">
        <f t="shared" si="2"/>
        <v>25</v>
      </c>
      <c r="M22" s="85">
        <f t="shared" si="3"/>
        <v>310.25</v>
      </c>
      <c r="N22" s="85">
        <f t="shared" si="4"/>
        <v>0</v>
      </c>
      <c r="O22" s="85">
        <f t="shared" si="5"/>
        <v>0</v>
      </c>
      <c r="P22" s="84">
        <f t="shared" si="6"/>
        <v>310.25</v>
      </c>
      <c r="Q22" s="134"/>
      <c r="R22" s="134"/>
    </row>
    <row r="23" spans="1:18" s="135" customFormat="1" ht="12.75">
      <c r="A23" s="64"/>
      <c r="B23" s="64"/>
      <c r="C23" s="93"/>
      <c r="D23" s="67"/>
      <c r="E23" s="68"/>
      <c r="F23" s="68"/>
      <c r="G23" s="68"/>
      <c r="H23" s="83"/>
      <c r="I23" s="83"/>
      <c r="J23" s="83"/>
      <c r="K23" s="84">
        <f>ROUND(H23+I23+J23,2)</f>
        <v>0</v>
      </c>
      <c r="L23" s="84">
        <f>ROUND(F23*E23,2)</f>
        <v>0</v>
      </c>
      <c r="M23" s="85">
        <f>ROUND(H23*E23,2)</f>
        <v>0</v>
      </c>
      <c r="N23" s="85">
        <f>ROUND(I23*E23,2)</f>
        <v>0</v>
      </c>
      <c r="O23" s="85">
        <f>ROUND(J23*E23,2)</f>
        <v>0</v>
      </c>
      <c r="P23" s="84">
        <f>ROUND(M23+N23+O23,2)</f>
        <v>0</v>
      </c>
      <c r="Q23" s="134"/>
      <c r="R23" s="134"/>
    </row>
    <row r="24" spans="1:18" s="73" customFormat="1" ht="25.5">
      <c r="A24" s="94"/>
      <c r="B24" s="94"/>
      <c r="C24" s="95" t="s">
        <v>37</v>
      </c>
      <c r="D24" s="96"/>
      <c r="E24" s="97"/>
      <c r="F24" s="97"/>
      <c r="G24" s="97"/>
      <c r="H24" s="97"/>
      <c r="I24" s="97"/>
      <c r="J24" s="97"/>
      <c r="K24" s="98"/>
      <c r="L24" s="98">
        <f>SUM(L14:L23)</f>
        <v>59.17</v>
      </c>
      <c r="M24" s="98">
        <f>SUM(M14:M23)</f>
        <v>734.27</v>
      </c>
      <c r="N24" s="98">
        <f>SUM(N14:N23)</f>
        <v>131</v>
      </c>
      <c r="O24" s="98">
        <f>SUM(O14:O23)</f>
        <v>35.93</v>
      </c>
      <c r="P24" s="98">
        <f>SUM(P14:P23)</f>
        <v>901.2</v>
      </c>
      <c r="Q24" s="72"/>
      <c r="R24" s="72"/>
    </row>
    <row r="25" spans="1:3" s="99" customFormat="1" ht="12.75">
      <c r="A25" s="69"/>
      <c r="B25" s="69"/>
      <c r="C25" s="70"/>
    </row>
    <row r="26" spans="1:6" s="99" customFormat="1" ht="12.75">
      <c r="A26" s="62"/>
      <c r="B26" s="61"/>
      <c r="C26" s="70"/>
      <c r="D26" s="70"/>
      <c r="E26" s="70"/>
      <c r="F26" s="70"/>
    </row>
    <row r="27" spans="1:6" s="99" customFormat="1" ht="12.75">
      <c r="A27" s="62"/>
      <c r="B27" s="61"/>
      <c r="C27" s="70"/>
      <c r="D27" s="70"/>
      <c r="E27" s="70"/>
      <c r="F27" s="70"/>
    </row>
    <row r="28" spans="1:3" s="99" customFormat="1" ht="12.75">
      <c r="A28" s="69"/>
      <c r="B28" s="69"/>
      <c r="C28" s="70"/>
    </row>
    <row r="29" spans="1:3" s="99" customFormat="1" ht="12.75">
      <c r="A29" s="61" t="str">
        <f>'1.1 Pag.A'!$A$27</f>
        <v>Sastādīja:  Mikus Dzudzilo, Sert.Nr. 20-7063</v>
      </c>
      <c r="B29" s="100"/>
      <c r="C29" s="101"/>
    </row>
    <row r="30" spans="1:18" ht="12.75">
      <c r="A30" s="61"/>
      <c r="B30" s="102"/>
      <c r="C30" s="103"/>
      <c r="F30" s="105"/>
      <c r="Q30" s="104"/>
      <c r="R30" s="104"/>
    </row>
    <row r="31" spans="1:18" ht="12.75">
      <c r="A31" s="61"/>
      <c r="B31" s="102"/>
      <c r="C31" s="102"/>
      <c r="Q31" s="104"/>
      <c r="R31" s="104"/>
    </row>
    <row r="32" spans="1:6" s="102" customFormat="1" ht="12.75">
      <c r="A32" s="106"/>
      <c r="D32" s="104"/>
      <c r="E32" s="104"/>
      <c r="F32" s="104"/>
    </row>
    <row r="33" spans="1:18" ht="12.75">
      <c r="A33" s="61" t="str">
        <f>'1.1 Pag.A'!$A$31</f>
        <v>Pārbaudīja: </v>
      </c>
      <c r="B33" s="102"/>
      <c r="C33" s="102"/>
      <c r="Q33" s="104"/>
      <c r="R33" s="104"/>
    </row>
    <row r="34" spans="1:18" ht="12.75">
      <c r="A34" s="102"/>
      <c r="B34" s="102"/>
      <c r="C34" s="102"/>
      <c r="Q34" s="104"/>
      <c r="R34" s="104"/>
    </row>
    <row r="35" spans="1:18" ht="12.75">
      <c r="A35" s="102"/>
      <c r="B35" s="102"/>
      <c r="C35" s="102"/>
      <c r="Q35" s="104"/>
      <c r="R35" s="104"/>
    </row>
    <row r="36" spans="1:18" ht="12.75">
      <c r="A36" s="102"/>
      <c r="B36" s="102"/>
      <c r="C36" s="102"/>
      <c r="Q36" s="104"/>
      <c r="R36" s="104"/>
    </row>
  </sheetData>
  <sheetProtection/>
  <mergeCells count="11">
    <mergeCell ref="L12:P12"/>
    <mergeCell ref="A1:P1"/>
    <mergeCell ref="A2:P2"/>
    <mergeCell ref="M9:N9"/>
    <mergeCell ref="O9:P9"/>
    <mergeCell ref="A12:A13"/>
    <mergeCell ref="B12:B13"/>
    <mergeCell ref="C12:C13"/>
    <mergeCell ref="D12:D13"/>
    <mergeCell ref="E12:E13"/>
    <mergeCell ref="F12:K12"/>
  </mergeCells>
  <printOptions horizontalCentered="1"/>
  <pageMargins left="0.7480314960629921" right="0.7480314960629921" top="0.6692913385826772" bottom="0.15748031496062992" header="0.4330708661417323" footer="0.2362204724409449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2:J47"/>
  <sheetViews>
    <sheetView view="pageBreakPreview" zoomScale="85" zoomScaleSheetLayoutView="85" zoomScalePageLayoutView="0" workbookViewId="0" topLeftCell="A1">
      <selection activeCell="C19" sqref="C19:D19"/>
    </sheetView>
  </sheetViews>
  <sheetFormatPr defaultColWidth="11.28125" defaultRowHeight="12.75"/>
  <cols>
    <col min="1" max="2" width="6.57421875" style="2" customWidth="1"/>
    <col min="3" max="3" width="32.8515625" style="2" customWidth="1"/>
    <col min="4" max="4" width="8.8515625" style="2" customWidth="1"/>
    <col min="5" max="5" width="19.28125" style="2" customWidth="1"/>
    <col min="6" max="7" width="22.00390625" style="2" customWidth="1"/>
    <col min="8" max="9" width="17.8515625" style="2" customWidth="1"/>
    <col min="10" max="16384" width="11.28125" style="2" customWidth="1"/>
  </cols>
  <sheetData>
    <row r="2" spans="1:9" ht="15">
      <c r="A2" s="150" t="s">
        <v>26</v>
      </c>
      <c r="B2" s="150"/>
      <c r="C2" s="150"/>
      <c r="D2" s="150"/>
      <c r="E2" s="150"/>
      <c r="F2" s="150"/>
      <c r="G2" s="150"/>
      <c r="H2" s="150"/>
      <c r="I2" s="150"/>
    </row>
    <row r="3" spans="1:9" ht="15">
      <c r="A3" s="150" t="s">
        <v>39</v>
      </c>
      <c r="B3" s="150"/>
      <c r="C3" s="150"/>
      <c r="D3" s="150"/>
      <c r="E3" s="150"/>
      <c r="F3" s="150"/>
      <c r="G3" s="150"/>
      <c r="H3" s="150"/>
      <c r="I3" s="150"/>
    </row>
    <row r="4" spans="1:9" ht="12.75">
      <c r="A4" s="151" t="s">
        <v>6</v>
      </c>
      <c r="B4" s="151"/>
      <c r="C4" s="151"/>
      <c r="D4" s="151"/>
      <c r="E4" s="151"/>
      <c r="F4" s="151"/>
      <c r="G4" s="151"/>
      <c r="H4" s="151"/>
      <c r="I4" s="151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 customHeight="1">
      <c r="A7" s="3" t="str">
        <f>'1.1 Pag.A'!$A$4</f>
        <v>Būves nosaukums: 464. sērijas daudzdzīvokļu dzivojamās ēkas jumta pastiprināšana</v>
      </c>
      <c r="B7" s="3"/>
      <c r="C7" s="20"/>
      <c r="D7" s="20"/>
      <c r="E7" s="20"/>
      <c r="F7" s="20"/>
      <c r="G7" s="20"/>
      <c r="H7" s="20"/>
      <c r="I7" s="20"/>
    </row>
    <row r="8" spans="1:9" ht="12.75" customHeight="1">
      <c r="A8" s="3" t="str">
        <f>'1.1 Pag.A'!$A$5</f>
        <v>Objekta nosaukums: 464. sērijas daudzdzīvokļu dzivojamās ēkas jumta pastiprināšana</v>
      </c>
      <c r="B8" s="3"/>
      <c r="C8" s="20"/>
      <c r="D8" s="20"/>
      <c r="E8" s="20"/>
      <c r="F8" s="20"/>
      <c r="G8" s="20"/>
      <c r="H8" s="20"/>
      <c r="I8" s="20"/>
    </row>
    <row r="9" spans="1:9" ht="12.75">
      <c r="A9" s="3" t="str">
        <f>'1.1 Pag.A'!$A$6</f>
        <v>Objekta adrese: </v>
      </c>
      <c r="B9" s="3"/>
      <c r="C9" s="8"/>
      <c r="D9" s="8"/>
      <c r="E9" s="8"/>
      <c r="F9" s="8"/>
      <c r="G9" s="8"/>
      <c r="H9" s="8"/>
      <c r="I9" s="8"/>
    </row>
    <row r="10" spans="1:9" ht="12.75">
      <c r="A10" s="3" t="str">
        <f>'1.1 Pag.A'!$A$7</f>
        <v>Pasūtījuma Nr.: </v>
      </c>
      <c r="B10" s="3"/>
      <c r="C10" s="21"/>
      <c r="D10" s="21"/>
      <c r="E10" s="21"/>
      <c r="F10" s="21"/>
      <c r="G10" s="21"/>
      <c r="H10" s="21"/>
      <c r="I10" s="21"/>
    </row>
    <row r="11" spans="1:9" ht="12.75">
      <c r="A11" s="6"/>
      <c r="B11" s="6"/>
      <c r="C11" s="6"/>
      <c r="D11" s="6"/>
      <c r="E11" s="6"/>
      <c r="F11" s="6"/>
      <c r="G11" s="6"/>
      <c r="H11" s="6"/>
      <c r="I11" s="6"/>
    </row>
    <row r="12" spans="1:9" ht="12.75">
      <c r="A12" s="5"/>
      <c r="B12" s="5"/>
      <c r="C12" s="22" t="s">
        <v>12</v>
      </c>
      <c r="D12" s="22"/>
      <c r="E12" s="23">
        <f>E25</f>
        <v>68.58</v>
      </c>
      <c r="F12" s="4"/>
      <c r="G12" s="4"/>
      <c r="H12" s="4"/>
      <c r="I12" s="4"/>
    </row>
    <row r="13" spans="1:9" ht="12.75">
      <c r="A13" s="5"/>
      <c r="B13" s="5"/>
      <c r="C13" s="22" t="s">
        <v>15</v>
      </c>
      <c r="D13" s="22"/>
      <c r="E13" s="23">
        <f>I21</f>
        <v>2.08</v>
      </c>
      <c r="F13" s="4"/>
      <c r="G13" s="4"/>
      <c r="H13" s="4"/>
      <c r="I13" s="4"/>
    </row>
    <row r="14" spans="1:9" s="37" customFormat="1" ht="12.75">
      <c r="A14" s="34"/>
      <c r="B14" s="34"/>
      <c r="C14" s="35"/>
      <c r="D14" s="35"/>
      <c r="E14" s="36"/>
      <c r="F14" s="24"/>
      <c r="G14" s="24"/>
      <c r="H14" s="24"/>
      <c r="I14" s="24"/>
    </row>
    <row r="15" spans="7:10" ht="12.75">
      <c r="G15" s="5"/>
      <c r="I15" s="13" t="s">
        <v>50</v>
      </c>
      <c r="J15" s="39"/>
    </row>
    <row r="16" spans="1:10" ht="12.75" customHeight="1">
      <c r="A16" s="152" t="s">
        <v>4</v>
      </c>
      <c r="B16" s="153" t="s">
        <v>17</v>
      </c>
      <c r="C16" s="155" t="s">
        <v>7</v>
      </c>
      <c r="D16" s="156"/>
      <c r="E16" s="152" t="s">
        <v>30</v>
      </c>
      <c r="F16" s="159" t="s">
        <v>8</v>
      </c>
      <c r="G16" s="159"/>
      <c r="H16" s="159"/>
      <c r="I16" s="159"/>
      <c r="J16" s="56"/>
    </row>
    <row r="17" spans="1:10" s="24" customFormat="1" ht="45" customHeight="1">
      <c r="A17" s="152"/>
      <c r="B17" s="154"/>
      <c r="C17" s="157"/>
      <c r="D17" s="158"/>
      <c r="E17" s="152"/>
      <c r="F17" s="12" t="s">
        <v>27</v>
      </c>
      <c r="G17" s="12" t="s">
        <v>28</v>
      </c>
      <c r="H17" s="31" t="s">
        <v>29</v>
      </c>
      <c r="I17" s="31" t="s">
        <v>16</v>
      </c>
      <c r="J17" s="57"/>
    </row>
    <row r="18" spans="1:9" s="48" customFormat="1" ht="12.75">
      <c r="A18" s="44"/>
      <c r="B18" s="45"/>
      <c r="C18" s="45"/>
      <c r="D18" s="46"/>
      <c r="E18" s="44"/>
      <c r="F18" s="44"/>
      <c r="G18" s="44"/>
      <c r="H18" s="47"/>
      <c r="I18" s="47"/>
    </row>
    <row r="19" spans="1:10" s="48" customFormat="1" ht="12.75">
      <c r="A19" s="50">
        <v>1</v>
      </c>
      <c r="B19" s="50">
        <v>1.1</v>
      </c>
      <c r="C19" s="142" t="s">
        <v>77</v>
      </c>
      <c r="D19" s="143"/>
      <c r="E19" s="51">
        <f>F19+G19+H19</f>
        <v>57.629999999999995</v>
      </c>
      <c r="F19" s="49">
        <f>'1.8 Apmale'!M23</f>
        <v>25.839999999999996</v>
      </c>
      <c r="G19" s="49">
        <f>'1.8 Apmale'!N23</f>
        <v>23.97</v>
      </c>
      <c r="H19" s="49">
        <f>'1.8 Apmale'!O23</f>
        <v>7.820000000000001</v>
      </c>
      <c r="I19" s="49">
        <f>'1.8 Apmale'!L23</f>
        <v>2.08</v>
      </c>
      <c r="J19" s="54"/>
    </row>
    <row r="20" spans="1:10" s="25" customFormat="1" ht="12.75">
      <c r="A20" s="38"/>
      <c r="B20" s="43"/>
      <c r="C20" s="41"/>
      <c r="D20" s="42"/>
      <c r="E20" s="40">
        <f>F20+G20+H20</f>
        <v>0</v>
      </c>
      <c r="F20" s="40"/>
      <c r="G20" s="40"/>
      <c r="H20" s="40"/>
      <c r="I20" s="40"/>
      <c r="J20" s="54"/>
    </row>
    <row r="21" spans="1:10" ht="12.75">
      <c r="A21" s="144" t="s">
        <v>0</v>
      </c>
      <c r="B21" s="144"/>
      <c r="C21" s="144"/>
      <c r="D21" s="26"/>
      <c r="E21" s="27">
        <f>SUM(E18:E20)</f>
        <v>57.629999999999995</v>
      </c>
      <c r="F21" s="27">
        <f>SUM(F18:F20)</f>
        <v>25.839999999999996</v>
      </c>
      <c r="G21" s="27">
        <f>SUM(G18:G20)</f>
        <v>23.97</v>
      </c>
      <c r="H21" s="27">
        <f>SUM(H18:H20)</f>
        <v>7.820000000000001</v>
      </c>
      <c r="I21" s="27">
        <f>SUM(I18:I20)</f>
        <v>2.08</v>
      </c>
      <c r="J21" s="55"/>
    </row>
    <row r="22" spans="1:5" ht="12.75">
      <c r="A22" s="145" t="s">
        <v>9</v>
      </c>
      <c r="B22" s="145"/>
      <c r="C22" s="145"/>
      <c r="D22" s="9">
        <v>0.1</v>
      </c>
      <c r="E22" s="28">
        <f>ROUND(E21*D22,2)</f>
        <v>5.76</v>
      </c>
    </row>
    <row r="23" spans="1:5" ht="12.75">
      <c r="A23" s="146" t="s">
        <v>10</v>
      </c>
      <c r="B23" s="146"/>
      <c r="C23" s="146"/>
      <c r="D23" s="29"/>
      <c r="E23" s="28">
        <f>ROUND(E22*0.05,2)</f>
        <v>0.29</v>
      </c>
    </row>
    <row r="24" spans="1:7" ht="12.75">
      <c r="A24" s="147" t="s">
        <v>11</v>
      </c>
      <c r="B24" s="148"/>
      <c r="C24" s="149"/>
      <c r="D24" s="9">
        <v>0.09</v>
      </c>
      <c r="E24" s="28">
        <f>ROUND(E21*D24,2)</f>
        <v>5.19</v>
      </c>
      <c r="G24" s="58"/>
    </row>
    <row r="25" spans="1:10" ht="12.75">
      <c r="A25" s="144" t="s">
        <v>49</v>
      </c>
      <c r="B25" s="144"/>
      <c r="C25" s="144"/>
      <c r="D25" s="26"/>
      <c r="E25" s="27">
        <f>E21+E22+E24</f>
        <v>68.58</v>
      </c>
      <c r="G25" s="30"/>
      <c r="J25" s="55"/>
    </row>
    <row r="26" spans="1:3" s="14" customFormat="1" ht="12.75">
      <c r="A26" s="15"/>
      <c r="B26" s="15"/>
      <c r="C26" s="16"/>
    </row>
    <row r="27" spans="1:3" s="14" customFormat="1" ht="12.75">
      <c r="A27" s="15"/>
      <c r="B27" s="15"/>
      <c r="C27" s="16"/>
    </row>
    <row r="28" spans="1:3" s="14" customFormat="1" ht="12.75">
      <c r="A28" s="15"/>
      <c r="B28" s="15"/>
      <c r="C28" s="16"/>
    </row>
    <row r="29" spans="1:3" s="14" customFormat="1" ht="12.75">
      <c r="A29" s="1" t="str">
        <f>'1.1 Pag.A'!$A$27</f>
        <v>Sastādīja:  Mikus Dzudzilo, Sert.Nr. 20-7063</v>
      </c>
      <c r="B29" s="17"/>
      <c r="C29" s="18"/>
    </row>
    <row r="30" spans="1:6" s="10" customFormat="1" ht="12.75">
      <c r="A30" s="1"/>
      <c r="B30" s="11"/>
      <c r="C30" s="32"/>
      <c r="F30" s="19"/>
    </row>
    <row r="31" spans="1:3" s="10" customFormat="1" ht="12.75">
      <c r="A31" s="1"/>
      <c r="B31" s="11"/>
      <c r="C31" s="11"/>
    </row>
    <row r="32" spans="1:6" s="11" customFormat="1" ht="12.75">
      <c r="A32" s="33"/>
      <c r="D32" s="10"/>
      <c r="E32" s="10"/>
      <c r="F32" s="10"/>
    </row>
    <row r="33" spans="1:3" s="10" customFormat="1" ht="12.75">
      <c r="A33" s="1" t="str">
        <f>'1.1 Pag.A'!$A$31</f>
        <v>Pārbaudīja: </v>
      </c>
      <c r="B33" s="11"/>
      <c r="C33" s="11"/>
    </row>
    <row r="34" spans="1:3" s="10" customFormat="1" ht="12.75">
      <c r="A34" s="11"/>
      <c r="B34" s="11"/>
      <c r="C34" s="11"/>
    </row>
    <row r="35" spans="1:3" s="10" customFormat="1" ht="12.75">
      <c r="A35" s="11"/>
      <c r="B35" s="11"/>
      <c r="C35" s="11"/>
    </row>
    <row r="36" spans="1:3" s="10" customFormat="1" ht="12.75">
      <c r="A36" s="11"/>
      <c r="B36" s="11"/>
      <c r="C36" s="11"/>
    </row>
    <row r="37" spans="1:2" ht="12.75">
      <c r="A37" s="7"/>
      <c r="B37" s="7"/>
    </row>
    <row r="39" spans="1:2" ht="12.75">
      <c r="A39" s="7"/>
      <c r="B39" s="7"/>
    </row>
    <row r="40" spans="1:2" ht="12.75">
      <c r="A40" s="7"/>
      <c r="B40" s="7"/>
    </row>
    <row r="41" spans="1:2" ht="12.75">
      <c r="A41" s="7"/>
      <c r="B41" s="7"/>
    </row>
    <row r="47" spans="1:2" ht="12.75">
      <c r="A47" s="33"/>
      <c r="B47" s="33"/>
    </row>
  </sheetData>
  <sheetProtection/>
  <mergeCells count="14">
    <mergeCell ref="C19:D19"/>
    <mergeCell ref="A21:C21"/>
    <mergeCell ref="A22:C22"/>
    <mergeCell ref="A23:C23"/>
    <mergeCell ref="A24:C24"/>
    <mergeCell ref="A25:C25"/>
    <mergeCell ref="A2:I2"/>
    <mergeCell ref="A3:I3"/>
    <mergeCell ref="A4:I4"/>
    <mergeCell ref="A16:A17"/>
    <mergeCell ref="B16:B17"/>
    <mergeCell ref="C16:D17"/>
    <mergeCell ref="E16:E17"/>
    <mergeCell ref="F16:I16"/>
  </mergeCells>
  <printOptions horizontalCentered="1"/>
  <pageMargins left="0.748031496062992" right="0.748031496062992" top="1.234251969" bottom="0.484251969" header="0.511811023622047" footer="0.511811023622047"/>
  <pageSetup horizontalDpi="300" verticalDpi="3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S35"/>
  <sheetViews>
    <sheetView view="pageBreakPreview" zoomScale="85" zoomScaleNormal="85" zoomScaleSheetLayoutView="85" zoomScalePageLayoutView="0" workbookViewId="0" topLeftCell="A1">
      <selection activeCell="K26" sqref="K26"/>
    </sheetView>
  </sheetViews>
  <sheetFormatPr defaultColWidth="9.140625" defaultRowHeight="12.75"/>
  <cols>
    <col min="1" max="1" width="4.57421875" style="104" customWidth="1"/>
    <col min="2" max="2" width="5.421875" style="104" customWidth="1"/>
    <col min="3" max="3" width="38.7109375" style="104" customWidth="1"/>
    <col min="4" max="4" width="6.140625" style="104" customWidth="1"/>
    <col min="5" max="5" width="9.57421875" style="104" customWidth="1"/>
    <col min="6" max="6" width="9.28125" style="104" customWidth="1"/>
    <col min="7" max="7" width="9.00390625" style="104" customWidth="1"/>
    <col min="8" max="11" width="9.421875" style="104" customWidth="1"/>
    <col min="12" max="12" width="11.00390625" style="104" customWidth="1"/>
    <col min="13" max="13" width="11.28125" style="104" customWidth="1"/>
    <col min="14" max="14" width="11.421875" style="104" customWidth="1"/>
    <col min="15" max="15" width="10.421875" style="104" customWidth="1"/>
    <col min="16" max="16" width="11.421875" style="104" customWidth="1"/>
    <col min="17" max="17" width="9.421875" style="102" customWidth="1"/>
    <col min="18" max="18" width="9.140625" style="102" customWidth="1"/>
    <col min="19" max="19" width="11.00390625" style="104" customWidth="1"/>
    <col min="20" max="16384" width="9.140625" style="104" customWidth="1"/>
  </cols>
  <sheetData>
    <row r="1" spans="1:18" s="73" customFormat="1" ht="12.75">
      <c r="A1" s="163" t="s">
        <v>80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71"/>
      <c r="R1" s="72"/>
    </row>
    <row r="2" spans="1:18" s="73" customFormat="1" ht="12.75">
      <c r="A2" s="164" t="s">
        <v>77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72"/>
      <c r="R2" s="72"/>
    </row>
    <row r="3" spans="1:18" s="73" customFormat="1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2"/>
      <c r="R3" s="72"/>
    </row>
    <row r="4" spans="1:18" s="73" customFormat="1" ht="12.75">
      <c r="A4" s="75" t="str">
        <f>'1.1 Pag.A'!$A$4</f>
        <v>Būves nosaukums: 464. sērijas daudzdzīvokļu dzivojamās ēkas jumta pastiprināšana</v>
      </c>
      <c r="B4" s="75"/>
      <c r="C4" s="72"/>
      <c r="D4" s="76"/>
      <c r="E4" s="76"/>
      <c r="F4" s="76"/>
      <c r="G4" s="76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s="73" customFormat="1" ht="12.75">
      <c r="A5" s="75" t="str">
        <f>'1.1 Pag.A'!$A$5</f>
        <v>Objekta nosaukums: 464. sērijas daudzdzīvokļu dzivojamās ēkas jumta pastiprināšana</v>
      </c>
      <c r="B5" s="75"/>
      <c r="C5" s="72"/>
      <c r="D5" s="76"/>
      <c r="E5" s="76"/>
      <c r="F5" s="76"/>
      <c r="G5" s="76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s="73" customFormat="1" ht="12.75">
      <c r="A6" s="75" t="str">
        <f>'1.1 Pag.A'!$A$6</f>
        <v>Objekta adrese: </v>
      </c>
      <c r="B6" s="75"/>
      <c r="C6" s="72"/>
      <c r="D6" s="76"/>
      <c r="E6" s="76"/>
      <c r="F6" s="76"/>
      <c r="G6" s="76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s="73" customFormat="1" ht="12.75">
      <c r="A7" s="75" t="str">
        <f>'1.1 Pag.A'!$A$7</f>
        <v>Pasūtījuma Nr.: </v>
      </c>
      <c r="B7" s="75"/>
      <c r="C7" s="72"/>
      <c r="D7" s="76"/>
      <c r="E7" s="76"/>
      <c r="F7" s="76"/>
      <c r="G7" s="76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s="73" customFormat="1" ht="12.75">
      <c r="A8" s="75"/>
      <c r="B8" s="75"/>
      <c r="C8" s="72"/>
      <c r="D8" s="76"/>
      <c r="E8" s="76"/>
      <c r="F8" s="76"/>
      <c r="G8" s="76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s="73" customFormat="1" ht="12.75">
      <c r="A9" s="73" t="str">
        <f>'1.1 Pag.A'!$A$9</f>
        <v>Tāme sastādīta 2019.gada tirgus cenās pamatojoties uz būvprojektu</v>
      </c>
      <c r="C9" s="61"/>
      <c r="D9" s="76"/>
      <c r="H9" s="72"/>
      <c r="I9" s="72"/>
      <c r="J9" s="72"/>
      <c r="K9" s="77"/>
      <c r="L9" s="77"/>
      <c r="M9" s="165" t="s">
        <v>14</v>
      </c>
      <c r="N9" s="165"/>
      <c r="O9" s="166">
        <f>P23</f>
        <v>57.629999999999995</v>
      </c>
      <c r="P9" s="167"/>
      <c r="Q9" s="72"/>
      <c r="R9" s="72"/>
    </row>
    <row r="10" spans="3:18" s="73" customFormat="1" ht="12.75">
      <c r="C10" s="61"/>
      <c r="D10" s="76"/>
      <c r="H10" s="72"/>
      <c r="I10" s="72"/>
      <c r="J10" s="72"/>
      <c r="K10" s="77"/>
      <c r="L10" s="77"/>
      <c r="M10" s="76"/>
      <c r="N10" s="76"/>
      <c r="O10" s="78"/>
      <c r="P10" s="79"/>
      <c r="Q10" s="72"/>
      <c r="R10" s="72"/>
    </row>
    <row r="11" spans="1:18" s="73" customFormat="1" ht="12.75">
      <c r="A11" s="75"/>
      <c r="B11" s="75"/>
      <c r="C11" s="75"/>
      <c r="D11" s="72"/>
      <c r="P11" s="76" t="str">
        <f>'Kops.Pag.A'!$I$15</f>
        <v>Tāme sastādīta 2019.gada 14.novembrī</v>
      </c>
      <c r="Q11" s="72"/>
      <c r="R11" s="72"/>
    </row>
    <row r="12" spans="1:18" s="73" customFormat="1" ht="12.75" customHeight="1">
      <c r="A12" s="168" t="s">
        <v>4</v>
      </c>
      <c r="B12" s="168" t="s">
        <v>18</v>
      </c>
      <c r="C12" s="168" t="s">
        <v>31</v>
      </c>
      <c r="D12" s="168" t="s">
        <v>1</v>
      </c>
      <c r="E12" s="170" t="s">
        <v>2</v>
      </c>
      <c r="F12" s="160" t="s">
        <v>5</v>
      </c>
      <c r="G12" s="161"/>
      <c r="H12" s="161"/>
      <c r="I12" s="161"/>
      <c r="J12" s="161"/>
      <c r="K12" s="162"/>
      <c r="L12" s="160" t="s">
        <v>3</v>
      </c>
      <c r="M12" s="161"/>
      <c r="N12" s="161"/>
      <c r="O12" s="161"/>
      <c r="P12" s="162"/>
      <c r="Q12" s="72"/>
      <c r="R12" s="72"/>
    </row>
    <row r="13" spans="1:18" s="73" customFormat="1" ht="57" customHeight="1">
      <c r="A13" s="169"/>
      <c r="B13" s="169"/>
      <c r="C13" s="169"/>
      <c r="D13" s="169"/>
      <c r="E13" s="170"/>
      <c r="F13" s="80" t="s">
        <v>19</v>
      </c>
      <c r="G13" s="80" t="s">
        <v>20</v>
      </c>
      <c r="H13" s="80" t="s">
        <v>27</v>
      </c>
      <c r="I13" s="80" t="s">
        <v>28</v>
      </c>
      <c r="J13" s="80" t="s">
        <v>29</v>
      </c>
      <c r="K13" s="80" t="s">
        <v>32</v>
      </c>
      <c r="L13" s="80" t="s">
        <v>21</v>
      </c>
      <c r="M13" s="80" t="s">
        <v>27</v>
      </c>
      <c r="N13" s="80" t="s">
        <v>28</v>
      </c>
      <c r="O13" s="80" t="s">
        <v>29</v>
      </c>
      <c r="P13" s="80" t="s">
        <v>33</v>
      </c>
      <c r="Q13" s="72"/>
      <c r="R13" s="72"/>
    </row>
    <row r="14" spans="1:19" s="135" customFormat="1" ht="12.75">
      <c r="A14" s="64"/>
      <c r="B14" s="88"/>
      <c r="C14" s="63" t="s">
        <v>81</v>
      </c>
      <c r="D14" s="67"/>
      <c r="E14" s="60"/>
      <c r="F14" s="60"/>
      <c r="G14" s="60"/>
      <c r="H14" s="116"/>
      <c r="I14" s="116"/>
      <c r="J14" s="116"/>
      <c r="K14" s="132">
        <f aca="true" t="shared" si="0" ref="K14:K22">ROUND(H14+I14+J14,2)</f>
        <v>0</v>
      </c>
      <c r="L14" s="132">
        <f aca="true" t="shared" si="1" ref="L14:L22">ROUND(F14*E14,2)</f>
        <v>0</v>
      </c>
      <c r="M14" s="133">
        <f aca="true" t="shared" si="2" ref="M14:M22">ROUND(H14*E14,2)</f>
        <v>0</v>
      </c>
      <c r="N14" s="133">
        <f aca="true" t="shared" si="3" ref="N14:N22">ROUND(I14*E14,2)</f>
        <v>0</v>
      </c>
      <c r="O14" s="133">
        <f aca="true" t="shared" si="4" ref="O14:O22">ROUND(J14*E14,2)</f>
        <v>0</v>
      </c>
      <c r="P14" s="132">
        <f aca="true" t="shared" si="5" ref="P14:P22">ROUND(M14+N14+O14,2)</f>
        <v>0</v>
      </c>
      <c r="Q14" s="134"/>
      <c r="R14" s="134"/>
      <c r="S14" s="134"/>
    </row>
    <row r="15" spans="1:18" s="87" customFormat="1" ht="12.75">
      <c r="A15" s="64">
        <v>1</v>
      </c>
      <c r="B15" s="88" t="s">
        <v>68</v>
      </c>
      <c r="C15" s="89" t="s">
        <v>78</v>
      </c>
      <c r="D15" s="67" t="s">
        <v>59</v>
      </c>
      <c r="E15" s="68">
        <v>1</v>
      </c>
      <c r="F15" s="59">
        <v>0.2</v>
      </c>
      <c r="G15" s="90">
        <v>12.41</v>
      </c>
      <c r="H15" s="91">
        <f aca="true" t="shared" si="6" ref="H15:H21">ROUND(G15*F15,2)</f>
        <v>2.48</v>
      </c>
      <c r="I15" s="91"/>
      <c r="J15" s="91">
        <v>2.15</v>
      </c>
      <c r="K15" s="84">
        <f t="shared" si="0"/>
        <v>4.63</v>
      </c>
      <c r="L15" s="84">
        <f t="shared" si="1"/>
        <v>0.2</v>
      </c>
      <c r="M15" s="85">
        <f t="shared" si="2"/>
        <v>2.48</v>
      </c>
      <c r="N15" s="85">
        <f t="shared" si="3"/>
        <v>0</v>
      </c>
      <c r="O15" s="85">
        <f t="shared" si="4"/>
        <v>2.15</v>
      </c>
      <c r="P15" s="84">
        <f t="shared" si="5"/>
        <v>4.63</v>
      </c>
      <c r="Q15" s="86"/>
      <c r="R15" s="86"/>
    </row>
    <row r="16" spans="1:18" s="87" customFormat="1" ht="25.5">
      <c r="A16" s="64">
        <v>2</v>
      </c>
      <c r="B16" s="88" t="s">
        <v>68</v>
      </c>
      <c r="C16" s="89" t="s">
        <v>79</v>
      </c>
      <c r="D16" s="67" t="s">
        <v>82</v>
      </c>
      <c r="E16" s="68">
        <f>E15*1.67</f>
        <v>1.67</v>
      </c>
      <c r="F16" s="59">
        <v>0.48</v>
      </c>
      <c r="G16" s="90">
        <v>12.41</v>
      </c>
      <c r="H16" s="91">
        <f t="shared" si="6"/>
        <v>5.96</v>
      </c>
      <c r="I16" s="91">
        <v>4.12</v>
      </c>
      <c r="J16" s="91">
        <v>0.5</v>
      </c>
      <c r="K16" s="84">
        <f>ROUND(H16+I16+J16,2)</f>
        <v>10.58</v>
      </c>
      <c r="L16" s="84">
        <f>ROUND(F16*E16,2)</f>
        <v>0.8</v>
      </c>
      <c r="M16" s="85">
        <f>ROUND(H16*E16,2)</f>
        <v>9.95</v>
      </c>
      <c r="N16" s="85">
        <f>ROUND(I16*E16,2)</f>
        <v>6.88</v>
      </c>
      <c r="O16" s="85">
        <f>ROUND(J16*E16,2)</f>
        <v>0.84</v>
      </c>
      <c r="P16" s="84">
        <f>ROUND(M16+N16+O16,2)</f>
        <v>17.67</v>
      </c>
      <c r="Q16" s="86"/>
      <c r="R16" s="86"/>
    </row>
    <row r="17" spans="1:18" s="87" customFormat="1" ht="12.75">
      <c r="A17" s="64">
        <v>3</v>
      </c>
      <c r="B17" s="88" t="s">
        <v>68</v>
      </c>
      <c r="C17" s="89" t="s">
        <v>83</v>
      </c>
      <c r="D17" s="67" t="s">
        <v>59</v>
      </c>
      <c r="E17" s="68">
        <v>1</v>
      </c>
      <c r="F17" s="59">
        <v>0.12</v>
      </c>
      <c r="G17" s="90">
        <v>12.41</v>
      </c>
      <c r="H17" s="91">
        <f t="shared" si="6"/>
        <v>1.49</v>
      </c>
      <c r="I17" s="91">
        <v>2.31</v>
      </c>
      <c r="J17" s="91">
        <v>1.8</v>
      </c>
      <c r="K17" s="84">
        <f>ROUND(H17+I17+J17,2)</f>
        <v>5.6</v>
      </c>
      <c r="L17" s="84">
        <f>ROUND(F17*E17,2)</f>
        <v>0.12</v>
      </c>
      <c r="M17" s="85">
        <f>ROUND(H17*E17,2)</f>
        <v>1.49</v>
      </c>
      <c r="N17" s="85">
        <f>ROUND(I17*E17,2)</f>
        <v>2.31</v>
      </c>
      <c r="O17" s="85">
        <f>ROUND(J17*E17,2)</f>
        <v>1.8</v>
      </c>
      <c r="P17" s="84">
        <f>ROUND(M17+N17+O17,2)</f>
        <v>5.6</v>
      </c>
      <c r="Q17" s="86"/>
      <c r="R17" s="86"/>
    </row>
    <row r="18" spans="1:18" s="87" customFormat="1" ht="12.75">
      <c r="A18" s="64">
        <v>4</v>
      </c>
      <c r="B18" s="88" t="s">
        <v>68</v>
      </c>
      <c r="C18" s="89" t="s">
        <v>88</v>
      </c>
      <c r="D18" s="67" t="s">
        <v>59</v>
      </c>
      <c r="E18" s="68">
        <f>E15*1.56</f>
        <v>1.56</v>
      </c>
      <c r="F18" s="59">
        <v>0.27</v>
      </c>
      <c r="G18" s="90">
        <v>12.41</v>
      </c>
      <c r="H18" s="91">
        <f t="shared" si="6"/>
        <v>3.35</v>
      </c>
      <c r="I18" s="91">
        <v>2.21</v>
      </c>
      <c r="J18" s="91">
        <v>0.5</v>
      </c>
      <c r="K18" s="84">
        <f>ROUND(H18+I18+J18,2)</f>
        <v>6.06</v>
      </c>
      <c r="L18" s="84">
        <f>ROUND(F18*E18,2)</f>
        <v>0.42</v>
      </c>
      <c r="M18" s="85">
        <f>ROUND(H18*E18,2)</f>
        <v>5.23</v>
      </c>
      <c r="N18" s="85">
        <f>ROUND(I18*E18,2)</f>
        <v>3.45</v>
      </c>
      <c r="O18" s="85">
        <f>ROUND(J18*E18,2)</f>
        <v>0.78</v>
      </c>
      <c r="P18" s="84">
        <f>ROUND(M18+N18+O18,2)</f>
        <v>9.46</v>
      </c>
      <c r="Q18" s="86"/>
      <c r="R18" s="86"/>
    </row>
    <row r="19" spans="1:18" s="87" customFormat="1" ht="25.5">
      <c r="A19" s="64">
        <v>5</v>
      </c>
      <c r="B19" s="88" t="s">
        <v>68</v>
      </c>
      <c r="C19" s="89" t="s">
        <v>84</v>
      </c>
      <c r="D19" s="67" t="s">
        <v>59</v>
      </c>
      <c r="E19" s="68">
        <f>E17</f>
        <v>1</v>
      </c>
      <c r="F19" s="59">
        <v>0.06</v>
      </c>
      <c r="G19" s="90">
        <v>12.41</v>
      </c>
      <c r="H19" s="91">
        <f t="shared" si="6"/>
        <v>0.74</v>
      </c>
      <c r="I19" s="91">
        <v>3.68</v>
      </c>
      <c r="J19" s="91">
        <v>0.9</v>
      </c>
      <c r="K19" s="84">
        <f t="shared" si="0"/>
        <v>5.32</v>
      </c>
      <c r="L19" s="84">
        <f t="shared" si="1"/>
        <v>0.06</v>
      </c>
      <c r="M19" s="85">
        <f t="shared" si="2"/>
        <v>0.74</v>
      </c>
      <c r="N19" s="85">
        <f t="shared" si="3"/>
        <v>3.68</v>
      </c>
      <c r="O19" s="85">
        <f t="shared" si="4"/>
        <v>0.9</v>
      </c>
      <c r="P19" s="84">
        <f t="shared" si="5"/>
        <v>5.32</v>
      </c>
      <c r="Q19" s="86"/>
      <c r="R19" s="86"/>
    </row>
    <row r="20" spans="1:19" s="92" customFormat="1" ht="12.75">
      <c r="A20" s="64">
        <v>6</v>
      </c>
      <c r="B20" s="88" t="s">
        <v>68</v>
      </c>
      <c r="C20" s="52" t="s">
        <v>85</v>
      </c>
      <c r="D20" s="67" t="s">
        <v>59</v>
      </c>
      <c r="E20" s="68">
        <f>E19</f>
        <v>1</v>
      </c>
      <c r="F20" s="59">
        <v>0.08</v>
      </c>
      <c r="G20" s="90">
        <v>12.41</v>
      </c>
      <c r="H20" s="91">
        <f t="shared" si="6"/>
        <v>0.99</v>
      </c>
      <c r="I20" s="91">
        <v>1.15</v>
      </c>
      <c r="J20" s="91">
        <v>0.15</v>
      </c>
      <c r="K20" s="84">
        <f t="shared" si="0"/>
        <v>2.29</v>
      </c>
      <c r="L20" s="84">
        <f t="shared" si="1"/>
        <v>0.08</v>
      </c>
      <c r="M20" s="85">
        <f t="shared" si="2"/>
        <v>0.99</v>
      </c>
      <c r="N20" s="85">
        <f t="shared" si="3"/>
        <v>1.15</v>
      </c>
      <c r="O20" s="85">
        <f t="shared" si="4"/>
        <v>0.15</v>
      </c>
      <c r="P20" s="84">
        <f t="shared" si="5"/>
        <v>2.29</v>
      </c>
      <c r="Q20" s="86"/>
      <c r="R20" s="86"/>
      <c r="S20" s="86"/>
    </row>
    <row r="21" spans="1:18" s="135" customFormat="1" ht="12.75">
      <c r="A21" s="64">
        <v>7</v>
      </c>
      <c r="B21" s="88" t="s">
        <v>68</v>
      </c>
      <c r="C21" s="52" t="s">
        <v>86</v>
      </c>
      <c r="D21" s="67" t="s">
        <v>59</v>
      </c>
      <c r="E21" s="68">
        <f>E20</f>
        <v>1</v>
      </c>
      <c r="F21" s="59">
        <v>0.4</v>
      </c>
      <c r="G21" s="90">
        <v>12.41</v>
      </c>
      <c r="H21" s="91">
        <f t="shared" si="6"/>
        <v>4.96</v>
      </c>
      <c r="I21" s="91">
        <v>6.5</v>
      </c>
      <c r="J21" s="91">
        <v>1.2</v>
      </c>
      <c r="K21" s="84">
        <f t="shared" si="0"/>
        <v>12.66</v>
      </c>
      <c r="L21" s="84">
        <f t="shared" si="1"/>
        <v>0.4</v>
      </c>
      <c r="M21" s="85">
        <f t="shared" si="2"/>
        <v>4.96</v>
      </c>
      <c r="N21" s="85">
        <f t="shared" si="3"/>
        <v>6.5</v>
      </c>
      <c r="O21" s="85">
        <f t="shared" si="4"/>
        <v>1.2</v>
      </c>
      <c r="P21" s="84">
        <f t="shared" si="5"/>
        <v>12.66</v>
      </c>
      <c r="Q21" s="134"/>
      <c r="R21" s="134"/>
    </row>
    <row r="22" spans="1:18" s="135" customFormat="1" ht="12.75">
      <c r="A22" s="64"/>
      <c r="B22" s="64"/>
      <c r="C22" s="93"/>
      <c r="D22" s="67"/>
      <c r="E22" s="68"/>
      <c r="F22" s="68"/>
      <c r="G22" s="68"/>
      <c r="H22" s="83"/>
      <c r="I22" s="83"/>
      <c r="J22" s="83"/>
      <c r="K22" s="84">
        <f t="shared" si="0"/>
        <v>0</v>
      </c>
      <c r="L22" s="84">
        <f t="shared" si="1"/>
        <v>0</v>
      </c>
      <c r="M22" s="85">
        <f t="shared" si="2"/>
        <v>0</v>
      </c>
      <c r="N22" s="85">
        <f t="shared" si="3"/>
        <v>0</v>
      </c>
      <c r="O22" s="85">
        <f t="shared" si="4"/>
        <v>0</v>
      </c>
      <c r="P22" s="84">
        <f t="shared" si="5"/>
        <v>0</v>
      </c>
      <c r="Q22" s="134"/>
      <c r="R22" s="134"/>
    </row>
    <row r="23" spans="1:18" s="73" customFormat="1" ht="25.5">
      <c r="A23" s="94"/>
      <c r="B23" s="94"/>
      <c r="C23" s="95" t="s">
        <v>37</v>
      </c>
      <c r="D23" s="96"/>
      <c r="E23" s="97"/>
      <c r="F23" s="97"/>
      <c r="G23" s="97"/>
      <c r="H23" s="97"/>
      <c r="I23" s="97"/>
      <c r="J23" s="97"/>
      <c r="K23" s="98"/>
      <c r="L23" s="98">
        <f>SUM(L14:L22)</f>
        <v>2.08</v>
      </c>
      <c r="M23" s="98">
        <f>SUM(M14:M22)</f>
        <v>25.839999999999996</v>
      </c>
      <c r="N23" s="98">
        <f>SUM(N14:N22)</f>
        <v>23.97</v>
      </c>
      <c r="O23" s="98">
        <f>SUM(O14:O22)</f>
        <v>7.820000000000001</v>
      </c>
      <c r="P23" s="98">
        <f>SUM(P14:P22)</f>
        <v>57.629999999999995</v>
      </c>
      <c r="Q23" s="72"/>
      <c r="R23" s="72"/>
    </row>
    <row r="24" spans="1:3" s="99" customFormat="1" ht="12.75">
      <c r="A24" s="69"/>
      <c r="B24" s="69"/>
      <c r="C24" s="70"/>
    </row>
    <row r="25" spans="1:6" s="99" customFormat="1" ht="12.75">
      <c r="A25" s="62"/>
      <c r="B25" s="61"/>
      <c r="C25" s="70"/>
      <c r="D25" s="70"/>
      <c r="E25" s="70"/>
      <c r="F25" s="70"/>
    </row>
    <row r="26" spans="1:6" s="99" customFormat="1" ht="12.75">
      <c r="A26" s="62"/>
      <c r="B26" s="61"/>
      <c r="C26" s="70"/>
      <c r="D26" s="70"/>
      <c r="E26" s="70"/>
      <c r="F26" s="70"/>
    </row>
    <row r="27" spans="1:3" s="99" customFormat="1" ht="12.75">
      <c r="A27" s="69"/>
      <c r="B27" s="69"/>
      <c r="C27" s="70"/>
    </row>
    <row r="28" spans="1:3" s="99" customFormat="1" ht="12.75">
      <c r="A28" s="61" t="str">
        <f>'1.1 Pag.A'!$A$27</f>
        <v>Sastādīja:  Mikus Dzudzilo, Sert.Nr. 20-7063</v>
      </c>
      <c r="B28" s="100"/>
      <c r="C28" s="101"/>
    </row>
    <row r="29" spans="1:18" ht="12.75">
      <c r="A29" s="61"/>
      <c r="B29" s="102"/>
      <c r="C29" s="103"/>
      <c r="F29" s="105"/>
      <c r="Q29" s="104"/>
      <c r="R29" s="104"/>
    </row>
    <row r="30" spans="1:18" ht="12.75">
      <c r="A30" s="61"/>
      <c r="B30" s="102"/>
      <c r="C30" s="102"/>
      <c r="Q30" s="104"/>
      <c r="R30" s="104"/>
    </row>
    <row r="31" spans="1:6" s="102" customFormat="1" ht="12.75">
      <c r="A31" s="106"/>
      <c r="D31" s="104"/>
      <c r="E31" s="104"/>
      <c r="F31" s="104"/>
    </row>
    <row r="32" spans="1:18" ht="12.75">
      <c r="A32" s="61" t="str">
        <f>'1.1 Pag.A'!$A$31</f>
        <v>Pārbaudīja: </v>
      </c>
      <c r="B32" s="102"/>
      <c r="C32" s="102"/>
      <c r="Q32" s="104"/>
      <c r="R32" s="104"/>
    </row>
    <row r="33" spans="1:18" ht="12.75">
      <c r="A33" s="102"/>
      <c r="B33" s="102"/>
      <c r="C33" s="102"/>
      <c r="Q33" s="104"/>
      <c r="R33" s="104"/>
    </row>
    <row r="34" spans="1:18" ht="12.75">
      <c r="A34" s="102"/>
      <c r="B34" s="102"/>
      <c r="C34" s="102"/>
      <c r="Q34" s="104"/>
      <c r="R34" s="104"/>
    </row>
    <row r="35" spans="1:18" ht="12.75">
      <c r="A35" s="102"/>
      <c r="B35" s="102"/>
      <c r="C35" s="102"/>
      <c r="Q35" s="104"/>
      <c r="R35" s="104"/>
    </row>
  </sheetData>
  <sheetProtection/>
  <mergeCells count="11">
    <mergeCell ref="C12:C13"/>
    <mergeCell ref="D12:D13"/>
    <mergeCell ref="E12:E13"/>
    <mergeCell ref="F12:K12"/>
    <mergeCell ref="L12:P12"/>
    <mergeCell ref="A1:P1"/>
    <mergeCell ref="A2:P2"/>
    <mergeCell ref="M9:N9"/>
    <mergeCell ref="O9:P9"/>
    <mergeCell ref="A12:A13"/>
    <mergeCell ref="B12:B13"/>
  </mergeCells>
  <printOptions horizontalCentered="1"/>
  <pageMargins left="0.7480314960629921" right="0.7480314960629921" top="0.6692913385826772" bottom="0.15748031496062992" header="0.4330708661417323" footer="0.2362204724409449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34"/>
  <sheetViews>
    <sheetView view="pageBreakPreview" zoomScale="85" zoomScaleNormal="85" zoomScaleSheetLayoutView="85" zoomScalePageLayoutView="0" workbookViewId="0" topLeftCell="A1">
      <selection activeCell="A2" sqref="A2:P2"/>
    </sheetView>
  </sheetViews>
  <sheetFormatPr defaultColWidth="9.140625" defaultRowHeight="12.75"/>
  <cols>
    <col min="1" max="1" width="4.57421875" style="104" customWidth="1"/>
    <col min="2" max="2" width="5.57421875" style="104" customWidth="1"/>
    <col min="3" max="3" width="36.8515625" style="104" customWidth="1"/>
    <col min="4" max="4" width="6.140625" style="104" customWidth="1"/>
    <col min="5" max="5" width="9.57421875" style="104" customWidth="1"/>
    <col min="6" max="6" width="8.421875" style="104" customWidth="1"/>
    <col min="7" max="7" width="8.7109375" style="104" customWidth="1"/>
    <col min="8" max="8" width="9.57421875" style="104" customWidth="1"/>
    <col min="9" max="9" width="9.00390625" style="104" customWidth="1"/>
    <col min="10" max="10" width="9.421875" style="104" customWidth="1"/>
    <col min="11" max="11" width="10.57421875" style="104" customWidth="1"/>
    <col min="12" max="12" width="10.28125" style="104" customWidth="1"/>
    <col min="13" max="13" width="10.421875" style="104" customWidth="1"/>
    <col min="14" max="14" width="10.57421875" style="104" customWidth="1"/>
    <col min="15" max="15" width="11.00390625" style="104" customWidth="1"/>
    <col min="16" max="16" width="12.00390625" style="104" customWidth="1"/>
    <col min="17" max="17" width="9.421875" style="102" customWidth="1"/>
    <col min="18" max="18" width="9.140625" style="102" customWidth="1"/>
    <col min="19" max="19" width="11.00390625" style="104" customWidth="1"/>
    <col min="20" max="16384" width="9.140625" style="104" customWidth="1"/>
  </cols>
  <sheetData>
    <row r="1" spans="1:18" s="73" customFormat="1" ht="12.75">
      <c r="A1" s="163" t="s">
        <v>90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71"/>
      <c r="R1" s="72"/>
    </row>
    <row r="2" spans="1:18" s="73" customFormat="1" ht="12.75">
      <c r="A2" s="164" t="s">
        <v>89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72"/>
      <c r="R2" s="72"/>
    </row>
    <row r="3" spans="1:18" s="73" customFormat="1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2"/>
      <c r="R3" s="72"/>
    </row>
    <row r="4" spans="1:18" s="73" customFormat="1" ht="12.75">
      <c r="A4" s="75" t="s">
        <v>43</v>
      </c>
      <c r="B4" s="75"/>
      <c r="C4" s="72"/>
      <c r="D4" s="76"/>
      <c r="E4" s="76"/>
      <c r="F4" s="76"/>
      <c r="G4" s="76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s="73" customFormat="1" ht="12.75">
      <c r="A5" s="75" t="s">
        <v>44</v>
      </c>
      <c r="B5" s="75"/>
      <c r="C5" s="72"/>
      <c r="D5" s="76"/>
      <c r="E5" s="76"/>
      <c r="F5" s="76"/>
      <c r="G5" s="76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s="73" customFormat="1" ht="12.75">
      <c r="A6" s="75" t="s">
        <v>40</v>
      </c>
      <c r="B6" s="75"/>
      <c r="C6" s="72"/>
      <c r="D6" s="76"/>
      <c r="E6" s="76"/>
      <c r="F6" s="76"/>
      <c r="G6" s="76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s="73" customFormat="1" ht="12.75">
      <c r="A7" s="75" t="s">
        <v>41</v>
      </c>
      <c r="B7" s="75"/>
      <c r="C7" s="72"/>
      <c r="D7" s="76"/>
      <c r="E7" s="76"/>
      <c r="F7" s="76"/>
      <c r="G7" s="76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s="73" customFormat="1" ht="12.75">
      <c r="A8" s="75"/>
      <c r="B8" s="75"/>
      <c r="C8" s="72"/>
      <c r="D8" s="76"/>
      <c r="E8" s="76"/>
      <c r="F8" s="76"/>
      <c r="G8" s="76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s="73" customFormat="1" ht="12.75">
      <c r="A9" s="73" t="s">
        <v>42</v>
      </c>
      <c r="C9" s="61"/>
      <c r="D9" s="76"/>
      <c r="H9" s="72"/>
      <c r="I9" s="72"/>
      <c r="J9" s="72"/>
      <c r="K9" s="77"/>
      <c r="L9" s="77"/>
      <c r="M9" s="165" t="s">
        <v>14</v>
      </c>
      <c r="N9" s="165"/>
      <c r="O9" s="166">
        <f>P19</f>
        <v>1171.2800000000002</v>
      </c>
      <c r="P9" s="167"/>
      <c r="Q9" s="72"/>
      <c r="R9" s="72"/>
    </row>
    <row r="10" spans="3:18" s="73" customFormat="1" ht="12.75">
      <c r="C10" s="61"/>
      <c r="D10" s="76"/>
      <c r="H10" s="72"/>
      <c r="I10" s="72"/>
      <c r="J10" s="72"/>
      <c r="K10" s="77"/>
      <c r="L10" s="77"/>
      <c r="M10" s="76"/>
      <c r="N10" s="76"/>
      <c r="O10" s="78"/>
      <c r="P10" s="79"/>
      <c r="Q10" s="72"/>
      <c r="R10" s="72"/>
    </row>
    <row r="11" spans="1:18" s="73" customFormat="1" ht="12.75">
      <c r="A11" s="75"/>
      <c r="B11" s="75"/>
      <c r="C11" s="75"/>
      <c r="D11" s="72"/>
      <c r="P11" s="76" t="str">
        <f>'Kops.Pag.A'!$I$15</f>
        <v>Tāme sastādīta 2019.gada 14.novembrī</v>
      </c>
      <c r="Q11" s="72"/>
      <c r="R11" s="72"/>
    </row>
    <row r="12" spans="1:18" s="73" customFormat="1" ht="12.75" customHeight="1">
      <c r="A12" s="168" t="s">
        <v>4</v>
      </c>
      <c r="B12" s="168" t="s">
        <v>18</v>
      </c>
      <c r="C12" s="168" t="s">
        <v>31</v>
      </c>
      <c r="D12" s="168" t="s">
        <v>1</v>
      </c>
      <c r="E12" s="170" t="s">
        <v>2</v>
      </c>
      <c r="F12" s="160" t="s">
        <v>5</v>
      </c>
      <c r="G12" s="161"/>
      <c r="H12" s="161"/>
      <c r="I12" s="161"/>
      <c r="J12" s="161"/>
      <c r="K12" s="162"/>
      <c r="L12" s="160" t="s">
        <v>3</v>
      </c>
      <c r="M12" s="161"/>
      <c r="N12" s="161"/>
      <c r="O12" s="161"/>
      <c r="P12" s="162"/>
      <c r="Q12" s="72"/>
      <c r="R12" s="72"/>
    </row>
    <row r="13" spans="1:18" s="73" customFormat="1" ht="55.5" customHeight="1">
      <c r="A13" s="169"/>
      <c r="B13" s="169"/>
      <c r="C13" s="169"/>
      <c r="D13" s="169"/>
      <c r="E13" s="170"/>
      <c r="F13" s="80" t="s">
        <v>19</v>
      </c>
      <c r="G13" s="80" t="s">
        <v>20</v>
      </c>
      <c r="H13" s="80" t="s">
        <v>27</v>
      </c>
      <c r="I13" s="80" t="s">
        <v>28</v>
      </c>
      <c r="J13" s="80" t="s">
        <v>29</v>
      </c>
      <c r="K13" s="80" t="s">
        <v>32</v>
      </c>
      <c r="L13" s="80" t="s">
        <v>21</v>
      </c>
      <c r="M13" s="80" t="s">
        <v>27</v>
      </c>
      <c r="N13" s="80" t="s">
        <v>28</v>
      </c>
      <c r="O13" s="80" t="s">
        <v>29</v>
      </c>
      <c r="P13" s="80" t="s">
        <v>33</v>
      </c>
      <c r="Q13" s="72"/>
      <c r="R13" s="72"/>
    </row>
    <row r="14" spans="1:18" s="87" customFormat="1" ht="12.75">
      <c r="A14" s="64"/>
      <c r="B14" s="64"/>
      <c r="C14" s="81"/>
      <c r="D14" s="65"/>
      <c r="E14" s="82"/>
      <c r="F14" s="82"/>
      <c r="G14" s="82"/>
      <c r="H14" s="83"/>
      <c r="I14" s="83"/>
      <c r="J14" s="83"/>
      <c r="K14" s="84">
        <f>ROUND(H14+I14+J14,2)</f>
        <v>0</v>
      </c>
      <c r="L14" s="84">
        <f>ROUND(F14*E14,2)</f>
        <v>0</v>
      </c>
      <c r="M14" s="85">
        <f>ROUND(H14*E14,2)</f>
        <v>0</v>
      </c>
      <c r="N14" s="85">
        <f>ROUND(I14*E14,2)</f>
        <v>0</v>
      </c>
      <c r="O14" s="85">
        <f>ROUND(J14*E14,2)</f>
        <v>0</v>
      </c>
      <c r="P14" s="84">
        <f>ROUND(M14+N14+O14,2)</f>
        <v>0</v>
      </c>
      <c r="Q14" s="86"/>
      <c r="R14" s="86"/>
    </row>
    <row r="15" spans="1:18" s="87" customFormat="1" ht="38.25">
      <c r="A15" s="64">
        <v>1</v>
      </c>
      <c r="B15" s="88" t="s">
        <v>68</v>
      </c>
      <c r="C15" s="89" t="s">
        <v>62</v>
      </c>
      <c r="D15" s="67" t="s">
        <v>63</v>
      </c>
      <c r="E15" s="68">
        <v>1</v>
      </c>
      <c r="F15" s="59">
        <v>7.5</v>
      </c>
      <c r="G15" s="90">
        <v>12.41</v>
      </c>
      <c r="H15" s="91">
        <f>ROUND(G15*F15,2)</f>
        <v>93.08</v>
      </c>
      <c r="I15" s="91">
        <v>100</v>
      </c>
      <c r="J15" s="91">
        <v>50</v>
      </c>
      <c r="K15" s="84">
        <f>ROUND(H15+I15+J15,2)</f>
        <v>243.08</v>
      </c>
      <c r="L15" s="84">
        <f>ROUND(F15*E15,2)</f>
        <v>7.5</v>
      </c>
      <c r="M15" s="85">
        <f>ROUND(H15*E15,2)</f>
        <v>93.08</v>
      </c>
      <c r="N15" s="85">
        <f>ROUND(I15*E15,2)</f>
        <v>100</v>
      </c>
      <c r="O15" s="85">
        <f>ROUND(J15*E15,2)</f>
        <v>50</v>
      </c>
      <c r="P15" s="84">
        <f>ROUND(M15+N15+O15,2)</f>
        <v>243.08</v>
      </c>
      <c r="Q15" s="86"/>
      <c r="R15" s="86"/>
    </row>
    <row r="16" spans="1:18" s="87" customFormat="1" ht="38.25">
      <c r="A16" s="64">
        <v>2</v>
      </c>
      <c r="B16" s="88" t="s">
        <v>68</v>
      </c>
      <c r="C16" s="89" t="s">
        <v>64</v>
      </c>
      <c r="D16" s="67" t="s">
        <v>63</v>
      </c>
      <c r="E16" s="68">
        <v>1</v>
      </c>
      <c r="F16" s="59">
        <v>10</v>
      </c>
      <c r="G16" s="90">
        <v>12.41</v>
      </c>
      <c r="H16" s="91">
        <f>ROUND(G16*F16,2)</f>
        <v>124.1</v>
      </c>
      <c r="I16" s="91">
        <v>220</v>
      </c>
      <c r="J16" s="91">
        <v>100</v>
      </c>
      <c r="K16" s="84">
        <f>ROUND(H16+I16+J16,2)</f>
        <v>444.1</v>
      </c>
      <c r="L16" s="84">
        <f>ROUND(F16*E16,2)</f>
        <v>10</v>
      </c>
      <c r="M16" s="85">
        <f>ROUND(H16*E16,2)</f>
        <v>124.1</v>
      </c>
      <c r="N16" s="85">
        <f>ROUND(I16*E16,2)</f>
        <v>220</v>
      </c>
      <c r="O16" s="85">
        <f>ROUND(J16*E16,2)</f>
        <v>100</v>
      </c>
      <c r="P16" s="84">
        <f>ROUND(M16+N16+O16,2)</f>
        <v>444.1</v>
      </c>
      <c r="Q16" s="86"/>
      <c r="R16" s="86"/>
    </row>
    <row r="17" spans="1:18" s="87" customFormat="1" ht="38.25">
      <c r="A17" s="64">
        <v>3</v>
      </c>
      <c r="B17" s="88" t="s">
        <v>68</v>
      </c>
      <c r="C17" s="89" t="s">
        <v>65</v>
      </c>
      <c r="D17" s="67" t="s">
        <v>63</v>
      </c>
      <c r="E17" s="68">
        <v>1</v>
      </c>
      <c r="F17" s="59">
        <v>10</v>
      </c>
      <c r="G17" s="90">
        <v>12.41</v>
      </c>
      <c r="H17" s="91">
        <f>ROUND(G17*F17,2)</f>
        <v>124.1</v>
      </c>
      <c r="I17" s="91">
        <v>260</v>
      </c>
      <c r="J17" s="91">
        <v>100</v>
      </c>
      <c r="K17" s="84">
        <f>ROUND(H17+I17+J17,2)</f>
        <v>484.1</v>
      </c>
      <c r="L17" s="84">
        <f>ROUND(F17*E17,2)</f>
        <v>10</v>
      </c>
      <c r="M17" s="85">
        <f>ROUND(H17*E17,2)</f>
        <v>124.1</v>
      </c>
      <c r="N17" s="85">
        <f>ROUND(I17*E17,2)</f>
        <v>260</v>
      </c>
      <c r="O17" s="85">
        <f>ROUND(J17*E17,2)</f>
        <v>100</v>
      </c>
      <c r="P17" s="84">
        <f>ROUND(M17+N17+O17,2)</f>
        <v>484.1</v>
      </c>
      <c r="Q17" s="86"/>
      <c r="R17" s="86"/>
    </row>
    <row r="18" spans="1:18" s="87" customFormat="1" ht="12.75">
      <c r="A18" s="64"/>
      <c r="B18" s="64"/>
      <c r="C18" s="93"/>
      <c r="D18" s="67"/>
      <c r="E18" s="68"/>
      <c r="F18" s="68"/>
      <c r="G18" s="68"/>
      <c r="H18" s="83"/>
      <c r="I18" s="83"/>
      <c r="J18" s="83"/>
      <c r="K18" s="84">
        <f>ROUND(H18+I18+J18,2)</f>
        <v>0</v>
      </c>
      <c r="L18" s="84">
        <f>ROUND(F18*E18,2)</f>
        <v>0</v>
      </c>
      <c r="M18" s="85">
        <f>ROUND(H18*E18,2)</f>
        <v>0</v>
      </c>
      <c r="N18" s="85">
        <f>ROUND(I18*E18,2)</f>
        <v>0</v>
      </c>
      <c r="O18" s="85">
        <f>ROUND(J18*E18,2)</f>
        <v>0</v>
      </c>
      <c r="P18" s="84">
        <f>ROUND(M18+N18+O18,2)</f>
        <v>0</v>
      </c>
      <c r="Q18" s="86"/>
      <c r="R18" s="86"/>
    </row>
    <row r="19" spans="1:18" s="73" customFormat="1" ht="25.5">
      <c r="A19" s="94"/>
      <c r="B19" s="94"/>
      <c r="C19" s="95" t="s">
        <v>37</v>
      </c>
      <c r="D19" s="96"/>
      <c r="E19" s="97"/>
      <c r="F19" s="97"/>
      <c r="G19" s="97"/>
      <c r="H19" s="97"/>
      <c r="I19" s="97"/>
      <c r="J19" s="97"/>
      <c r="K19" s="98"/>
      <c r="L19" s="98">
        <f>SUM(L14:L18)</f>
        <v>27.5</v>
      </c>
      <c r="M19" s="98">
        <f>SUM(M14:M18)</f>
        <v>341.28</v>
      </c>
      <c r="N19" s="98">
        <f>SUM(N14:N18)</f>
        <v>580</v>
      </c>
      <c r="O19" s="98">
        <f>SUM(O14:O18)</f>
        <v>250</v>
      </c>
      <c r="P19" s="98">
        <f>SUM(P14:P18)</f>
        <v>1171.2800000000002</v>
      </c>
      <c r="Q19" s="72"/>
      <c r="R19" s="72"/>
    </row>
    <row r="20" spans="1:3" s="99" customFormat="1" ht="12.75">
      <c r="A20" s="69"/>
      <c r="B20" s="69"/>
      <c r="C20" s="70"/>
    </row>
    <row r="21" spans="1:6" s="99" customFormat="1" ht="12.75">
      <c r="A21" s="62"/>
      <c r="B21" s="61"/>
      <c r="C21" s="70"/>
      <c r="D21" s="70"/>
      <c r="E21" s="70"/>
      <c r="F21" s="70"/>
    </row>
    <row r="22" spans="1:3" s="99" customFormat="1" ht="12.75">
      <c r="A22" s="69"/>
      <c r="B22" s="69"/>
      <c r="C22" s="70"/>
    </row>
    <row r="23" spans="1:3" s="99" customFormat="1" ht="12.75">
      <c r="A23" s="61" t="s">
        <v>13</v>
      </c>
      <c r="B23" s="100"/>
      <c r="C23" s="101"/>
    </row>
    <row r="24" spans="1:18" ht="12.75">
      <c r="A24" s="61"/>
      <c r="B24" s="102"/>
      <c r="C24" s="103"/>
      <c r="F24" s="105"/>
      <c r="Q24" s="104"/>
      <c r="R24" s="104"/>
    </row>
    <row r="25" spans="1:18" ht="12.75">
      <c r="A25" s="61"/>
      <c r="B25" s="102"/>
      <c r="C25" s="102"/>
      <c r="Q25" s="104"/>
      <c r="R25" s="104"/>
    </row>
    <row r="26" spans="1:6" s="102" customFormat="1" ht="12.75">
      <c r="A26" s="106"/>
      <c r="D26" s="104"/>
      <c r="E26" s="104"/>
      <c r="F26" s="104"/>
    </row>
    <row r="27" spans="1:18" ht="12.75">
      <c r="A27" s="61" t="s">
        <v>38</v>
      </c>
      <c r="B27" s="102"/>
      <c r="C27" s="102"/>
      <c r="Q27" s="104"/>
      <c r="R27" s="104"/>
    </row>
    <row r="28" spans="1:18" ht="12.75">
      <c r="A28" s="102"/>
      <c r="B28" s="102"/>
      <c r="C28" s="102"/>
      <c r="Q28" s="104"/>
      <c r="R28" s="104"/>
    </row>
    <row r="29" spans="1:18" ht="12.75">
      <c r="A29" s="102"/>
      <c r="B29" s="102"/>
      <c r="C29" s="102"/>
      <c r="Q29" s="104"/>
      <c r="R29" s="104"/>
    </row>
    <row r="30" spans="1:18" ht="12.75">
      <c r="A30" s="102"/>
      <c r="B30" s="102"/>
      <c r="C30" s="102"/>
      <c r="Q30" s="104"/>
      <c r="R30" s="104"/>
    </row>
    <row r="31" spans="1:18" s="73" customFormat="1" ht="12.75">
      <c r="A31" s="107"/>
      <c r="B31" s="107"/>
      <c r="C31" s="108"/>
      <c r="D31" s="108"/>
      <c r="E31" s="108"/>
      <c r="F31" s="108"/>
      <c r="G31" s="108"/>
      <c r="I31" s="76"/>
      <c r="J31" s="76"/>
      <c r="K31" s="109"/>
      <c r="L31" s="109"/>
      <c r="M31" s="109"/>
      <c r="N31" s="109"/>
      <c r="O31" s="109"/>
      <c r="P31" s="109"/>
      <c r="Q31" s="72"/>
      <c r="R31" s="72"/>
    </row>
    <row r="32" spans="1:18" s="73" customFormat="1" ht="12.75">
      <c r="A32" s="107"/>
      <c r="B32" s="107"/>
      <c r="C32" s="107"/>
      <c r="D32" s="110"/>
      <c r="E32" s="111"/>
      <c r="F32" s="111"/>
      <c r="G32" s="111"/>
      <c r="J32" s="111"/>
      <c r="K32" s="111"/>
      <c r="L32" s="111"/>
      <c r="M32" s="111"/>
      <c r="N32" s="111"/>
      <c r="O32" s="111"/>
      <c r="P32" s="111"/>
      <c r="Q32" s="72"/>
      <c r="R32" s="72"/>
    </row>
    <row r="33" spans="1:18" s="73" customFormat="1" ht="12.75">
      <c r="A33" s="108"/>
      <c r="B33" s="108"/>
      <c r="C33" s="104"/>
      <c r="D33" s="108"/>
      <c r="E33" s="111"/>
      <c r="F33" s="111"/>
      <c r="G33" s="111"/>
      <c r="J33" s="108"/>
      <c r="K33" s="108"/>
      <c r="L33" s="108"/>
      <c r="M33" s="111"/>
      <c r="N33" s="111"/>
      <c r="O33" s="111"/>
      <c r="P33" s="111"/>
      <c r="Q33" s="72"/>
      <c r="R33" s="72"/>
    </row>
    <row r="34" spans="1:18" s="73" customFormat="1" ht="12.75">
      <c r="A34" s="112"/>
      <c r="B34" s="112"/>
      <c r="C34" s="104"/>
      <c r="D34" s="110"/>
      <c r="E34" s="111"/>
      <c r="F34" s="111"/>
      <c r="G34" s="111"/>
      <c r="J34" s="111"/>
      <c r="K34" s="111"/>
      <c r="L34" s="111"/>
      <c r="M34" s="111"/>
      <c r="N34" s="111"/>
      <c r="O34" s="111"/>
      <c r="P34" s="111"/>
      <c r="Q34" s="72"/>
      <c r="R34" s="72"/>
    </row>
  </sheetData>
  <sheetProtection/>
  <mergeCells count="11">
    <mergeCell ref="F12:K12"/>
    <mergeCell ref="L12:P12"/>
    <mergeCell ref="A1:P1"/>
    <mergeCell ref="A2:P2"/>
    <mergeCell ref="M9:N9"/>
    <mergeCell ref="O9:P9"/>
    <mergeCell ref="A12:A13"/>
    <mergeCell ref="B12:B13"/>
    <mergeCell ref="C12:C13"/>
    <mergeCell ref="D12:D13"/>
    <mergeCell ref="E12:E13"/>
  </mergeCells>
  <printOptions horizontalCentered="1"/>
  <pageMargins left="0.7480314960629921" right="0.7480314960629921" top="0.7874015748031497" bottom="0.11811023622047245" header="0.4330708661417323" footer="0.2362204724409449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J47"/>
  <sheetViews>
    <sheetView view="pageBreakPreview" zoomScale="85" zoomScaleSheetLayoutView="85" zoomScalePageLayoutView="0" workbookViewId="0" topLeftCell="A1">
      <selection activeCell="H19" sqref="H19"/>
    </sheetView>
  </sheetViews>
  <sheetFormatPr defaultColWidth="11.28125" defaultRowHeight="12.75"/>
  <cols>
    <col min="1" max="2" width="6.57421875" style="2" customWidth="1"/>
    <col min="3" max="3" width="32.8515625" style="2" customWidth="1"/>
    <col min="4" max="4" width="8.8515625" style="2" customWidth="1"/>
    <col min="5" max="5" width="19.28125" style="2" customWidth="1"/>
    <col min="6" max="7" width="22.00390625" style="2" customWidth="1"/>
    <col min="8" max="9" width="17.8515625" style="2" customWidth="1"/>
    <col min="10" max="16384" width="11.28125" style="2" customWidth="1"/>
  </cols>
  <sheetData>
    <row r="2" spans="1:9" ht="15">
      <c r="A2" s="150" t="s">
        <v>26</v>
      </c>
      <c r="B2" s="150"/>
      <c r="C2" s="150"/>
      <c r="D2" s="150"/>
      <c r="E2" s="150"/>
      <c r="F2" s="150"/>
      <c r="G2" s="150"/>
      <c r="H2" s="150"/>
      <c r="I2" s="150"/>
    </row>
    <row r="3" spans="1:9" ht="15">
      <c r="A3" s="150" t="s">
        <v>39</v>
      </c>
      <c r="B3" s="150"/>
      <c r="C3" s="150"/>
      <c r="D3" s="150"/>
      <c r="E3" s="150"/>
      <c r="F3" s="150"/>
      <c r="G3" s="150"/>
      <c r="H3" s="150"/>
      <c r="I3" s="150"/>
    </row>
    <row r="4" spans="1:9" ht="12.75">
      <c r="A4" s="151" t="s">
        <v>6</v>
      </c>
      <c r="B4" s="151"/>
      <c r="C4" s="151"/>
      <c r="D4" s="151"/>
      <c r="E4" s="151"/>
      <c r="F4" s="151"/>
      <c r="G4" s="151"/>
      <c r="H4" s="151"/>
      <c r="I4" s="151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 customHeight="1">
      <c r="A7" s="3" t="str">
        <f>'1.1 Pag.A'!$A$4</f>
        <v>Būves nosaukums: 464. sērijas daudzdzīvokļu dzivojamās ēkas jumta pastiprināšana</v>
      </c>
      <c r="B7" s="3"/>
      <c r="C7" s="20"/>
      <c r="D7" s="20"/>
      <c r="E7" s="20"/>
      <c r="F7" s="20"/>
      <c r="G7" s="20"/>
      <c r="H7" s="20"/>
      <c r="I7" s="20"/>
    </row>
    <row r="8" spans="1:9" ht="12.75" customHeight="1">
      <c r="A8" s="3" t="str">
        <f>'1.1 Pag.A'!$A$5</f>
        <v>Objekta nosaukums: 464. sērijas daudzdzīvokļu dzivojamās ēkas jumta pastiprināšana</v>
      </c>
      <c r="B8" s="3"/>
      <c r="C8" s="20"/>
      <c r="D8" s="20"/>
      <c r="E8" s="20"/>
      <c r="F8" s="20"/>
      <c r="G8" s="20"/>
      <c r="H8" s="20"/>
      <c r="I8" s="20"/>
    </row>
    <row r="9" spans="1:9" ht="12.75">
      <c r="A9" s="3" t="str">
        <f>'1.1 Pag.A'!$A$6</f>
        <v>Objekta adrese: </v>
      </c>
      <c r="B9" s="3"/>
      <c r="C9" s="8"/>
      <c r="D9" s="8"/>
      <c r="E9" s="8"/>
      <c r="F9" s="8"/>
      <c r="G9" s="8"/>
      <c r="H9" s="8"/>
      <c r="I9" s="8"/>
    </row>
    <row r="10" spans="1:9" ht="12.75">
      <c r="A10" s="3" t="str">
        <f>'1.1 Pag.A'!$A$7</f>
        <v>Pasūtījuma Nr.: </v>
      </c>
      <c r="B10" s="3"/>
      <c r="C10" s="21"/>
      <c r="D10" s="21"/>
      <c r="E10" s="21"/>
      <c r="F10" s="21"/>
      <c r="G10" s="21"/>
      <c r="H10" s="21"/>
      <c r="I10" s="21"/>
    </row>
    <row r="11" spans="1:9" ht="12.75">
      <c r="A11" s="6"/>
      <c r="B11" s="6"/>
      <c r="C11" s="6"/>
      <c r="D11" s="6"/>
      <c r="E11" s="6"/>
      <c r="F11" s="6"/>
      <c r="G11" s="6"/>
      <c r="H11" s="6"/>
      <c r="I11" s="6"/>
    </row>
    <row r="12" spans="1:9" ht="12.75">
      <c r="A12" s="5"/>
      <c r="B12" s="5"/>
      <c r="C12" s="22" t="s">
        <v>12</v>
      </c>
      <c r="D12" s="22"/>
      <c r="E12" s="23">
        <f>E25</f>
        <v>3652.9</v>
      </c>
      <c r="F12" s="4"/>
      <c r="G12" s="4"/>
      <c r="H12" s="4"/>
      <c r="I12" s="4"/>
    </row>
    <row r="13" spans="1:9" ht="12.75">
      <c r="A13" s="5"/>
      <c r="B13" s="5"/>
      <c r="C13" s="22" t="s">
        <v>15</v>
      </c>
      <c r="D13" s="22"/>
      <c r="E13" s="23">
        <f>I21</f>
        <v>171.83999999999997</v>
      </c>
      <c r="F13" s="4"/>
      <c r="G13" s="4"/>
      <c r="H13" s="4"/>
      <c r="I13" s="4"/>
    </row>
    <row r="14" spans="1:9" s="37" customFormat="1" ht="12.75">
      <c r="A14" s="34"/>
      <c r="B14" s="34"/>
      <c r="C14" s="35"/>
      <c r="D14" s="35"/>
      <c r="E14" s="36"/>
      <c r="F14" s="24"/>
      <c r="G14" s="24"/>
      <c r="H14" s="24"/>
      <c r="I14" s="24"/>
    </row>
    <row r="15" spans="7:10" ht="12.75">
      <c r="G15" s="5"/>
      <c r="I15" s="13" t="s">
        <v>50</v>
      </c>
      <c r="J15" s="39"/>
    </row>
    <row r="16" spans="1:10" ht="12.75" customHeight="1">
      <c r="A16" s="152" t="s">
        <v>4</v>
      </c>
      <c r="B16" s="153" t="s">
        <v>17</v>
      </c>
      <c r="C16" s="155" t="s">
        <v>7</v>
      </c>
      <c r="D16" s="156"/>
      <c r="E16" s="152" t="s">
        <v>30</v>
      </c>
      <c r="F16" s="159" t="s">
        <v>8</v>
      </c>
      <c r="G16" s="159"/>
      <c r="H16" s="159"/>
      <c r="I16" s="159"/>
      <c r="J16" s="56"/>
    </row>
    <row r="17" spans="1:10" s="24" customFormat="1" ht="45" customHeight="1">
      <c r="A17" s="152"/>
      <c r="B17" s="154"/>
      <c r="C17" s="157"/>
      <c r="D17" s="158"/>
      <c r="E17" s="152"/>
      <c r="F17" s="12" t="s">
        <v>27</v>
      </c>
      <c r="G17" s="12" t="s">
        <v>28</v>
      </c>
      <c r="H17" s="31" t="s">
        <v>29</v>
      </c>
      <c r="I17" s="31" t="s">
        <v>16</v>
      </c>
      <c r="J17" s="57"/>
    </row>
    <row r="18" spans="1:9" s="48" customFormat="1" ht="12.75">
      <c r="A18" s="44"/>
      <c r="B18" s="45"/>
      <c r="C18" s="45"/>
      <c r="D18" s="46"/>
      <c r="E18" s="44"/>
      <c r="F18" s="44"/>
      <c r="G18" s="44"/>
      <c r="H18" s="47"/>
      <c r="I18" s="47"/>
    </row>
    <row r="19" spans="1:10" s="48" customFormat="1" ht="12.75">
      <c r="A19" s="50">
        <v>1</v>
      </c>
      <c r="B19" s="50">
        <v>1.1</v>
      </c>
      <c r="C19" s="142" t="s">
        <v>52</v>
      </c>
      <c r="D19" s="143"/>
      <c r="E19" s="51">
        <f>F19+G19+H19</f>
        <v>3069.66</v>
      </c>
      <c r="F19" s="49">
        <f>'1.1 Pag.A'!M23</f>
        <v>2131.91</v>
      </c>
      <c r="G19" s="49">
        <f>'1.1 Pag.A'!N23</f>
        <v>721.1</v>
      </c>
      <c r="H19" s="49">
        <f>'1.1 Pag.A'!O23</f>
        <v>216.64999999999998</v>
      </c>
      <c r="I19" s="49">
        <f>'1.1 Pag.A'!L23</f>
        <v>171.83999999999997</v>
      </c>
      <c r="J19" s="54"/>
    </row>
    <row r="20" spans="1:10" s="25" customFormat="1" ht="12.75">
      <c r="A20" s="38"/>
      <c r="B20" s="43"/>
      <c r="C20" s="41"/>
      <c r="D20" s="42"/>
      <c r="E20" s="40">
        <f>F20+G20+H20</f>
        <v>0</v>
      </c>
      <c r="F20" s="40"/>
      <c r="G20" s="40"/>
      <c r="H20" s="40"/>
      <c r="I20" s="40"/>
      <c r="J20" s="54"/>
    </row>
    <row r="21" spans="1:10" ht="12.75">
      <c r="A21" s="144" t="s">
        <v>0</v>
      </c>
      <c r="B21" s="144"/>
      <c r="C21" s="144"/>
      <c r="D21" s="26"/>
      <c r="E21" s="27">
        <f>SUM(E18:E20)</f>
        <v>3069.66</v>
      </c>
      <c r="F21" s="27">
        <f>SUM(F18:F20)</f>
        <v>2131.91</v>
      </c>
      <c r="G21" s="27">
        <f>SUM(G18:G20)</f>
        <v>721.1</v>
      </c>
      <c r="H21" s="27">
        <f>SUM(H18:H20)</f>
        <v>216.64999999999998</v>
      </c>
      <c r="I21" s="27">
        <f>SUM(I18:I20)</f>
        <v>171.83999999999997</v>
      </c>
      <c r="J21" s="55"/>
    </row>
    <row r="22" spans="1:5" ht="12.75">
      <c r="A22" s="145" t="s">
        <v>9</v>
      </c>
      <c r="B22" s="145"/>
      <c r="C22" s="145"/>
      <c r="D22" s="9">
        <v>0.1</v>
      </c>
      <c r="E22" s="28">
        <f>ROUND(E21*D22,2)</f>
        <v>306.97</v>
      </c>
    </row>
    <row r="23" spans="1:5" ht="12.75">
      <c r="A23" s="146" t="s">
        <v>10</v>
      </c>
      <c r="B23" s="146"/>
      <c r="C23" s="146"/>
      <c r="D23" s="29"/>
      <c r="E23" s="28">
        <f>ROUND(E22*0.05,2)</f>
        <v>15.35</v>
      </c>
    </row>
    <row r="24" spans="1:7" ht="12.75">
      <c r="A24" s="147" t="s">
        <v>11</v>
      </c>
      <c r="B24" s="148"/>
      <c r="C24" s="149"/>
      <c r="D24" s="9">
        <v>0.09</v>
      </c>
      <c r="E24" s="28">
        <f>ROUND(E21*D24,2)</f>
        <v>276.27</v>
      </c>
      <c r="G24" s="58"/>
    </row>
    <row r="25" spans="1:10" ht="12.75">
      <c r="A25" s="144" t="s">
        <v>49</v>
      </c>
      <c r="B25" s="144"/>
      <c r="C25" s="144"/>
      <c r="D25" s="26"/>
      <c r="E25" s="27">
        <f>E21+E22+E24</f>
        <v>3652.9</v>
      </c>
      <c r="G25" s="30"/>
      <c r="J25" s="55"/>
    </row>
    <row r="26" spans="1:3" s="14" customFormat="1" ht="12.75">
      <c r="A26" s="15"/>
      <c r="B26" s="15"/>
      <c r="C26" s="16"/>
    </row>
    <row r="27" spans="1:3" s="14" customFormat="1" ht="12.75">
      <c r="A27" s="15"/>
      <c r="B27" s="15"/>
      <c r="C27" s="16"/>
    </row>
    <row r="28" spans="1:3" s="14" customFormat="1" ht="12.75">
      <c r="A28" s="15"/>
      <c r="B28" s="15"/>
      <c r="C28" s="16"/>
    </row>
    <row r="29" spans="1:3" s="14" customFormat="1" ht="12.75">
      <c r="A29" s="1" t="str">
        <f>'1.1 Pag.A'!$A$27</f>
        <v>Sastādīja:  Mikus Dzudzilo, Sert.Nr. 20-7063</v>
      </c>
      <c r="B29" s="17"/>
      <c r="C29" s="18"/>
    </row>
    <row r="30" spans="1:6" s="10" customFormat="1" ht="12.75">
      <c r="A30" s="1"/>
      <c r="B30" s="11"/>
      <c r="C30" s="32"/>
      <c r="F30" s="19"/>
    </row>
    <row r="31" spans="1:3" s="10" customFormat="1" ht="12.75">
      <c r="A31" s="1"/>
      <c r="B31" s="11"/>
      <c r="C31" s="11"/>
    </row>
    <row r="32" spans="1:6" s="11" customFormat="1" ht="12.75">
      <c r="A32" s="33"/>
      <c r="D32" s="10"/>
      <c r="E32" s="10"/>
      <c r="F32" s="10"/>
    </row>
    <row r="33" spans="1:3" s="10" customFormat="1" ht="12.75">
      <c r="A33" s="1" t="str">
        <f>'1.1 Pag.A'!$A$31</f>
        <v>Pārbaudīja: </v>
      </c>
      <c r="B33" s="11"/>
      <c r="C33" s="11"/>
    </row>
    <row r="34" spans="1:3" s="10" customFormat="1" ht="12.75">
      <c r="A34" s="11"/>
      <c r="B34" s="11"/>
      <c r="C34" s="11"/>
    </row>
    <row r="35" spans="1:3" s="10" customFormat="1" ht="12.75">
      <c r="A35" s="11"/>
      <c r="B35" s="11"/>
      <c r="C35" s="11"/>
    </row>
    <row r="36" spans="1:3" s="10" customFormat="1" ht="12.75">
      <c r="A36" s="11"/>
      <c r="B36" s="11"/>
      <c r="C36" s="11"/>
    </row>
    <row r="37" spans="1:2" ht="12.75">
      <c r="A37" s="7"/>
      <c r="B37" s="7"/>
    </row>
    <row r="39" spans="1:2" ht="12.75">
      <c r="A39" s="7"/>
      <c r="B39" s="7"/>
    </row>
    <row r="40" spans="1:2" ht="12.75">
      <c r="A40" s="7"/>
      <c r="B40" s="7"/>
    </row>
    <row r="41" spans="1:2" ht="12.75">
      <c r="A41" s="7"/>
      <c r="B41" s="7"/>
    </row>
    <row r="47" spans="1:2" ht="12.75">
      <c r="A47" s="33"/>
      <c r="B47" s="33"/>
    </row>
  </sheetData>
  <sheetProtection/>
  <mergeCells count="14">
    <mergeCell ref="A3:I3"/>
    <mergeCell ref="A4:I4"/>
    <mergeCell ref="A2:I2"/>
    <mergeCell ref="F16:I16"/>
    <mergeCell ref="B16:B17"/>
    <mergeCell ref="A16:A17"/>
    <mergeCell ref="C16:D17"/>
    <mergeCell ref="C19:D19"/>
    <mergeCell ref="E16:E17"/>
    <mergeCell ref="A25:C25"/>
    <mergeCell ref="A21:C21"/>
    <mergeCell ref="A22:C22"/>
    <mergeCell ref="A23:C23"/>
    <mergeCell ref="A24:C24"/>
  </mergeCells>
  <printOptions horizontalCentered="1"/>
  <pageMargins left="0.7480314960629921" right="0.7480314960629921" top="1.220472440944882" bottom="0.4724409448818898" header="0.5118110236220472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38"/>
  <sheetViews>
    <sheetView view="pageBreakPreview" zoomScale="85" zoomScaleNormal="85" zoomScaleSheetLayoutView="85" zoomScalePageLayoutView="0" workbookViewId="0" topLeftCell="A1">
      <selection activeCell="P23" sqref="P23"/>
    </sheetView>
  </sheetViews>
  <sheetFormatPr defaultColWidth="9.140625" defaultRowHeight="12.75"/>
  <cols>
    <col min="1" max="1" width="4.57421875" style="104" customWidth="1"/>
    <col min="2" max="2" width="5.57421875" style="104" customWidth="1"/>
    <col min="3" max="3" width="36.8515625" style="104" customWidth="1"/>
    <col min="4" max="4" width="6.140625" style="104" customWidth="1"/>
    <col min="5" max="5" width="9.57421875" style="104" customWidth="1"/>
    <col min="6" max="6" width="8.421875" style="104" customWidth="1"/>
    <col min="7" max="7" width="8.7109375" style="104" customWidth="1"/>
    <col min="8" max="8" width="9.57421875" style="104" customWidth="1"/>
    <col min="9" max="9" width="9.00390625" style="104" customWidth="1"/>
    <col min="10" max="10" width="9.421875" style="104" customWidth="1"/>
    <col min="11" max="11" width="10.57421875" style="104" customWidth="1"/>
    <col min="12" max="12" width="10.28125" style="104" customWidth="1"/>
    <col min="13" max="13" width="10.421875" style="104" customWidth="1"/>
    <col min="14" max="14" width="10.57421875" style="104" customWidth="1"/>
    <col min="15" max="15" width="11.00390625" style="104" customWidth="1"/>
    <col min="16" max="16" width="12.00390625" style="104" customWidth="1"/>
    <col min="17" max="17" width="9.421875" style="102" customWidth="1"/>
    <col min="18" max="18" width="9.140625" style="102" customWidth="1"/>
    <col min="19" max="19" width="11.00390625" style="104" customWidth="1"/>
    <col min="20" max="16384" width="9.140625" style="104" customWidth="1"/>
  </cols>
  <sheetData>
    <row r="1" spans="1:18" s="73" customFormat="1" ht="12.75">
      <c r="A1" s="163" t="s">
        <v>25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71"/>
      <c r="R1" s="72"/>
    </row>
    <row r="2" spans="1:18" s="73" customFormat="1" ht="12.75">
      <c r="A2" s="164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72"/>
      <c r="R2" s="72"/>
    </row>
    <row r="3" spans="1:18" s="73" customFormat="1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2"/>
      <c r="R3" s="72"/>
    </row>
    <row r="4" spans="1:18" s="73" customFormat="1" ht="12.75">
      <c r="A4" s="75" t="s">
        <v>43</v>
      </c>
      <c r="B4" s="75"/>
      <c r="C4" s="72"/>
      <c r="D4" s="76"/>
      <c r="E4" s="76"/>
      <c r="F4" s="76"/>
      <c r="G4" s="76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s="73" customFormat="1" ht="12.75">
      <c r="A5" s="75" t="s">
        <v>44</v>
      </c>
      <c r="B5" s="75"/>
      <c r="C5" s="72"/>
      <c r="D5" s="76"/>
      <c r="E5" s="76"/>
      <c r="F5" s="76"/>
      <c r="G5" s="76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s="73" customFormat="1" ht="12.75">
      <c r="A6" s="75" t="s">
        <v>40</v>
      </c>
      <c r="B6" s="75"/>
      <c r="C6" s="72"/>
      <c r="D6" s="76"/>
      <c r="E6" s="76"/>
      <c r="F6" s="76"/>
      <c r="G6" s="76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s="73" customFormat="1" ht="12.75">
      <c r="A7" s="75" t="s">
        <v>41</v>
      </c>
      <c r="B7" s="75"/>
      <c r="C7" s="72"/>
      <c r="D7" s="76"/>
      <c r="E7" s="76"/>
      <c r="F7" s="76"/>
      <c r="G7" s="76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s="73" customFormat="1" ht="12.75">
      <c r="A8" s="75"/>
      <c r="B8" s="75"/>
      <c r="C8" s="72"/>
      <c r="D8" s="76"/>
      <c r="E8" s="76"/>
      <c r="F8" s="76"/>
      <c r="G8" s="76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s="73" customFormat="1" ht="12.75">
      <c r="A9" s="73" t="s">
        <v>42</v>
      </c>
      <c r="C9" s="61"/>
      <c r="D9" s="76"/>
      <c r="H9" s="72"/>
      <c r="I9" s="72"/>
      <c r="J9" s="72"/>
      <c r="K9" s="77"/>
      <c r="L9" s="77"/>
      <c r="M9" s="165" t="s">
        <v>14</v>
      </c>
      <c r="N9" s="165"/>
      <c r="O9" s="166">
        <f>P23</f>
        <v>3069.6600000000003</v>
      </c>
      <c r="P9" s="167"/>
      <c r="Q9" s="72"/>
      <c r="R9" s="72"/>
    </row>
    <row r="10" spans="3:18" s="73" customFormat="1" ht="12.75">
      <c r="C10" s="61"/>
      <c r="D10" s="76"/>
      <c r="H10" s="72"/>
      <c r="I10" s="72"/>
      <c r="J10" s="72"/>
      <c r="K10" s="77"/>
      <c r="L10" s="77"/>
      <c r="M10" s="76"/>
      <c r="N10" s="76"/>
      <c r="O10" s="78"/>
      <c r="P10" s="79"/>
      <c r="Q10" s="72"/>
      <c r="R10" s="72"/>
    </row>
    <row r="11" spans="1:18" s="73" customFormat="1" ht="12.75">
      <c r="A11" s="75"/>
      <c r="B11" s="75"/>
      <c r="C11" s="75"/>
      <c r="D11" s="72"/>
      <c r="P11" s="76" t="str">
        <f>'Kops.Pag.A'!$I$15</f>
        <v>Tāme sastādīta 2019.gada 14.novembrī</v>
      </c>
      <c r="Q11" s="72"/>
      <c r="R11" s="72"/>
    </row>
    <row r="12" spans="1:18" s="73" customFormat="1" ht="12.75" customHeight="1">
      <c r="A12" s="168" t="s">
        <v>4</v>
      </c>
      <c r="B12" s="168" t="s">
        <v>18</v>
      </c>
      <c r="C12" s="168" t="s">
        <v>31</v>
      </c>
      <c r="D12" s="168" t="s">
        <v>1</v>
      </c>
      <c r="E12" s="170" t="s">
        <v>2</v>
      </c>
      <c r="F12" s="160" t="s">
        <v>5</v>
      </c>
      <c r="G12" s="161"/>
      <c r="H12" s="161"/>
      <c r="I12" s="161"/>
      <c r="J12" s="161"/>
      <c r="K12" s="162"/>
      <c r="L12" s="160" t="s">
        <v>3</v>
      </c>
      <c r="M12" s="161"/>
      <c r="N12" s="161"/>
      <c r="O12" s="161"/>
      <c r="P12" s="162"/>
      <c r="Q12" s="72"/>
      <c r="R12" s="72"/>
    </row>
    <row r="13" spans="1:18" s="73" customFormat="1" ht="55.5" customHeight="1">
      <c r="A13" s="169"/>
      <c r="B13" s="169"/>
      <c r="C13" s="169"/>
      <c r="D13" s="169"/>
      <c r="E13" s="170"/>
      <c r="F13" s="80" t="s">
        <v>19</v>
      </c>
      <c r="G13" s="80" t="s">
        <v>20</v>
      </c>
      <c r="H13" s="80" t="s">
        <v>27</v>
      </c>
      <c r="I13" s="80" t="s">
        <v>28</v>
      </c>
      <c r="J13" s="80" t="s">
        <v>29</v>
      </c>
      <c r="K13" s="80" t="s">
        <v>32</v>
      </c>
      <c r="L13" s="80" t="s">
        <v>21</v>
      </c>
      <c r="M13" s="80" t="s">
        <v>27</v>
      </c>
      <c r="N13" s="80" t="s">
        <v>28</v>
      </c>
      <c r="O13" s="80" t="s">
        <v>29</v>
      </c>
      <c r="P13" s="80" t="s">
        <v>33</v>
      </c>
      <c r="Q13" s="72"/>
      <c r="R13" s="72"/>
    </row>
    <row r="14" spans="1:18" s="87" customFormat="1" ht="12.75">
      <c r="A14" s="64"/>
      <c r="B14" s="64"/>
      <c r="C14" s="81"/>
      <c r="D14" s="65"/>
      <c r="E14" s="82"/>
      <c r="F14" s="82"/>
      <c r="G14" s="82"/>
      <c r="H14" s="83"/>
      <c r="I14" s="83"/>
      <c r="J14" s="83"/>
      <c r="K14" s="84">
        <f aca="true" t="shared" si="0" ref="K14:K22">ROUND(H14+I14+J14,2)</f>
        <v>0</v>
      </c>
      <c r="L14" s="84">
        <f aca="true" t="shared" si="1" ref="L14:L22">ROUND(F14*E14,2)</f>
        <v>0</v>
      </c>
      <c r="M14" s="85">
        <f aca="true" t="shared" si="2" ref="M14:M22">ROUND(H14*E14,2)</f>
        <v>0</v>
      </c>
      <c r="N14" s="85">
        <f aca="true" t="shared" si="3" ref="N14:N22">ROUND(I14*E14,2)</f>
        <v>0</v>
      </c>
      <c r="O14" s="85">
        <f aca="true" t="shared" si="4" ref="O14:O22">ROUND(J14*E14,2)</f>
        <v>0</v>
      </c>
      <c r="P14" s="84">
        <f aca="true" t="shared" si="5" ref="P14:P22">ROUND(M14+N14+O14,2)</f>
        <v>0</v>
      </c>
      <c r="Q14" s="86"/>
      <c r="R14" s="86"/>
    </row>
    <row r="15" spans="1:18" s="87" customFormat="1" ht="51">
      <c r="A15" s="64">
        <v>1</v>
      </c>
      <c r="B15" s="88" t="s">
        <v>68</v>
      </c>
      <c r="C15" s="89" t="s">
        <v>66</v>
      </c>
      <c r="D15" s="67" t="s">
        <v>63</v>
      </c>
      <c r="E15" s="68">
        <v>1</v>
      </c>
      <c r="F15" s="59">
        <v>5</v>
      </c>
      <c r="G15" s="90">
        <v>12.41</v>
      </c>
      <c r="H15" s="91">
        <f aca="true" t="shared" si="6" ref="H15:H21">ROUND(G15*F15,2)</f>
        <v>62.05</v>
      </c>
      <c r="I15" s="91">
        <v>25.69</v>
      </c>
      <c r="J15" s="91">
        <v>5.21</v>
      </c>
      <c r="K15" s="84">
        <f t="shared" si="0"/>
        <v>92.95</v>
      </c>
      <c r="L15" s="84">
        <f t="shared" si="1"/>
        <v>5</v>
      </c>
      <c r="M15" s="85">
        <f t="shared" si="2"/>
        <v>62.05</v>
      </c>
      <c r="N15" s="85">
        <f t="shared" si="3"/>
        <v>25.69</v>
      </c>
      <c r="O15" s="85">
        <f t="shared" si="4"/>
        <v>5.21</v>
      </c>
      <c r="P15" s="84">
        <f t="shared" si="5"/>
        <v>92.95</v>
      </c>
      <c r="Q15" s="86"/>
      <c r="R15" s="86"/>
    </row>
    <row r="16" spans="1:19" s="92" customFormat="1" ht="25.5">
      <c r="A16" s="64">
        <v>2</v>
      </c>
      <c r="B16" s="88" t="s">
        <v>68</v>
      </c>
      <c r="C16" s="52" t="s">
        <v>60</v>
      </c>
      <c r="D16" s="53" t="s">
        <v>59</v>
      </c>
      <c r="E16" s="59">
        <v>4.2</v>
      </c>
      <c r="F16" s="59">
        <v>1</v>
      </c>
      <c r="G16" s="90">
        <v>12.41</v>
      </c>
      <c r="H16" s="91">
        <f t="shared" si="6"/>
        <v>12.41</v>
      </c>
      <c r="I16" s="91"/>
      <c r="J16" s="91">
        <v>1</v>
      </c>
      <c r="K16" s="84">
        <f t="shared" si="0"/>
        <v>13.41</v>
      </c>
      <c r="L16" s="84">
        <f t="shared" si="1"/>
        <v>4.2</v>
      </c>
      <c r="M16" s="85">
        <f t="shared" si="2"/>
        <v>52.12</v>
      </c>
      <c r="N16" s="85">
        <f t="shared" si="3"/>
        <v>0</v>
      </c>
      <c r="O16" s="85">
        <f t="shared" si="4"/>
        <v>4.2</v>
      </c>
      <c r="P16" s="84">
        <f t="shared" si="5"/>
        <v>56.32</v>
      </c>
      <c r="Q16" s="86"/>
      <c r="R16" s="86"/>
      <c r="S16" s="86"/>
    </row>
    <row r="17" spans="1:19" s="92" customFormat="1" ht="38.25">
      <c r="A17" s="64">
        <v>3</v>
      </c>
      <c r="B17" s="88" t="s">
        <v>68</v>
      </c>
      <c r="C17" s="52" t="s">
        <v>56</v>
      </c>
      <c r="D17" s="53" t="s">
        <v>57</v>
      </c>
      <c r="E17" s="59">
        <v>6</v>
      </c>
      <c r="F17" s="59">
        <v>10</v>
      </c>
      <c r="G17" s="90">
        <v>12.41</v>
      </c>
      <c r="H17" s="91">
        <f t="shared" si="6"/>
        <v>124.1</v>
      </c>
      <c r="I17" s="91">
        <v>9.45</v>
      </c>
      <c r="J17" s="91">
        <v>15.26</v>
      </c>
      <c r="K17" s="84">
        <f t="shared" si="0"/>
        <v>148.81</v>
      </c>
      <c r="L17" s="84">
        <f t="shared" si="1"/>
        <v>60</v>
      </c>
      <c r="M17" s="85">
        <f t="shared" si="2"/>
        <v>744.6</v>
      </c>
      <c r="N17" s="85">
        <f t="shared" si="3"/>
        <v>56.7</v>
      </c>
      <c r="O17" s="85">
        <f t="shared" si="4"/>
        <v>91.56</v>
      </c>
      <c r="P17" s="84">
        <f t="shared" si="5"/>
        <v>892.86</v>
      </c>
      <c r="Q17" s="86"/>
      <c r="R17" s="86"/>
      <c r="S17" s="86"/>
    </row>
    <row r="18" spans="1:19" s="92" customFormat="1" ht="51">
      <c r="A18" s="64">
        <v>4</v>
      </c>
      <c r="B18" s="88" t="s">
        <v>68</v>
      </c>
      <c r="C18" s="52" t="s">
        <v>55</v>
      </c>
      <c r="D18" s="53" t="s">
        <v>54</v>
      </c>
      <c r="E18" s="59">
        <f>160.55+7.02+25.12+8</f>
        <v>200.69000000000003</v>
      </c>
      <c r="F18" s="59">
        <v>0.3</v>
      </c>
      <c r="G18" s="90">
        <v>12.41</v>
      </c>
      <c r="H18" s="91">
        <f t="shared" si="6"/>
        <v>3.72</v>
      </c>
      <c r="I18" s="91">
        <v>1.58</v>
      </c>
      <c r="J18" s="91">
        <v>0.5</v>
      </c>
      <c r="K18" s="84">
        <f t="shared" si="0"/>
        <v>5.8</v>
      </c>
      <c r="L18" s="84">
        <f t="shared" si="1"/>
        <v>60.21</v>
      </c>
      <c r="M18" s="85">
        <f t="shared" si="2"/>
        <v>746.57</v>
      </c>
      <c r="N18" s="85">
        <f t="shared" si="3"/>
        <v>317.09</v>
      </c>
      <c r="O18" s="85">
        <f t="shared" si="4"/>
        <v>100.35</v>
      </c>
      <c r="P18" s="84">
        <f t="shared" si="5"/>
        <v>1164.01</v>
      </c>
      <c r="Q18" s="86"/>
      <c r="R18" s="86"/>
      <c r="S18" s="86"/>
    </row>
    <row r="19" spans="1:19" s="92" customFormat="1" ht="25.5">
      <c r="A19" s="64">
        <v>5</v>
      </c>
      <c r="B19" s="88" t="s">
        <v>68</v>
      </c>
      <c r="C19" s="52" t="s">
        <v>58</v>
      </c>
      <c r="D19" s="53" t="s">
        <v>59</v>
      </c>
      <c r="E19" s="59">
        <v>7.35</v>
      </c>
      <c r="F19" s="59">
        <v>1.8</v>
      </c>
      <c r="G19" s="90">
        <v>12.41</v>
      </c>
      <c r="H19" s="91">
        <f t="shared" si="6"/>
        <v>22.34</v>
      </c>
      <c r="I19" s="91">
        <v>39.69</v>
      </c>
      <c r="J19" s="91">
        <v>1.8</v>
      </c>
      <c r="K19" s="84">
        <f t="shared" si="0"/>
        <v>63.83</v>
      </c>
      <c r="L19" s="84">
        <f t="shared" si="1"/>
        <v>13.23</v>
      </c>
      <c r="M19" s="85">
        <f t="shared" si="2"/>
        <v>164.2</v>
      </c>
      <c r="N19" s="85">
        <f t="shared" si="3"/>
        <v>291.72</v>
      </c>
      <c r="O19" s="85">
        <f t="shared" si="4"/>
        <v>13.23</v>
      </c>
      <c r="P19" s="84">
        <f t="shared" si="5"/>
        <v>469.15</v>
      </c>
      <c r="Q19" s="86"/>
      <c r="R19" s="86"/>
      <c r="S19" s="86"/>
    </row>
    <row r="20" spans="1:19" s="92" customFormat="1" ht="25.5">
      <c r="A20" s="64">
        <v>6</v>
      </c>
      <c r="B20" s="88" t="s">
        <v>68</v>
      </c>
      <c r="C20" s="52" t="s">
        <v>61</v>
      </c>
      <c r="D20" s="53" t="s">
        <v>59</v>
      </c>
      <c r="E20" s="59">
        <v>4.2</v>
      </c>
      <c r="F20" s="59">
        <v>1</v>
      </c>
      <c r="G20" s="90">
        <v>12.41</v>
      </c>
      <c r="H20" s="91">
        <f t="shared" si="6"/>
        <v>12.41</v>
      </c>
      <c r="I20" s="91">
        <v>7.12</v>
      </c>
      <c r="J20" s="91">
        <v>0.5</v>
      </c>
      <c r="K20" s="84">
        <f t="shared" si="0"/>
        <v>20.03</v>
      </c>
      <c r="L20" s="84">
        <f t="shared" si="1"/>
        <v>4.2</v>
      </c>
      <c r="M20" s="85">
        <f t="shared" si="2"/>
        <v>52.12</v>
      </c>
      <c r="N20" s="85">
        <f t="shared" si="3"/>
        <v>29.9</v>
      </c>
      <c r="O20" s="85">
        <f t="shared" si="4"/>
        <v>2.1</v>
      </c>
      <c r="P20" s="84">
        <f t="shared" si="5"/>
        <v>84.12</v>
      </c>
      <c r="Q20" s="86"/>
      <c r="R20" s="86"/>
      <c r="S20" s="86"/>
    </row>
    <row r="21" spans="1:19" s="92" customFormat="1" ht="38.25">
      <c r="A21" s="64">
        <v>7</v>
      </c>
      <c r="B21" s="88" t="s">
        <v>68</v>
      </c>
      <c r="C21" s="52" t="s">
        <v>67</v>
      </c>
      <c r="D21" s="53" t="s">
        <v>63</v>
      </c>
      <c r="E21" s="59">
        <v>1</v>
      </c>
      <c r="F21" s="59">
        <v>25</v>
      </c>
      <c r="G21" s="90">
        <v>12.41</v>
      </c>
      <c r="H21" s="91">
        <f t="shared" si="6"/>
        <v>310.25</v>
      </c>
      <c r="I21" s="91"/>
      <c r="J21" s="91"/>
      <c r="K21" s="84">
        <f t="shared" si="0"/>
        <v>310.25</v>
      </c>
      <c r="L21" s="84">
        <f t="shared" si="1"/>
        <v>25</v>
      </c>
      <c r="M21" s="85">
        <f t="shared" si="2"/>
        <v>310.25</v>
      </c>
      <c r="N21" s="85">
        <f t="shared" si="3"/>
        <v>0</v>
      </c>
      <c r="O21" s="85">
        <f t="shared" si="4"/>
        <v>0</v>
      </c>
      <c r="P21" s="84">
        <f t="shared" si="5"/>
        <v>310.25</v>
      </c>
      <c r="Q21" s="86"/>
      <c r="R21" s="86"/>
      <c r="S21" s="86"/>
    </row>
    <row r="22" spans="1:18" s="87" customFormat="1" ht="12.75">
      <c r="A22" s="64"/>
      <c r="B22" s="64"/>
      <c r="C22" s="93"/>
      <c r="D22" s="67"/>
      <c r="E22" s="68"/>
      <c r="F22" s="68"/>
      <c r="G22" s="68"/>
      <c r="H22" s="83"/>
      <c r="I22" s="83"/>
      <c r="J22" s="83"/>
      <c r="K22" s="84">
        <f t="shared" si="0"/>
        <v>0</v>
      </c>
      <c r="L22" s="84">
        <f t="shared" si="1"/>
        <v>0</v>
      </c>
      <c r="M22" s="85">
        <f t="shared" si="2"/>
        <v>0</v>
      </c>
      <c r="N22" s="85">
        <f t="shared" si="3"/>
        <v>0</v>
      </c>
      <c r="O22" s="85">
        <f t="shared" si="4"/>
        <v>0</v>
      </c>
      <c r="P22" s="84">
        <f t="shared" si="5"/>
        <v>0</v>
      </c>
      <c r="Q22" s="86"/>
      <c r="R22" s="86"/>
    </row>
    <row r="23" spans="1:18" s="73" customFormat="1" ht="25.5">
      <c r="A23" s="94"/>
      <c r="B23" s="94"/>
      <c r="C23" s="95" t="s">
        <v>37</v>
      </c>
      <c r="D23" s="96"/>
      <c r="E23" s="97"/>
      <c r="F23" s="97"/>
      <c r="G23" s="97"/>
      <c r="H23" s="97"/>
      <c r="I23" s="97"/>
      <c r="J23" s="97"/>
      <c r="K23" s="98"/>
      <c r="L23" s="98">
        <f>SUM(L14:L22)</f>
        <v>171.83999999999997</v>
      </c>
      <c r="M23" s="98">
        <f>SUM(M14:M22)</f>
        <v>2131.91</v>
      </c>
      <c r="N23" s="98">
        <f>SUM(N14:N22)</f>
        <v>721.1</v>
      </c>
      <c r="O23" s="98">
        <f>SUM(O14:O22)</f>
        <v>216.64999999999998</v>
      </c>
      <c r="P23" s="98">
        <f>SUM(P14:P22)</f>
        <v>3069.6600000000003</v>
      </c>
      <c r="Q23" s="72"/>
      <c r="R23" s="72"/>
    </row>
    <row r="24" spans="1:3" s="99" customFormat="1" ht="12.75">
      <c r="A24" s="69"/>
      <c r="B24" s="69"/>
      <c r="C24" s="70"/>
    </row>
    <row r="25" spans="1:6" s="99" customFormat="1" ht="12.75">
      <c r="A25" s="62"/>
      <c r="B25" s="61"/>
      <c r="C25" s="70"/>
      <c r="D25" s="70"/>
      <c r="E25" s="70"/>
      <c r="F25" s="70"/>
    </row>
    <row r="26" spans="1:3" s="99" customFormat="1" ht="12.75">
      <c r="A26" s="69"/>
      <c r="B26" s="69"/>
      <c r="C26" s="70"/>
    </row>
    <row r="27" spans="1:3" s="99" customFormat="1" ht="12.75">
      <c r="A27" s="61" t="s">
        <v>13</v>
      </c>
      <c r="B27" s="100"/>
      <c r="C27" s="101"/>
    </row>
    <row r="28" spans="1:18" ht="12.75">
      <c r="A28" s="61"/>
      <c r="B28" s="102"/>
      <c r="C28" s="103"/>
      <c r="F28" s="105"/>
      <c r="Q28" s="104"/>
      <c r="R28" s="104"/>
    </row>
    <row r="29" spans="1:18" ht="12.75">
      <c r="A29" s="61"/>
      <c r="B29" s="102"/>
      <c r="C29" s="102"/>
      <c r="Q29" s="104"/>
      <c r="R29" s="104"/>
    </row>
    <row r="30" spans="1:6" s="102" customFormat="1" ht="12.75">
      <c r="A30" s="106"/>
      <c r="D30" s="104"/>
      <c r="E30" s="104"/>
      <c r="F30" s="104"/>
    </row>
    <row r="31" spans="1:18" ht="12.75">
      <c r="A31" s="61" t="s">
        <v>38</v>
      </c>
      <c r="B31" s="102"/>
      <c r="C31" s="102"/>
      <c r="Q31" s="104"/>
      <c r="R31" s="104"/>
    </row>
    <row r="32" spans="1:18" ht="12.75">
      <c r="A32" s="102"/>
      <c r="B32" s="102"/>
      <c r="C32" s="102"/>
      <c r="Q32" s="104"/>
      <c r="R32" s="104"/>
    </row>
    <row r="33" spans="1:18" ht="12.75">
      <c r="A33" s="102"/>
      <c r="B33" s="102"/>
      <c r="C33" s="102"/>
      <c r="Q33" s="104"/>
      <c r="R33" s="104"/>
    </row>
    <row r="34" spans="1:18" ht="12.75">
      <c r="A34" s="102"/>
      <c r="B34" s="102"/>
      <c r="C34" s="102"/>
      <c r="Q34" s="104"/>
      <c r="R34" s="104"/>
    </row>
    <row r="35" spans="1:18" s="73" customFormat="1" ht="12.75">
      <c r="A35" s="107"/>
      <c r="B35" s="107"/>
      <c r="C35" s="108"/>
      <c r="D35" s="108"/>
      <c r="E35" s="108"/>
      <c r="F35" s="108"/>
      <c r="G35" s="108"/>
      <c r="I35" s="76"/>
      <c r="J35" s="76"/>
      <c r="K35" s="109"/>
      <c r="L35" s="109"/>
      <c r="M35" s="109"/>
      <c r="N35" s="109"/>
      <c r="O35" s="109"/>
      <c r="P35" s="109"/>
      <c r="Q35" s="72"/>
      <c r="R35" s="72"/>
    </row>
    <row r="36" spans="1:18" s="73" customFormat="1" ht="12.75">
      <c r="A36" s="107"/>
      <c r="B36" s="107"/>
      <c r="C36" s="107"/>
      <c r="D36" s="110"/>
      <c r="E36" s="111"/>
      <c r="F36" s="111"/>
      <c r="G36" s="111"/>
      <c r="J36" s="111"/>
      <c r="K36" s="111"/>
      <c r="L36" s="111"/>
      <c r="M36" s="111"/>
      <c r="N36" s="111"/>
      <c r="O36" s="111"/>
      <c r="P36" s="111"/>
      <c r="Q36" s="72"/>
      <c r="R36" s="72"/>
    </row>
    <row r="37" spans="1:18" s="73" customFormat="1" ht="12.75">
      <c r="A37" s="108"/>
      <c r="B37" s="108"/>
      <c r="C37" s="104"/>
      <c r="D37" s="108"/>
      <c r="E37" s="111"/>
      <c r="F37" s="111"/>
      <c r="G37" s="111"/>
      <c r="J37" s="108"/>
      <c r="K37" s="108"/>
      <c r="L37" s="108"/>
      <c r="M37" s="111"/>
      <c r="N37" s="111"/>
      <c r="O37" s="111"/>
      <c r="P37" s="111"/>
      <c r="Q37" s="72"/>
      <c r="R37" s="72"/>
    </row>
    <row r="38" spans="1:18" s="73" customFormat="1" ht="12.75">
      <c r="A38" s="112"/>
      <c r="B38" s="112"/>
      <c r="C38" s="104"/>
      <c r="D38" s="110"/>
      <c r="E38" s="111"/>
      <c r="F38" s="111"/>
      <c r="G38" s="111"/>
      <c r="J38" s="111"/>
      <c r="K38" s="111"/>
      <c r="L38" s="111"/>
      <c r="M38" s="111"/>
      <c r="N38" s="111"/>
      <c r="O38" s="111"/>
      <c r="P38" s="111"/>
      <c r="Q38" s="72"/>
      <c r="R38" s="72"/>
    </row>
  </sheetData>
  <sheetProtection/>
  <mergeCells count="11">
    <mergeCell ref="E12:E13"/>
    <mergeCell ref="F12:K12"/>
    <mergeCell ref="L12:P12"/>
    <mergeCell ref="A1:P1"/>
    <mergeCell ref="A2:P2"/>
    <mergeCell ref="M9:N9"/>
    <mergeCell ref="O9:P9"/>
    <mergeCell ref="A12:A13"/>
    <mergeCell ref="B12:B13"/>
    <mergeCell ref="C12:C13"/>
    <mergeCell ref="D12:D13"/>
  </mergeCells>
  <printOptions horizontalCentered="1"/>
  <pageMargins left="0.7480314960629921" right="0.7480314960629921" top="0.7874015748031497" bottom="0.11811023622047245" header="0.4330708661417323" footer="0.2362204724409449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J47"/>
  <sheetViews>
    <sheetView view="pageBreakPreview" zoomScale="85" zoomScaleSheetLayoutView="85" zoomScalePageLayoutView="0" workbookViewId="0" topLeftCell="A1">
      <selection activeCell="A2" sqref="A2:I2"/>
    </sheetView>
  </sheetViews>
  <sheetFormatPr defaultColWidth="11.28125" defaultRowHeight="12.75"/>
  <cols>
    <col min="1" max="2" width="6.57421875" style="2" customWidth="1"/>
    <col min="3" max="3" width="32.8515625" style="2" customWidth="1"/>
    <col min="4" max="4" width="8.8515625" style="2" customWidth="1"/>
    <col min="5" max="5" width="19.28125" style="2" customWidth="1"/>
    <col min="6" max="7" width="22.00390625" style="2" customWidth="1"/>
    <col min="8" max="9" width="17.8515625" style="2" customWidth="1"/>
    <col min="10" max="16384" width="11.28125" style="2" customWidth="1"/>
  </cols>
  <sheetData>
    <row r="2" spans="1:9" ht="15">
      <c r="A2" s="150" t="s">
        <v>26</v>
      </c>
      <c r="B2" s="150"/>
      <c r="C2" s="150"/>
      <c r="D2" s="150"/>
      <c r="E2" s="150"/>
      <c r="F2" s="150"/>
      <c r="G2" s="150"/>
      <c r="H2" s="150"/>
      <c r="I2" s="150"/>
    </row>
    <row r="3" spans="1:9" ht="15">
      <c r="A3" s="150" t="s">
        <v>39</v>
      </c>
      <c r="B3" s="150"/>
      <c r="C3" s="150"/>
      <c r="D3" s="150"/>
      <c r="E3" s="150"/>
      <c r="F3" s="150"/>
      <c r="G3" s="150"/>
      <c r="H3" s="150"/>
      <c r="I3" s="150"/>
    </row>
    <row r="4" spans="1:9" ht="12.75">
      <c r="A4" s="151" t="s">
        <v>6</v>
      </c>
      <c r="B4" s="151"/>
      <c r="C4" s="151"/>
      <c r="D4" s="151"/>
      <c r="E4" s="151"/>
      <c r="F4" s="151"/>
      <c r="G4" s="151"/>
      <c r="H4" s="151"/>
      <c r="I4" s="151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 customHeight="1">
      <c r="A7" s="3" t="str">
        <f>'1.1 Pag.A'!$A$4</f>
        <v>Būves nosaukums: 464. sērijas daudzdzīvokļu dzivojamās ēkas jumta pastiprināšana</v>
      </c>
      <c r="B7" s="3"/>
      <c r="C7" s="20"/>
      <c r="D7" s="20"/>
      <c r="E7" s="20"/>
      <c r="F7" s="20"/>
      <c r="G7" s="20"/>
      <c r="H7" s="20"/>
      <c r="I7" s="20"/>
    </row>
    <row r="8" spans="1:9" ht="12.75" customHeight="1">
      <c r="A8" s="3" t="str">
        <f>'1.1 Pag.A'!$A$5</f>
        <v>Objekta nosaukums: 464. sērijas daudzdzīvokļu dzivojamās ēkas jumta pastiprināšana</v>
      </c>
      <c r="B8" s="3"/>
      <c r="C8" s="20"/>
      <c r="D8" s="20"/>
      <c r="E8" s="20"/>
      <c r="F8" s="20"/>
      <c r="G8" s="20"/>
      <c r="H8" s="20"/>
      <c r="I8" s="20"/>
    </row>
    <row r="9" spans="1:9" ht="12.75">
      <c r="A9" s="3" t="str">
        <f>'1.1 Pag.A'!$A$6</f>
        <v>Objekta adrese: </v>
      </c>
      <c r="B9" s="3"/>
      <c r="C9" s="8"/>
      <c r="D9" s="8"/>
      <c r="E9" s="8"/>
      <c r="F9" s="8"/>
      <c r="G9" s="8"/>
      <c r="H9" s="8"/>
      <c r="I9" s="8"/>
    </row>
    <row r="10" spans="1:9" ht="12.75">
      <c r="A10" s="3" t="str">
        <f>'1.1 Pag.A'!$A$7</f>
        <v>Pasūtījuma Nr.: </v>
      </c>
      <c r="B10" s="3"/>
      <c r="C10" s="21"/>
      <c r="D10" s="21"/>
      <c r="E10" s="21"/>
      <c r="F10" s="21"/>
      <c r="G10" s="21"/>
      <c r="H10" s="21"/>
      <c r="I10" s="21"/>
    </row>
    <row r="11" spans="1:9" ht="12.75">
      <c r="A11" s="6"/>
      <c r="B11" s="6"/>
      <c r="C11" s="6"/>
      <c r="D11" s="6"/>
      <c r="E11" s="6"/>
      <c r="F11" s="6"/>
      <c r="G11" s="6"/>
      <c r="H11" s="6"/>
      <c r="I11" s="6"/>
    </row>
    <row r="12" spans="1:9" ht="12.75">
      <c r="A12" s="5"/>
      <c r="B12" s="5"/>
      <c r="C12" s="22" t="s">
        <v>12</v>
      </c>
      <c r="D12" s="22"/>
      <c r="E12" s="23">
        <f>E25</f>
        <v>2791.09</v>
      </c>
      <c r="F12" s="4"/>
      <c r="G12" s="4"/>
      <c r="H12" s="4"/>
      <c r="I12" s="4"/>
    </row>
    <row r="13" spans="1:9" ht="12.75">
      <c r="A13" s="5"/>
      <c r="B13" s="5"/>
      <c r="C13" s="22" t="s">
        <v>15</v>
      </c>
      <c r="D13" s="22"/>
      <c r="E13" s="23">
        <f>I21</f>
        <v>132.93</v>
      </c>
      <c r="F13" s="4"/>
      <c r="G13" s="4"/>
      <c r="H13" s="4"/>
      <c r="I13" s="4"/>
    </row>
    <row r="14" spans="1:9" s="37" customFormat="1" ht="12.75">
      <c r="A14" s="34"/>
      <c r="B14" s="34"/>
      <c r="C14" s="35"/>
      <c r="D14" s="35"/>
      <c r="E14" s="36"/>
      <c r="F14" s="24"/>
      <c r="G14" s="24"/>
      <c r="H14" s="24"/>
      <c r="I14" s="24"/>
    </row>
    <row r="15" spans="7:10" ht="12.75">
      <c r="G15" s="5"/>
      <c r="I15" s="13" t="s">
        <v>50</v>
      </c>
      <c r="J15" s="39"/>
    </row>
    <row r="16" spans="1:10" ht="12.75" customHeight="1">
      <c r="A16" s="152" t="s">
        <v>4</v>
      </c>
      <c r="B16" s="153" t="s">
        <v>17</v>
      </c>
      <c r="C16" s="155" t="s">
        <v>7</v>
      </c>
      <c r="D16" s="156"/>
      <c r="E16" s="152" t="s">
        <v>30</v>
      </c>
      <c r="F16" s="159" t="s">
        <v>8</v>
      </c>
      <c r="G16" s="159"/>
      <c r="H16" s="159"/>
      <c r="I16" s="159"/>
      <c r="J16" s="56"/>
    </row>
    <row r="17" spans="1:10" s="24" customFormat="1" ht="45" customHeight="1">
      <c r="A17" s="152"/>
      <c r="B17" s="154"/>
      <c r="C17" s="157"/>
      <c r="D17" s="158"/>
      <c r="E17" s="152"/>
      <c r="F17" s="12" t="s">
        <v>27</v>
      </c>
      <c r="G17" s="12" t="s">
        <v>28</v>
      </c>
      <c r="H17" s="31" t="s">
        <v>29</v>
      </c>
      <c r="I17" s="31" t="s">
        <v>16</v>
      </c>
      <c r="J17" s="57"/>
    </row>
    <row r="18" spans="1:9" s="48" customFormat="1" ht="12.75">
      <c r="A18" s="44"/>
      <c r="B18" s="45"/>
      <c r="C18" s="45"/>
      <c r="D18" s="46"/>
      <c r="E18" s="44"/>
      <c r="F18" s="44"/>
      <c r="G18" s="44"/>
      <c r="H18" s="47"/>
      <c r="I18" s="47"/>
    </row>
    <row r="19" spans="1:10" s="48" customFormat="1" ht="12.75">
      <c r="A19" s="50">
        <v>1</v>
      </c>
      <c r="B19" s="50">
        <v>1.1</v>
      </c>
      <c r="C19" s="142" t="s">
        <v>51</v>
      </c>
      <c r="D19" s="143"/>
      <c r="E19" s="51">
        <f>F19+G19+H19</f>
        <v>2345.45</v>
      </c>
      <c r="F19" s="49">
        <f>'1.2 Pag.B'!M23</f>
        <v>1649.1599999999999</v>
      </c>
      <c r="G19" s="49">
        <f>'1.2 Pag.B'!N23</f>
        <v>539.16</v>
      </c>
      <c r="H19" s="49">
        <f>'1.2 Pag.B'!O23</f>
        <v>157.12999999999997</v>
      </c>
      <c r="I19" s="49">
        <f>'1.2 Pag.B'!L23</f>
        <v>132.93</v>
      </c>
      <c r="J19" s="54"/>
    </row>
    <row r="20" spans="1:10" s="25" customFormat="1" ht="12.75">
      <c r="A20" s="38"/>
      <c r="B20" s="43"/>
      <c r="C20" s="41"/>
      <c r="D20" s="42"/>
      <c r="E20" s="40">
        <f>F20+G20+H20</f>
        <v>0</v>
      </c>
      <c r="F20" s="40"/>
      <c r="G20" s="40"/>
      <c r="H20" s="40"/>
      <c r="I20" s="40"/>
      <c r="J20" s="54"/>
    </row>
    <row r="21" spans="1:10" ht="12.75">
      <c r="A21" s="144" t="s">
        <v>0</v>
      </c>
      <c r="B21" s="144"/>
      <c r="C21" s="144"/>
      <c r="D21" s="26"/>
      <c r="E21" s="27">
        <f>SUM(E18:E20)</f>
        <v>2345.45</v>
      </c>
      <c r="F21" s="27">
        <f>SUM(F18:F20)</f>
        <v>1649.1599999999999</v>
      </c>
      <c r="G21" s="27">
        <f>SUM(G18:G20)</f>
        <v>539.16</v>
      </c>
      <c r="H21" s="27">
        <f>SUM(H18:H20)</f>
        <v>157.12999999999997</v>
      </c>
      <c r="I21" s="27">
        <f>SUM(I18:I20)</f>
        <v>132.93</v>
      </c>
      <c r="J21" s="55"/>
    </row>
    <row r="22" spans="1:5" ht="12.75">
      <c r="A22" s="145" t="s">
        <v>9</v>
      </c>
      <c r="B22" s="145"/>
      <c r="C22" s="145"/>
      <c r="D22" s="9">
        <v>0.1</v>
      </c>
      <c r="E22" s="28">
        <f>ROUND(E21*D22,2)</f>
        <v>234.55</v>
      </c>
    </row>
    <row r="23" spans="1:5" ht="12.75">
      <c r="A23" s="146" t="s">
        <v>10</v>
      </c>
      <c r="B23" s="146"/>
      <c r="C23" s="146"/>
      <c r="D23" s="29"/>
      <c r="E23" s="28">
        <f>ROUND(E22*0.05,2)</f>
        <v>11.73</v>
      </c>
    </row>
    <row r="24" spans="1:7" ht="12.75">
      <c r="A24" s="147" t="s">
        <v>11</v>
      </c>
      <c r="B24" s="148"/>
      <c r="C24" s="149"/>
      <c r="D24" s="9">
        <v>0.09</v>
      </c>
      <c r="E24" s="28">
        <f>ROUND(E21*D24,2)</f>
        <v>211.09</v>
      </c>
      <c r="G24" s="58"/>
    </row>
    <row r="25" spans="1:10" ht="12.75">
      <c r="A25" s="144" t="s">
        <v>49</v>
      </c>
      <c r="B25" s="144"/>
      <c r="C25" s="144"/>
      <c r="D25" s="26"/>
      <c r="E25" s="27">
        <f>E21+E22+E24</f>
        <v>2791.09</v>
      </c>
      <c r="G25" s="30"/>
      <c r="J25" s="55"/>
    </row>
    <row r="26" spans="1:3" s="14" customFormat="1" ht="12.75">
      <c r="A26" s="15"/>
      <c r="B26" s="15"/>
      <c r="C26" s="16"/>
    </row>
    <row r="27" spans="1:3" s="14" customFormat="1" ht="12.75">
      <c r="A27" s="15"/>
      <c r="B27" s="15"/>
      <c r="C27" s="16"/>
    </row>
    <row r="28" spans="1:3" s="14" customFormat="1" ht="12.75">
      <c r="A28" s="15"/>
      <c r="B28" s="15"/>
      <c r="C28" s="16"/>
    </row>
    <row r="29" spans="1:3" s="14" customFormat="1" ht="12.75">
      <c r="A29" s="1" t="str">
        <f>'1.1 Pag.A'!$A$27</f>
        <v>Sastādīja:  Mikus Dzudzilo, Sert.Nr. 20-7063</v>
      </c>
      <c r="B29" s="17"/>
      <c r="C29" s="18"/>
    </row>
    <row r="30" spans="1:6" s="10" customFormat="1" ht="12.75">
      <c r="A30" s="1"/>
      <c r="B30" s="11"/>
      <c r="C30" s="32"/>
      <c r="F30" s="19"/>
    </row>
    <row r="31" spans="1:3" s="10" customFormat="1" ht="12.75">
      <c r="A31" s="1"/>
      <c r="B31" s="11"/>
      <c r="C31" s="11"/>
    </row>
    <row r="32" spans="1:6" s="11" customFormat="1" ht="12.75">
      <c r="A32" s="33"/>
      <c r="D32" s="10"/>
      <c r="E32" s="10"/>
      <c r="F32" s="10"/>
    </row>
    <row r="33" spans="1:3" s="10" customFormat="1" ht="12.75">
      <c r="A33" s="1" t="str">
        <f>'1.1 Pag.A'!$A$31</f>
        <v>Pārbaudīja: </v>
      </c>
      <c r="B33" s="11"/>
      <c r="C33" s="11"/>
    </row>
    <row r="34" spans="1:3" s="10" customFormat="1" ht="12.75">
      <c r="A34" s="11"/>
      <c r="B34" s="11"/>
      <c r="C34" s="11"/>
    </row>
    <row r="35" spans="1:3" s="10" customFormat="1" ht="12.75">
      <c r="A35" s="11"/>
      <c r="B35" s="11"/>
      <c r="C35" s="11"/>
    </row>
    <row r="36" spans="1:3" s="10" customFormat="1" ht="12.75">
      <c r="A36" s="11"/>
      <c r="B36" s="11"/>
      <c r="C36" s="11"/>
    </row>
    <row r="37" spans="1:2" ht="12.75">
      <c r="A37" s="7"/>
      <c r="B37" s="7"/>
    </row>
    <row r="39" spans="1:2" ht="12.75">
      <c r="A39" s="7"/>
      <c r="B39" s="7"/>
    </row>
    <row r="40" spans="1:2" ht="12.75">
      <c r="A40" s="7"/>
      <c r="B40" s="7"/>
    </row>
    <row r="41" spans="1:2" ht="12.75">
      <c r="A41" s="7"/>
      <c r="B41" s="7"/>
    </row>
    <row r="47" spans="1:2" ht="12.75">
      <c r="A47" s="33"/>
      <c r="B47" s="33"/>
    </row>
  </sheetData>
  <sheetProtection/>
  <mergeCells count="14">
    <mergeCell ref="A2:I2"/>
    <mergeCell ref="A3:I3"/>
    <mergeCell ref="A4:I4"/>
    <mergeCell ref="A16:A17"/>
    <mergeCell ref="B16:B17"/>
    <mergeCell ref="C16:D17"/>
    <mergeCell ref="E16:E17"/>
    <mergeCell ref="F16:I16"/>
    <mergeCell ref="A23:C23"/>
    <mergeCell ref="A24:C24"/>
    <mergeCell ref="A25:C25"/>
    <mergeCell ref="C19:D19"/>
    <mergeCell ref="A21:C21"/>
    <mergeCell ref="A22:C22"/>
  </mergeCells>
  <printOptions horizontalCentered="1"/>
  <pageMargins left="0.748031496062992" right="0.748031496062992" top="1.234251969" bottom="0.484251969" header="0.511811023622047" footer="0.511811023622047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S34"/>
  <sheetViews>
    <sheetView view="pageBreakPreview" zoomScale="85" zoomScaleNormal="85" zoomScaleSheetLayoutView="85" zoomScalePageLayoutView="0" workbookViewId="0" topLeftCell="A1">
      <selection activeCell="A15" sqref="A15:A21"/>
    </sheetView>
  </sheetViews>
  <sheetFormatPr defaultColWidth="9.140625" defaultRowHeight="12.75"/>
  <cols>
    <col min="1" max="1" width="4.57421875" style="104" customWidth="1"/>
    <col min="2" max="2" width="5.421875" style="104" customWidth="1"/>
    <col min="3" max="3" width="34.7109375" style="104" customWidth="1"/>
    <col min="4" max="4" width="8.140625" style="104" customWidth="1"/>
    <col min="5" max="5" width="9.57421875" style="104" customWidth="1"/>
    <col min="6" max="6" width="9.421875" style="104" customWidth="1"/>
    <col min="7" max="7" width="9.8515625" style="104" customWidth="1"/>
    <col min="8" max="8" width="9.57421875" style="104" customWidth="1"/>
    <col min="9" max="9" width="10.140625" style="104" customWidth="1"/>
    <col min="10" max="10" width="9.8515625" style="104" customWidth="1"/>
    <col min="11" max="11" width="10.8515625" style="104" customWidth="1"/>
    <col min="12" max="12" width="11.00390625" style="104" customWidth="1"/>
    <col min="13" max="13" width="9.8515625" style="104" customWidth="1"/>
    <col min="14" max="14" width="10.00390625" style="104" customWidth="1"/>
    <col min="15" max="15" width="10.28125" style="104" customWidth="1"/>
    <col min="16" max="16" width="10.8515625" style="104" customWidth="1"/>
    <col min="17" max="17" width="9.421875" style="102" customWidth="1"/>
    <col min="18" max="18" width="9.140625" style="102" customWidth="1"/>
    <col min="19" max="19" width="11.00390625" style="104" customWidth="1"/>
    <col min="20" max="16384" width="9.140625" style="104" customWidth="1"/>
  </cols>
  <sheetData>
    <row r="1" spans="1:18" s="73" customFormat="1" ht="12.75">
      <c r="A1" s="163" t="s">
        <v>22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71"/>
      <c r="R1" s="72"/>
    </row>
    <row r="2" spans="1:18" s="73" customFormat="1" ht="12.75">
      <c r="A2" s="164" t="s">
        <v>51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72"/>
      <c r="R2" s="72"/>
    </row>
    <row r="3" spans="1:18" s="73" customFormat="1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2"/>
      <c r="R3" s="72"/>
    </row>
    <row r="4" spans="1:18" s="73" customFormat="1" ht="12.75">
      <c r="A4" s="75" t="str">
        <f>'1.1 Pag.A'!$A$4</f>
        <v>Būves nosaukums: 464. sērijas daudzdzīvokļu dzivojamās ēkas jumta pastiprināšana</v>
      </c>
      <c r="B4" s="75"/>
      <c r="C4" s="72"/>
      <c r="D4" s="76"/>
      <c r="E4" s="76"/>
      <c r="F4" s="76"/>
      <c r="G4" s="76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s="73" customFormat="1" ht="12.75">
      <c r="A5" s="75" t="str">
        <f>'1.1 Pag.A'!$A$5</f>
        <v>Objekta nosaukums: 464. sērijas daudzdzīvokļu dzivojamās ēkas jumta pastiprināšana</v>
      </c>
      <c r="B5" s="75"/>
      <c r="C5" s="72"/>
      <c r="D5" s="76"/>
      <c r="E5" s="76"/>
      <c r="F5" s="76"/>
      <c r="G5" s="76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s="73" customFormat="1" ht="12.75">
      <c r="A6" s="75" t="str">
        <f>'1.1 Pag.A'!$A$6</f>
        <v>Objekta adrese: </v>
      </c>
      <c r="B6" s="75"/>
      <c r="C6" s="72"/>
      <c r="D6" s="76"/>
      <c r="E6" s="76"/>
      <c r="F6" s="76"/>
      <c r="G6" s="76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s="73" customFormat="1" ht="12.75">
      <c r="A7" s="75" t="str">
        <f>'1.1 Pag.A'!$A$7</f>
        <v>Pasūtījuma Nr.: </v>
      </c>
      <c r="B7" s="75"/>
      <c r="C7" s="72"/>
      <c r="D7" s="76"/>
      <c r="E7" s="76"/>
      <c r="F7" s="76"/>
      <c r="G7" s="76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s="73" customFormat="1" ht="12.75">
      <c r="A8" s="75"/>
      <c r="B8" s="75"/>
      <c r="C8" s="72"/>
      <c r="D8" s="76"/>
      <c r="E8" s="76"/>
      <c r="F8" s="76"/>
      <c r="G8" s="76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s="73" customFormat="1" ht="12.75">
      <c r="A9" s="73" t="str">
        <f>'1.1 Pag.A'!$A$9</f>
        <v>Tāme sastādīta 2019.gada tirgus cenās pamatojoties uz būvprojektu</v>
      </c>
      <c r="C9" s="61"/>
      <c r="D9" s="76"/>
      <c r="H9" s="72"/>
      <c r="I9" s="72"/>
      <c r="J9" s="72"/>
      <c r="K9" s="77"/>
      <c r="L9" s="77"/>
      <c r="M9" s="165" t="s">
        <v>14</v>
      </c>
      <c r="N9" s="165"/>
      <c r="O9" s="166">
        <f>P23</f>
        <v>2345.45</v>
      </c>
      <c r="P9" s="167"/>
      <c r="Q9" s="72"/>
      <c r="R9" s="72"/>
    </row>
    <row r="10" spans="3:18" s="73" customFormat="1" ht="12.75">
      <c r="C10" s="61"/>
      <c r="D10" s="76"/>
      <c r="H10" s="72"/>
      <c r="I10" s="72"/>
      <c r="J10" s="72"/>
      <c r="K10" s="77"/>
      <c r="L10" s="77"/>
      <c r="M10" s="76"/>
      <c r="N10" s="76"/>
      <c r="O10" s="78"/>
      <c r="P10" s="79"/>
      <c r="Q10" s="72"/>
      <c r="R10" s="72"/>
    </row>
    <row r="11" spans="1:18" s="73" customFormat="1" ht="12.75">
      <c r="A11" s="75"/>
      <c r="B11" s="75"/>
      <c r="C11" s="75"/>
      <c r="D11" s="72"/>
      <c r="P11" s="76" t="str">
        <f>'Kops.Pag.A'!$I$15</f>
        <v>Tāme sastādīta 2019.gada 14.novembrī</v>
      </c>
      <c r="Q11" s="72"/>
      <c r="R11" s="72"/>
    </row>
    <row r="12" spans="1:18" s="73" customFormat="1" ht="12.75" customHeight="1">
      <c r="A12" s="168" t="s">
        <v>4</v>
      </c>
      <c r="B12" s="168" t="s">
        <v>18</v>
      </c>
      <c r="C12" s="168" t="s">
        <v>31</v>
      </c>
      <c r="D12" s="168" t="s">
        <v>1</v>
      </c>
      <c r="E12" s="170" t="s">
        <v>2</v>
      </c>
      <c r="F12" s="160" t="s">
        <v>5</v>
      </c>
      <c r="G12" s="161"/>
      <c r="H12" s="161"/>
      <c r="I12" s="161"/>
      <c r="J12" s="161"/>
      <c r="K12" s="162"/>
      <c r="L12" s="160" t="s">
        <v>3</v>
      </c>
      <c r="M12" s="161"/>
      <c r="N12" s="161"/>
      <c r="O12" s="161"/>
      <c r="P12" s="162"/>
      <c r="Q12" s="72"/>
      <c r="R12" s="72"/>
    </row>
    <row r="13" spans="1:18" s="73" customFormat="1" ht="54.75" customHeight="1">
      <c r="A13" s="169"/>
      <c r="B13" s="169"/>
      <c r="C13" s="169"/>
      <c r="D13" s="169"/>
      <c r="E13" s="170"/>
      <c r="F13" s="80" t="s">
        <v>19</v>
      </c>
      <c r="G13" s="80" t="s">
        <v>20</v>
      </c>
      <c r="H13" s="80" t="s">
        <v>27</v>
      </c>
      <c r="I13" s="80" t="s">
        <v>28</v>
      </c>
      <c r="J13" s="80" t="s">
        <v>29</v>
      </c>
      <c r="K13" s="80" t="s">
        <v>32</v>
      </c>
      <c r="L13" s="80" t="s">
        <v>21</v>
      </c>
      <c r="M13" s="80" t="s">
        <v>27</v>
      </c>
      <c r="N13" s="80" t="s">
        <v>28</v>
      </c>
      <c r="O13" s="80" t="s">
        <v>29</v>
      </c>
      <c r="P13" s="80" t="s">
        <v>33</v>
      </c>
      <c r="Q13" s="72"/>
      <c r="R13" s="72"/>
    </row>
    <row r="14" spans="1:18" s="87" customFormat="1" ht="12.75">
      <c r="A14" s="64"/>
      <c r="B14" s="64"/>
      <c r="C14" s="113"/>
      <c r="D14" s="114"/>
      <c r="E14" s="115"/>
      <c r="F14" s="115"/>
      <c r="G14" s="115"/>
      <c r="H14" s="116"/>
      <c r="I14" s="116"/>
      <c r="J14" s="116"/>
      <c r="K14" s="84">
        <f>ROUND(H14+I14+J14,2)</f>
        <v>0</v>
      </c>
      <c r="L14" s="84">
        <f>ROUND(F14*E14,2)</f>
        <v>0</v>
      </c>
      <c r="M14" s="85">
        <f>ROUND(H14*E14,2)</f>
        <v>0</v>
      </c>
      <c r="N14" s="85">
        <f>ROUND(I14*E14,2)</f>
        <v>0</v>
      </c>
      <c r="O14" s="85">
        <f>ROUND(J14*E14,2)</f>
        <v>0</v>
      </c>
      <c r="P14" s="84">
        <f>ROUND(M14+N14+O14,2)</f>
        <v>0</v>
      </c>
      <c r="Q14" s="86"/>
      <c r="R14" s="86"/>
    </row>
    <row r="15" spans="1:18" s="87" customFormat="1" ht="63.75">
      <c r="A15" s="64">
        <v>1</v>
      </c>
      <c r="B15" s="88" t="s">
        <v>68</v>
      </c>
      <c r="C15" s="89" t="s">
        <v>66</v>
      </c>
      <c r="D15" s="67" t="s">
        <v>63</v>
      </c>
      <c r="E15" s="68">
        <v>1</v>
      </c>
      <c r="F15" s="59">
        <v>5</v>
      </c>
      <c r="G15" s="90">
        <v>12.41</v>
      </c>
      <c r="H15" s="91">
        <f aca="true" t="shared" si="0" ref="H15:H21">ROUND(G15*F15,2)</f>
        <v>62.05</v>
      </c>
      <c r="I15" s="91">
        <v>25.69</v>
      </c>
      <c r="J15" s="91">
        <v>5.21</v>
      </c>
      <c r="K15" s="84">
        <f aca="true" t="shared" si="1" ref="K15:K21">ROUND(H15+I15+J15,2)</f>
        <v>92.95</v>
      </c>
      <c r="L15" s="84">
        <f aca="true" t="shared" si="2" ref="L15:L21">ROUND(F15*E15,2)</f>
        <v>5</v>
      </c>
      <c r="M15" s="85">
        <f aca="true" t="shared" si="3" ref="M15:M21">ROUND(H15*E15,2)</f>
        <v>62.05</v>
      </c>
      <c r="N15" s="85">
        <f aca="true" t="shared" si="4" ref="N15:N21">ROUND(I15*E15,2)</f>
        <v>25.69</v>
      </c>
      <c r="O15" s="85">
        <f aca="true" t="shared" si="5" ref="O15:O21">ROUND(J15*E15,2)</f>
        <v>5.21</v>
      </c>
      <c r="P15" s="84">
        <f aca="true" t="shared" si="6" ref="P15:P21">ROUND(M15+N15+O15,2)</f>
        <v>92.95</v>
      </c>
      <c r="Q15" s="86"/>
      <c r="R15" s="86"/>
    </row>
    <row r="16" spans="1:19" s="92" customFormat="1" ht="25.5">
      <c r="A16" s="64">
        <v>2</v>
      </c>
      <c r="B16" s="88" t="s">
        <v>68</v>
      </c>
      <c r="C16" s="52" t="s">
        <v>60</v>
      </c>
      <c r="D16" s="53" t="s">
        <v>59</v>
      </c>
      <c r="E16" s="59">
        <v>4.2</v>
      </c>
      <c r="F16" s="59">
        <v>1</v>
      </c>
      <c r="G16" s="90">
        <v>12.41</v>
      </c>
      <c r="H16" s="91">
        <f t="shared" si="0"/>
        <v>12.41</v>
      </c>
      <c r="I16" s="91"/>
      <c r="J16" s="91">
        <v>1</v>
      </c>
      <c r="K16" s="84">
        <f t="shared" si="1"/>
        <v>13.41</v>
      </c>
      <c r="L16" s="84">
        <f t="shared" si="2"/>
        <v>4.2</v>
      </c>
      <c r="M16" s="85">
        <f t="shared" si="3"/>
        <v>52.12</v>
      </c>
      <c r="N16" s="85">
        <f t="shared" si="4"/>
        <v>0</v>
      </c>
      <c r="O16" s="85">
        <f t="shared" si="5"/>
        <v>4.2</v>
      </c>
      <c r="P16" s="84">
        <f t="shared" si="6"/>
        <v>56.32</v>
      </c>
      <c r="Q16" s="86"/>
      <c r="R16" s="86"/>
      <c r="S16" s="86"/>
    </row>
    <row r="17" spans="1:19" s="92" customFormat="1" ht="38.25">
      <c r="A17" s="64">
        <v>3</v>
      </c>
      <c r="B17" s="88" t="s">
        <v>68</v>
      </c>
      <c r="C17" s="52" t="s">
        <v>56</v>
      </c>
      <c r="D17" s="53" t="s">
        <v>57</v>
      </c>
      <c r="E17" s="59">
        <v>4</v>
      </c>
      <c r="F17" s="59">
        <v>10</v>
      </c>
      <c r="G17" s="90">
        <v>12.41</v>
      </c>
      <c r="H17" s="91">
        <f t="shared" si="0"/>
        <v>124.1</v>
      </c>
      <c r="I17" s="91">
        <v>9.45</v>
      </c>
      <c r="J17" s="91">
        <v>15.26</v>
      </c>
      <c r="K17" s="84">
        <f t="shared" si="1"/>
        <v>148.81</v>
      </c>
      <c r="L17" s="84">
        <f t="shared" si="2"/>
        <v>40</v>
      </c>
      <c r="M17" s="85">
        <f t="shared" si="3"/>
        <v>496.4</v>
      </c>
      <c r="N17" s="85">
        <f t="shared" si="4"/>
        <v>37.8</v>
      </c>
      <c r="O17" s="85">
        <f t="shared" si="5"/>
        <v>61.04</v>
      </c>
      <c r="P17" s="84">
        <f t="shared" si="6"/>
        <v>595.24</v>
      </c>
      <c r="Q17" s="86"/>
      <c r="R17" s="86"/>
      <c r="S17" s="86"/>
    </row>
    <row r="18" spans="1:19" s="92" customFormat="1" ht="51">
      <c r="A18" s="64">
        <v>4</v>
      </c>
      <c r="B18" s="88" t="s">
        <v>68</v>
      </c>
      <c r="C18" s="52" t="s">
        <v>55</v>
      </c>
      <c r="D18" s="53" t="s">
        <v>54</v>
      </c>
      <c r="E18" s="59">
        <f>113.62+3.51+25.12+8</f>
        <v>150.25</v>
      </c>
      <c r="F18" s="59">
        <v>0.3</v>
      </c>
      <c r="G18" s="90">
        <v>12.41</v>
      </c>
      <c r="H18" s="91">
        <f t="shared" si="0"/>
        <v>3.72</v>
      </c>
      <c r="I18" s="91">
        <v>1.58</v>
      </c>
      <c r="J18" s="91">
        <v>0.5</v>
      </c>
      <c r="K18" s="84">
        <f t="shared" si="1"/>
        <v>5.8</v>
      </c>
      <c r="L18" s="84">
        <f t="shared" si="2"/>
        <v>45.08</v>
      </c>
      <c r="M18" s="85">
        <f t="shared" si="3"/>
        <v>558.93</v>
      </c>
      <c r="N18" s="85">
        <f t="shared" si="4"/>
        <v>237.4</v>
      </c>
      <c r="O18" s="85">
        <f t="shared" si="5"/>
        <v>75.13</v>
      </c>
      <c r="P18" s="84">
        <f t="shared" si="6"/>
        <v>871.46</v>
      </c>
      <c r="Q18" s="86"/>
      <c r="R18" s="86"/>
      <c r="S18" s="86"/>
    </row>
    <row r="19" spans="1:19" s="92" customFormat="1" ht="25.5">
      <c r="A19" s="64">
        <v>5</v>
      </c>
      <c r="B19" s="88" t="s">
        <v>68</v>
      </c>
      <c r="C19" s="52" t="s">
        <v>58</v>
      </c>
      <c r="D19" s="53" t="s">
        <v>59</v>
      </c>
      <c r="E19" s="59">
        <v>5.25</v>
      </c>
      <c r="F19" s="59">
        <v>1.8</v>
      </c>
      <c r="G19" s="90">
        <v>12.41</v>
      </c>
      <c r="H19" s="91">
        <f t="shared" si="0"/>
        <v>22.34</v>
      </c>
      <c r="I19" s="91">
        <v>39.69</v>
      </c>
      <c r="J19" s="91">
        <v>1.8</v>
      </c>
      <c r="K19" s="84">
        <f t="shared" si="1"/>
        <v>63.83</v>
      </c>
      <c r="L19" s="84">
        <f t="shared" si="2"/>
        <v>9.45</v>
      </c>
      <c r="M19" s="85">
        <f t="shared" si="3"/>
        <v>117.29</v>
      </c>
      <c r="N19" s="85">
        <f t="shared" si="4"/>
        <v>208.37</v>
      </c>
      <c r="O19" s="85">
        <f t="shared" si="5"/>
        <v>9.45</v>
      </c>
      <c r="P19" s="84">
        <f t="shared" si="6"/>
        <v>335.11</v>
      </c>
      <c r="Q19" s="86"/>
      <c r="R19" s="86"/>
      <c r="S19" s="86"/>
    </row>
    <row r="20" spans="1:19" s="92" customFormat="1" ht="25.5">
      <c r="A20" s="64">
        <v>6</v>
      </c>
      <c r="B20" s="88" t="s">
        <v>68</v>
      </c>
      <c r="C20" s="52" t="s">
        <v>61</v>
      </c>
      <c r="D20" s="53" t="s">
        <v>59</v>
      </c>
      <c r="E20" s="59">
        <v>4.2</v>
      </c>
      <c r="F20" s="59">
        <v>1</v>
      </c>
      <c r="G20" s="90">
        <v>12.41</v>
      </c>
      <c r="H20" s="91">
        <f t="shared" si="0"/>
        <v>12.41</v>
      </c>
      <c r="I20" s="91">
        <v>7.12</v>
      </c>
      <c r="J20" s="91">
        <v>0.5</v>
      </c>
      <c r="K20" s="84">
        <f t="shared" si="1"/>
        <v>20.03</v>
      </c>
      <c r="L20" s="84">
        <f t="shared" si="2"/>
        <v>4.2</v>
      </c>
      <c r="M20" s="85">
        <f t="shared" si="3"/>
        <v>52.12</v>
      </c>
      <c r="N20" s="85">
        <f t="shared" si="4"/>
        <v>29.9</v>
      </c>
      <c r="O20" s="85">
        <f t="shared" si="5"/>
        <v>2.1</v>
      </c>
      <c r="P20" s="84">
        <f t="shared" si="6"/>
        <v>84.12</v>
      </c>
      <c r="Q20" s="86"/>
      <c r="R20" s="86"/>
      <c r="S20" s="86"/>
    </row>
    <row r="21" spans="1:19" s="92" customFormat="1" ht="38.25">
      <c r="A21" s="64">
        <v>7</v>
      </c>
      <c r="B21" s="88" t="s">
        <v>68</v>
      </c>
      <c r="C21" s="52" t="s">
        <v>67</v>
      </c>
      <c r="D21" s="53" t="s">
        <v>63</v>
      </c>
      <c r="E21" s="59">
        <v>1</v>
      </c>
      <c r="F21" s="59">
        <v>25</v>
      </c>
      <c r="G21" s="90">
        <v>12.41</v>
      </c>
      <c r="H21" s="91">
        <f t="shared" si="0"/>
        <v>310.25</v>
      </c>
      <c r="I21" s="91"/>
      <c r="J21" s="91"/>
      <c r="K21" s="84">
        <f t="shared" si="1"/>
        <v>310.25</v>
      </c>
      <c r="L21" s="84">
        <f t="shared" si="2"/>
        <v>25</v>
      </c>
      <c r="M21" s="85">
        <f t="shared" si="3"/>
        <v>310.25</v>
      </c>
      <c r="N21" s="85">
        <f t="shared" si="4"/>
        <v>0</v>
      </c>
      <c r="O21" s="85">
        <f t="shared" si="5"/>
        <v>0</v>
      </c>
      <c r="P21" s="84">
        <f t="shared" si="6"/>
        <v>310.25</v>
      </c>
      <c r="Q21" s="86"/>
      <c r="R21" s="86"/>
      <c r="S21" s="86"/>
    </row>
    <row r="22" spans="1:18" s="87" customFormat="1" ht="12.75">
      <c r="A22" s="117"/>
      <c r="B22" s="64"/>
      <c r="C22" s="93"/>
      <c r="D22" s="67"/>
      <c r="E22" s="68"/>
      <c r="F22" s="68"/>
      <c r="G22" s="68"/>
      <c r="H22" s="118"/>
      <c r="I22" s="118"/>
      <c r="J22" s="118"/>
      <c r="K22" s="84">
        <f>ROUND(H22+I22+J22,2)</f>
        <v>0</v>
      </c>
      <c r="L22" s="84">
        <f>ROUND(F22*E22,2)</f>
        <v>0</v>
      </c>
      <c r="M22" s="85">
        <f>ROUND(H22*E22,2)</f>
        <v>0</v>
      </c>
      <c r="N22" s="85">
        <f>ROUND(I22*E22,2)</f>
        <v>0</v>
      </c>
      <c r="O22" s="85">
        <f>ROUND(J22*E22,2)</f>
        <v>0</v>
      </c>
      <c r="P22" s="84">
        <f>ROUND(M22+N22+O22,2)</f>
        <v>0</v>
      </c>
      <c r="Q22" s="86"/>
      <c r="R22" s="86"/>
    </row>
    <row r="23" spans="1:18" s="73" customFormat="1" ht="25.5">
      <c r="A23" s="94"/>
      <c r="B23" s="94"/>
      <c r="C23" s="95" t="s">
        <v>37</v>
      </c>
      <c r="D23" s="96"/>
      <c r="E23" s="97"/>
      <c r="F23" s="97"/>
      <c r="G23" s="97"/>
      <c r="H23" s="97"/>
      <c r="I23" s="97"/>
      <c r="J23" s="97"/>
      <c r="K23" s="98"/>
      <c r="L23" s="98">
        <f>SUM(L14:L22)</f>
        <v>132.93</v>
      </c>
      <c r="M23" s="98">
        <f>SUM(M14:M22)</f>
        <v>1649.1599999999999</v>
      </c>
      <c r="N23" s="98">
        <f>SUM(N14:N22)</f>
        <v>539.16</v>
      </c>
      <c r="O23" s="98">
        <f>SUM(O14:O22)</f>
        <v>157.12999999999997</v>
      </c>
      <c r="P23" s="98">
        <f>SUM(P14:P22)</f>
        <v>2345.45</v>
      </c>
      <c r="Q23" s="72"/>
      <c r="R23" s="72"/>
    </row>
    <row r="24" spans="1:3" s="99" customFormat="1" ht="12.75">
      <c r="A24" s="69"/>
      <c r="B24" s="69"/>
      <c r="C24" s="70"/>
    </row>
    <row r="25" spans="1:6" s="99" customFormat="1" ht="12.75">
      <c r="A25" s="62"/>
      <c r="B25" s="61"/>
      <c r="C25" s="70"/>
      <c r="D25" s="70"/>
      <c r="E25" s="70"/>
      <c r="F25" s="70"/>
    </row>
    <row r="26" spans="1:16" s="99" customFormat="1" ht="12.75">
      <c r="A26" s="69"/>
      <c r="B26" s="69"/>
      <c r="C26" s="70"/>
      <c r="P26" s="119"/>
    </row>
    <row r="27" spans="1:3" s="99" customFormat="1" ht="12.75">
      <c r="A27" s="61" t="str">
        <f>'1.1 Pag.A'!$A$27</f>
        <v>Sastādīja:  Mikus Dzudzilo, Sert.Nr. 20-7063</v>
      </c>
      <c r="B27" s="100"/>
      <c r="C27" s="101"/>
    </row>
    <row r="28" spans="1:18" ht="12.75">
      <c r="A28" s="61"/>
      <c r="B28" s="102"/>
      <c r="C28" s="103"/>
      <c r="F28" s="105"/>
      <c r="Q28" s="104"/>
      <c r="R28" s="104"/>
    </row>
    <row r="29" spans="1:18" ht="12.75">
      <c r="A29" s="61"/>
      <c r="B29" s="102"/>
      <c r="C29" s="102"/>
      <c r="Q29" s="104"/>
      <c r="R29" s="104"/>
    </row>
    <row r="30" spans="1:6" s="102" customFormat="1" ht="12.75">
      <c r="A30" s="106"/>
      <c r="D30" s="104"/>
      <c r="E30" s="104"/>
      <c r="F30" s="104"/>
    </row>
    <row r="31" spans="1:18" ht="12.75">
      <c r="A31" s="61" t="str">
        <f>'1.1 Pag.A'!$A$31</f>
        <v>Pārbaudīja: </v>
      </c>
      <c r="B31" s="102"/>
      <c r="C31" s="102"/>
      <c r="Q31" s="104"/>
      <c r="R31" s="104"/>
    </row>
    <row r="32" spans="1:18" ht="12.75">
      <c r="A32" s="102"/>
      <c r="B32" s="102"/>
      <c r="C32" s="102"/>
      <c r="Q32" s="104"/>
      <c r="R32" s="104"/>
    </row>
    <row r="33" spans="1:18" ht="12.75">
      <c r="A33" s="102"/>
      <c r="B33" s="102"/>
      <c r="C33" s="102"/>
      <c r="Q33" s="104"/>
      <c r="R33" s="104"/>
    </row>
    <row r="34" spans="1:18" ht="12.75">
      <c r="A34" s="102"/>
      <c r="B34" s="102"/>
      <c r="C34" s="102"/>
      <c r="Q34" s="104"/>
      <c r="R34" s="104"/>
    </row>
  </sheetData>
  <sheetProtection/>
  <mergeCells count="11">
    <mergeCell ref="E12:E13"/>
    <mergeCell ref="F12:K12"/>
    <mergeCell ref="L12:P12"/>
    <mergeCell ref="A1:P1"/>
    <mergeCell ref="A2:P2"/>
    <mergeCell ref="M9:N9"/>
    <mergeCell ref="O9:P9"/>
    <mergeCell ref="A12:A13"/>
    <mergeCell ref="B12:B13"/>
    <mergeCell ref="C12:C13"/>
    <mergeCell ref="D12:D13"/>
  </mergeCells>
  <printOptions horizontalCentered="1"/>
  <pageMargins left="0.7480314960629921" right="0.7480314960629921" top="0.7480314960629921" bottom="0.11811023622047245" header="0.4330708661417323" footer="0.2362204724409449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J47"/>
  <sheetViews>
    <sheetView view="pageBreakPreview" zoomScale="85" zoomScaleSheetLayoutView="85" zoomScalePageLayoutView="0" workbookViewId="0" topLeftCell="A1">
      <selection activeCell="B19" sqref="B19"/>
    </sheetView>
  </sheetViews>
  <sheetFormatPr defaultColWidth="11.28125" defaultRowHeight="12.75"/>
  <cols>
    <col min="1" max="2" width="6.57421875" style="2" customWidth="1"/>
    <col min="3" max="3" width="32.8515625" style="2" customWidth="1"/>
    <col min="4" max="4" width="8.8515625" style="2" customWidth="1"/>
    <col min="5" max="5" width="19.28125" style="2" customWidth="1"/>
    <col min="6" max="7" width="22.00390625" style="2" customWidth="1"/>
    <col min="8" max="9" width="17.8515625" style="2" customWidth="1"/>
    <col min="10" max="16384" width="11.28125" style="2" customWidth="1"/>
  </cols>
  <sheetData>
    <row r="2" spans="1:9" ht="15">
      <c r="A2" s="150" t="s">
        <v>26</v>
      </c>
      <c r="B2" s="150"/>
      <c r="C2" s="150"/>
      <c r="D2" s="150"/>
      <c r="E2" s="150"/>
      <c r="F2" s="150"/>
      <c r="G2" s="150"/>
      <c r="H2" s="150"/>
      <c r="I2" s="150"/>
    </row>
    <row r="3" spans="1:9" ht="15">
      <c r="A3" s="150" t="s">
        <v>39</v>
      </c>
      <c r="B3" s="150"/>
      <c r="C3" s="150"/>
      <c r="D3" s="150"/>
      <c r="E3" s="150"/>
      <c r="F3" s="150"/>
      <c r="G3" s="150"/>
      <c r="H3" s="150"/>
      <c r="I3" s="150"/>
    </row>
    <row r="4" spans="1:9" ht="12.75">
      <c r="A4" s="151" t="s">
        <v>6</v>
      </c>
      <c r="B4" s="151"/>
      <c r="C4" s="151"/>
      <c r="D4" s="151"/>
      <c r="E4" s="151"/>
      <c r="F4" s="151"/>
      <c r="G4" s="151"/>
      <c r="H4" s="151"/>
      <c r="I4" s="151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 customHeight="1">
      <c r="A7" s="3" t="str">
        <f>'1.1 Pag.A'!$A$4</f>
        <v>Būves nosaukums: 464. sērijas daudzdzīvokļu dzivojamās ēkas jumta pastiprināšana</v>
      </c>
      <c r="B7" s="3"/>
      <c r="C7" s="20"/>
      <c r="D7" s="20"/>
      <c r="E7" s="20"/>
      <c r="F7" s="20"/>
      <c r="G7" s="20"/>
      <c r="H7" s="20"/>
      <c r="I7" s="20"/>
    </row>
    <row r="8" spans="1:9" ht="12.75" customHeight="1">
      <c r="A8" s="3" t="str">
        <f>'1.1 Pag.A'!$A$5</f>
        <v>Objekta nosaukums: 464. sērijas daudzdzīvokļu dzivojamās ēkas jumta pastiprināšana</v>
      </c>
      <c r="B8" s="3"/>
      <c r="C8" s="20"/>
      <c r="D8" s="20"/>
      <c r="E8" s="20"/>
      <c r="F8" s="20"/>
      <c r="G8" s="20"/>
      <c r="H8" s="20"/>
      <c r="I8" s="20"/>
    </row>
    <row r="9" spans="1:9" ht="12.75">
      <c r="A9" s="3" t="str">
        <f>'1.1 Pag.A'!$A$6</f>
        <v>Objekta adrese: </v>
      </c>
      <c r="B9" s="3"/>
      <c r="C9" s="8"/>
      <c r="D9" s="8"/>
      <c r="E9" s="8"/>
      <c r="F9" s="8"/>
      <c r="G9" s="8"/>
      <c r="H9" s="8"/>
      <c r="I9" s="8"/>
    </row>
    <row r="10" spans="1:9" ht="12.75">
      <c r="A10" s="3" t="str">
        <f>'1.1 Pag.A'!$A$7</f>
        <v>Pasūtījuma Nr.: </v>
      </c>
      <c r="B10" s="3"/>
      <c r="C10" s="21"/>
      <c r="D10" s="21"/>
      <c r="E10" s="21"/>
      <c r="F10" s="21"/>
      <c r="G10" s="21"/>
      <c r="H10" s="21"/>
      <c r="I10" s="21"/>
    </row>
    <row r="11" spans="1:9" ht="12.75">
      <c r="A11" s="6"/>
      <c r="B11" s="6"/>
      <c r="C11" s="6"/>
      <c r="D11" s="6"/>
      <c r="E11" s="6"/>
      <c r="F11" s="6"/>
      <c r="G11" s="6"/>
      <c r="H11" s="6"/>
      <c r="I11" s="6"/>
    </row>
    <row r="12" spans="1:9" ht="12.75">
      <c r="A12" s="5"/>
      <c r="B12" s="5"/>
      <c r="C12" s="22" t="s">
        <v>12</v>
      </c>
      <c r="D12" s="22"/>
      <c r="E12" s="23">
        <f>E25</f>
        <v>4317.76</v>
      </c>
      <c r="F12" s="4"/>
      <c r="G12" s="4"/>
      <c r="H12" s="4"/>
      <c r="I12" s="4"/>
    </row>
    <row r="13" spans="1:9" ht="12.75">
      <c r="A13" s="5"/>
      <c r="B13" s="5"/>
      <c r="C13" s="22" t="s">
        <v>15</v>
      </c>
      <c r="D13" s="22"/>
      <c r="E13" s="23">
        <f>I21</f>
        <v>203.98</v>
      </c>
      <c r="F13" s="4"/>
      <c r="G13" s="4"/>
      <c r="H13" s="4"/>
      <c r="I13" s="4"/>
    </row>
    <row r="14" spans="1:9" s="37" customFormat="1" ht="12.75">
      <c r="A14" s="34"/>
      <c r="B14" s="34"/>
      <c r="C14" s="35"/>
      <c r="D14" s="35"/>
      <c r="E14" s="36"/>
      <c r="F14" s="24"/>
      <c r="G14" s="24"/>
      <c r="H14" s="24"/>
      <c r="I14" s="24"/>
    </row>
    <row r="15" spans="7:10" ht="12.75">
      <c r="G15" s="5"/>
      <c r="I15" s="13" t="s">
        <v>50</v>
      </c>
      <c r="J15" s="39"/>
    </row>
    <row r="16" spans="1:10" ht="12.75" customHeight="1">
      <c r="A16" s="152" t="s">
        <v>4</v>
      </c>
      <c r="B16" s="153" t="s">
        <v>17</v>
      </c>
      <c r="C16" s="155" t="s">
        <v>7</v>
      </c>
      <c r="D16" s="156"/>
      <c r="E16" s="152" t="s">
        <v>30</v>
      </c>
      <c r="F16" s="159" t="s">
        <v>8</v>
      </c>
      <c r="G16" s="159"/>
      <c r="H16" s="159"/>
      <c r="I16" s="159"/>
      <c r="J16" s="56"/>
    </row>
    <row r="17" spans="1:10" s="24" customFormat="1" ht="45" customHeight="1">
      <c r="A17" s="152"/>
      <c r="B17" s="154"/>
      <c r="C17" s="157"/>
      <c r="D17" s="158"/>
      <c r="E17" s="152"/>
      <c r="F17" s="12" t="s">
        <v>27</v>
      </c>
      <c r="G17" s="12" t="s">
        <v>28</v>
      </c>
      <c r="H17" s="31" t="s">
        <v>29</v>
      </c>
      <c r="I17" s="31" t="s">
        <v>16</v>
      </c>
      <c r="J17" s="57"/>
    </row>
    <row r="18" spans="1:9" s="48" customFormat="1" ht="12.75">
      <c r="A18" s="44"/>
      <c r="B18" s="45"/>
      <c r="C18" s="45"/>
      <c r="D18" s="46"/>
      <c r="E18" s="44"/>
      <c r="F18" s="44"/>
      <c r="G18" s="44"/>
      <c r="H18" s="47"/>
      <c r="I18" s="47"/>
    </row>
    <row r="19" spans="1:10" s="48" customFormat="1" ht="12.75">
      <c r="A19" s="50">
        <v>1</v>
      </c>
      <c r="B19" s="50">
        <v>1.1</v>
      </c>
      <c r="C19" s="142" t="s">
        <v>53</v>
      </c>
      <c r="D19" s="143"/>
      <c r="E19" s="51">
        <f>F19+G19+H19</f>
        <v>3628.37</v>
      </c>
      <c r="F19" s="49">
        <f>'1.3 Pag.C'!M23</f>
        <v>2530.64</v>
      </c>
      <c r="G19" s="49">
        <f>'1.3 Pag.C'!N23</f>
        <v>831.42</v>
      </c>
      <c r="H19" s="49">
        <f>'1.3 Pag.C'!O23</f>
        <v>266.31</v>
      </c>
      <c r="I19" s="49">
        <f>'1.3 Pag.C'!L23</f>
        <v>203.98</v>
      </c>
      <c r="J19" s="54"/>
    </row>
    <row r="20" spans="1:10" s="25" customFormat="1" ht="12.75">
      <c r="A20" s="38"/>
      <c r="B20" s="43"/>
      <c r="C20" s="41"/>
      <c r="D20" s="42"/>
      <c r="E20" s="40">
        <f>F20+G20+H20</f>
        <v>0</v>
      </c>
      <c r="F20" s="40"/>
      <c r="G20" s="40"/>
      <c r="H20" s="40"/>
      <c r="I20" s="40"/>
      <c r="J20" s="54"/>
    </row>
    <row r="21" spans="1:10" ht="12.75">
      <c r="A21" s="144" t="s">
        <v>0</v>
      </c>
      <c r="B21" s="144"/>
      <c r="C21" s="144"/>
      <c r="D21" s="26"/>
      <c r="E21" s="27">
        <f>SUM(E18:E20)</f>
        <v>3628.37</v>
      </c>
      <c r="F21" s="27">
        <f>SUM(F18:F20)</f>
        <v>2530.64</v>
      </c>
      <c r="G21" s="27">
        <f>SUM(G18:G20)</f>
        <v>831.42</v>
      </c>
      <c r="H21" s="27">
        <f>SUM(H18:H20)</f>
        <v>266.31</v>
      </c>
      <c r="I21" s="27">
        <f>SUM(I18:I20)</f>
        <v>203.98</v>
      </c>
      <c r="J21" s="55"/>
    </row>
    <row r="22" spans="1:5" ht="12.75">
      <c r="A22" s="145" t="s">
        <v>9</v>
      </c>
      <c r="B22" s="145"/>
      <c r="C22" s="145"/>
      <c r="D22" s="9">
        <v>0.1</v>
      </c>
      <c r="E22" s="28">
        <f>ROUND(E21*D22,2)</f>
        <v>362.84</v>
      </c>
    </row>
    <row r="23" spans="1:5" ht="12.75">
      <c r="A23" s="146" t="s">
        <v>10</v>
      </c>
      <c r="B23" s="146"/>
      <c r="C23" s="146"/>
      <c r="D23" s="29"/>
      <c r="E23" s="28">
        <f>ROUND(E22*0.05,2)</f>
        <v>18.14</v>
      </c>
    </row>
    <row r="24" spans="1:7" ht="12.75">
      <c r="A24" s="147" t="s">
        <v>11</v>
      </c>
      <c r="B24" s="148"/>
      <c r="C24" s="149"/>
      <c r="D24" s="9">
        <v>0.09</v>
      </c>
      <c r="E24" s="28">
        <f>ROUND(E21*D24,2)</f>
        <v>326.55</v>
      </c>
      <c r="G24" s="58"/>
    </row>
    <row r="25" spans="1:10" ht="12.75">
      <c r="A25" s="144" t="s">
        <v>49</v>
      </c>
      <c r="B25" s="144"/>
      <c r="C25" s="144"/>
      <c r="D25" s="26"/>
      <c r="E25" s="27">
        <f>E21+E22+E24</f>
        <v>4317.76</v>
      </c>
      <c r="G25" s="30"/>
      <c r="J25" s="55"/>
    </row>
    <row r="26" spans="1:3" s="14" customFormat="1" ht="12.75">
      <c r="A26" s="15"/>
      <c r="B26" s="15"/>
      <c r="C26" s="16"/>
    </row>
    <row r="27" spans="1:3" s="14" customFormat="1" ht="12.75">
      <c r="A27" s="15"/>
      <c r="B27" s="15"/>
      <c r="C27" s="16"/>
    </row>
    <row r="28" spans="1:3" s="14" customFormat="1" ht="12.75">
      <c r="A28" s="15"/>
      <c r="B28" s="15"/>
      <c r="C28" s="16"/>
    </row>
    <row r="29" spans="1:3" s="14" customFormat="1" ht="12.75">
      <c r="A29" s="1" t="str">
        <f>'1.1 Pag.A'!$A$27</f>
        <v>Sastādīja:  Mikus Dzudzilo, Sert.Nr. 20-7063</v>
      </c>
      <c r="B29" s="17"/>
      <c r="C29" s="18"/>
    </row>
    <row r="30" spans="1:6" s="10" customFormat="1" ht="12.75">
      <c r="A30" s="1"/>
      <c r="B30" s="11"/>
      <c r="C30" s="32"/>
      <c r="F30" s="19"/>
    </row>
    <row r="31" spans="1:3" s="10" customFormat="1" ht="12.75">
      <c r="A31" s="1"/>
      <c r="B31" s="11"/>
      <c r="C31" s="11"/>
    </row>
    <row r="32" spans="1:6" s="11" customFormat="1" ht="12.75">
      <c r="A32" s="33"/>
      <c r="D32" s="10"/>
      <c r="E32" s="10"/>
      <c r="F32" s="10"/>
    </row>
    <row r="33" spans="1:3" s="10" customFormat="1" ht="12.75">
      <c r="A33" s="1" t="str">
        <f>'1.1 Pag.A'!$A$31</f>
        <v>Pārbaudīja: </v>
      </c>
      <c r="B33" s="11"/>
      <c r="C33" s="11"/>
    </row>
    <row r="34" spans="1:3" s="10" customFormat="1" ht="12.75">
      <c r="A34" s="11"/>
      <c r="B34" s="11"/>
      <c r="C34" s="11"/>
    </row>
    <row r="35" spans="1:3" s="10" customFormat="1" ht="12.75">
      <c r="A35" s="11"/>
      <c r="B35" s="11"/>
      <c r="C35" s="11"/>
    </row>
    <row r="36" spans="1:3" s="10" customFormat="1" ht="12.75">
      <c r="A36" s="11"/>
      <c r="B36" s="11"/>
      <c r="C36" s="11"/>
    </row>
    <row r="37" spans="1:2" ht="12.75">
      <c r="A37" s="7"/>
      <c r="B37" s="7"/>
    </row>
    <row r="39" spans="1:2" ht="12.75">
      <c r="A39" s="7"/>
      <c r="B39" s="7"/>
    </row>
    <row r="40" spans="1:2" ht="12.75">
      <c r="A40" s="7"/>
      <c r="B40" s="7"/>
    </row>
    <row r="41" spans="1:2" ht="12.75">
      <c r="A41" s="7"/>
      <c r="B41" s="7"/>
    </row>
    <row r="47" spans="1:2" ht="12.75">
      <c r="A47" s="33"/>
      <c r="B47" s="33"/>
    </row>
  </sheetData>
  <sheetProtection/>
  <mergeCells count="14">
    <mergeCell ref="A2:I2"/>
    <mergeCell ref="A3:I3"/>
    <mergeCell ref="A4:I4"/>
    <mergeCell ref="A16:A17"/>
    <mergeCell ref="B16:B17"/>
    <mergeCell ref="C16:D17"/>
    <mergeCell ref="E16:E17"/>
    <mergeCell ref="F16:I16"/>
    <mergeCell ref="A23:C23"/>
    <mergeCell ref="A24:C24"/>
    <mergeCell ref="A25:C25"/>
    <mergeCell ref="C19:D19"/>
    <mergeCell ref="A21:C21"/>
    <mergeCell ref="A22:C22"/>
  </mergeCells>
  <printOptions horizontalCentered="1"/>
  <pageMargins left="0.748031496062992" right="0.748031496062992" top="1.234251969" bottom="0.484251969" header="0.511811023622047" footer="0.511811023622047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37"/>
  <sheetViews>
    <sheetView view="pageBreakPreview" zoomScale="85" zoomScaleNormal="85" zoomScaleSheetLayoutView="85" zoomScalePageLayoutView="0" workbookViewId="0" topLeftCell="A1">
      <selection activeCell="A15" sqref="A15:A21"/>
    </sheetView>
  </sheetViews>
  <sheetFormatPr defaultColWidth="9.140625" defaultRowHeight="12.75"/>
  <cols>
    <col min="1" max="1" width="4.57421875" style="104" customWidth="1"/>
    <col min="2" max="2" width="5.57421875" style="104" customWidth="1"/>
    <col min="3" max="3" width="36.140625" style="104" customWidth="1"/>
    <col min="4" max="4" width="5.7109375" style="104" customWidth="1"/>
    <col min="5" max="5" width="9.7109375" style="104" customWidth="1"/>
    <col min="6" max="6" width="9.28125" style="104" customWidth="1"/>
    <col min="7" max="7" width="9.00390625" style="104" customWidth="1"/>
    <col min="8" max="8" width="9.57421875" style="104" customWidth="1"/>
    <col min="9" max="9" width="8.8515625" style="104" customWidth="1"/>
    <col min="10" max="10" width="10.57421875" style="104" customWidth="1"/>
    <col min="11" max="11" width="10.140625" style="104" customWidth="1"/>
    <col min="12" max="12" width="11.00390625" style="104" customWidth="1"/>
    <col min="13" max="13" width="11.28125" style="104" customWidth="1"/>
    <col min="14" max="14" width="11.421875" style="104" customWidth="1"/>
    <col min="15" max="15" width="11.28125" style="104" customWidth="1"/>
    <col min="16" max="16" width="12.140625" style="104" customWidth="1"/>
    <col min="17" max="17" width="9.421875" style="102" customWidth="1"/>
    <col min="18" max="18" width="9.140625" style="102" customWidth="1"/>
    <col min="19" max="19" width="11.00390625" style="104" customWidth="1"/>
    <col min="20" max="16384" width="9.140625" style="104" customWidth="1"/>
  </cols>
  <sheetData>
    <row r="1" spans="1:18" s="73" customFormat="1" ht="12.75">
      <c r="A1" s="163" t="s">
        <v>23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71"/>
      <c r="R1" s="72"/>
    </row>
    <row r="2" spans="1:18" s="73" customFormat="1" ht="12.75">
      <c r="A2" s="164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72"/>
      <c r="R2" s="72"/>
    </row>
    <row r="3" spans="1:18" s="73" customFormat="1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2"/>
      <c r="R3" s="72"/>
    </row>
    <row r="4" spans="1:18" s="73" customFormat="1" ht="12.75">
      <c r="A4" s="75" t="str">
        <f>'1.1 Pag.A'!$A$4</f>
        <v>Būves nosaukums: 464. sērijas daudzdzīvokļu dzivojamās ēkas jumta pastiprināšana</v>
      </c>
      <c r="B4" s="75"/>
      <c r="C4" s="72"/>
      <c r="D4" s="76"/>
      <c r="E4" s="76"/>
      <c r="F4" s="76"/>
      <c r="G4" s="76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s="73" customFormat="1" ht="12.75">
      <c r="A5" s="75" t="str">
        <f>'1.1 Pag.A'!$A$5</f>
        <v>Objekta nosaukums: 464. sērijas daudzdzīvokļu dzivojamās ēkas jumta pastiprināšana</v>
      </c>
      <c r="B5" s="75"/>
      <c r="C5" s="72"/>
      <c r="D5" s="76"/>
      <c r="E5" s="76"/>
      <c r="F5" s="76"/>
      <c r="G5" s="76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s="73" customFormat="1" ht="12.75">
      <c r="A6" s="75" t="str">
        <f>'1.1 Pag.A'!$A$6</f>
        <v>Objekta adrese: </v>
      </c>
      <c r="B6" s="75"/>
      <c r="C6" s="72"/>
      <c r="D6" s="76"/>
      <c r="E6" s="76"/>
      <c r="F6" s="76"/>
      <c r="G6" s="76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s="73" customFormat="1" ht="12.75">
      <c r="A7" s="75" t="str">
        <f>'1.1 Pag.A'!$A$7</f>
        <v>Pasūtījuma Nr.: </v>
      </c>
      <c r="B7" s="75"/>
      <c r="C7" s="72"/>
      <c r="D7" s="76"/>
      <c r="E7" s="76"/>
      <c r="F7" s="76"/>
      <c r="G7" s="76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s="73" customFormat="1" ht="12.75">
      <c r="A8" s="75"/>
      <c r="B8" s="75"/>
      <c r="C8" s="72"/>
      <c r="D8" s="76"/>
      <c r="E8" s="76"/>
      <c r="F8" s="76"/>
      <c r="G8" s="76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s="73" customFormat="1" ht="12.75">
      <c r="A9" s="73" t="str">
        <f>'1.1 Pag.A'!$A$9</f>
        <v>Tāme sastādīta 2019.gada tirgus cenās pamatojoties uz būvprojektu</v>
      </c>
      <c r="C9" s="61"/>
      <c r="D9" s="76"/>
      <c r="H9" s="72"/>
      <c r="I9" s="72"/>
      <c r="J9" s="72"/>
      <c r="K9" s="77"/>
      <c r="L9" s="77"/>
      <c r="M9" s="165" t="s">
        <v>14</v>
      </c>
      <c r="N9" s="165"/>
      <c r="O9" s="166">
        <f>P23</f>
        <v>3628.37</v>
      </c>
      <c r="P9" s="167"/>
      <c r="Q9" s="72"/>
      <c r="R9" s="72"/>
    </row>
    <row r="10" spans="3:18" s="73" customFormat="1" ht="12.75">
      <c r="C10" s="61"/>
      <c r="D10" s="76"/>
      <c r="H10" s="72"/>
      <c r="I10" s="72"/>
      <c r="J10" s="72"/>
      <c r="K10" s="77"/>
      <c r="L10" s="77"/>
      <c r="M10" s="76"/>
      <c r="N10" s="76"/>
      <c r="O10" s="78"/>
      <c r="P10" s="79"/>
      <c r="Q10" s="72"/>
      <c r="R10" s="72"/>
    </row>
    <row r="11" spans="1:18" s="73" customFormat="1" ht="12.75">
      <c r="A11" s="75"/>
      <c r="B11" s="75"/>
      <c r="C11" s="75"/>
      <c r="D11" s="72"/>
      <c r="P11" s="76" t="str">
        <f>'Kops.Pag.A'!$I$15</f>
        <v>Tāme sastādīta 2019.gada 14.novembrī</v>
      </c>
      <c r="Q11" s="72"/>
      <c r="R11" s="72"/>
    </row>
    <row r="12" spans="1:18" s="73" customFormat="1" ht="12.75" customHeight="1">
      <c r="A12" s="168" t="s">
        <v>4</v>
      </c>
      <c r="B12" s="168" t="s">
        <v>18</v>
      </c>
      <c r="C12" s="168" t="s">
        <v>31</v>
      </c>
      <c r="D12" s="168" t="s">
        <v>1</v>
      </c>
      <c r="E12" s="170" t="s">
        <v>2</v>
      </c>
      <c r="F12" s="160" t="s">
        <v>5</v>
      </c>
      <c r="G12" s="161"/>
      <c r="H12" s="161"/>
      <c r="I12" s="161"/>
      <c r="J12" s="161"/>
      <c r="K12" s="162"/>
      <c r="L12" s="160" t="s">
        <v>3</v>
      </c>
      <c r="M12" s="161"/>
      <c r="N12" s="161"/>
      <c r="O12" s="161"/>
      <c r="P12" s="162"/>
      <c r="Q12" s="72"/>
      <c r="R12" s="72"/>
    </row>
    <row r="13" spans="1:18" s="73" customFormat="1" ht="51">
      <c r="A13" s="169"/>
      <c r="B13" s="169"/>
      <c r="C13" s="169"/>
      <c r="D13" s="169"/>
      <c r="E13" s="170"/>
      <c r="F13" s="80" t="s">
        <v>19</v>
      </c>
      <c r="G13" s="80" t="s">
        <v>20</v>
      </c>
      <c r="H13" s="80" t="s">
        <v>27</v>
      </c>
      <c r="I13" s="80" t="s">
        <v>28</v>
      </c>
      <c r="J13" s="80" t="s">
        <v>29</v>
      </c>
      <c r="K13" s="80" t="s">
        <v>32</v>
      </c>
      <c r="L13" s="80" t="s">
        <v>21</v>
      </c>
      <c r="M13" s="80" t="s">
        <v>27</v>
      </c>
      <c r="N13" s="80" t="s">
        <v>28</v>
      </c>
      <c r="O13" s="80" t="s">
        <v>29</v>
      </c>
      <c r="P13" s="80" t="s">
        <v>33</v>
      </c>
      <c r="Q13" s="72"/>
      <c r="R13" s="72"/>
    </row>
    <row r="14" spans="1:19" s="128" customFormat="1" ht="12.75">
      <c r="A14" s="117"/>
      <c r="B14" s="88"/>
      <c r="C14" s="63"/>
      <c r="D14" s="120"/>
      <c r="E14" s="121"/>
      <c r="F14" s="90"/>
      <c r="G14" s="90"/>
      <c r="H14" s="122"/>
      <c r="I14" s="123"/>
      <c r="J14" s="123"/>
      <c r="K14" s="124">
        <f>ROUND(H14+I14+J14,2)</f>
        <v>0</v>
      </c>
      <c r="L14" s="124">
        <f>ROUND(F14*E14,2)</f>
        <v>0</v>
      </c>
      <c r="M14" s="125">
        <f>ROUND(H14*E14,2)</f>
        <v>0</v>
      </c>
      <c r="N14" s="125">
        <f>ROUND(I14*E14,2)</f>
        <v>0</v>
      </c>
      <c r="O14" s="125">
        <f>ROUND(J14*E14,2)</f>
        <v>0</v>
      </c>
      <c r="P14" s="124">
        <f>ROUND(M14+N14+O14,2)</f>
        <v>0</v>
      </c>
      <c r="Q14" s="126"/>
      <c r="R14" s="126"/>
      <c r="S14" s="127"/>
    </row>
    <row r="15" spans="1:18" s="87" customFormat="1" ht="51">
      <c r="A15" s="64">
        <v>1</v>
      </c>
      <c r="B15" s="88" t="s">
        <v>68</v>
      </c>
      <c r="C15" s="89" t="s">
        <v>66</v>
      </c>
      <c r="D15" s="67" t="s">
        <v>63</v>
      </c>
      <c r="E15" s="68">
        <v>1</v>
      </c>
      <c r="F15" s="59">
        <v>5</v>
      </c>
      <c r="G15" s="90">
        <v>12.41</v>
      </c>
      <c r="H15" s="91">
        <f aca="true" t="shared" si="0" ref="H15:H21">ROUND(G15*F15,2)</f>
        <v>62.05</v>
      </c>
      <c r="I15" s="91">
        <v>25.69</v>
      </c>
      <c r="J15" s="91">
        <v>5.21</v>
      </c>
      <c r="K15" s="84">
        <f aca="true" t="shared" si="1" ref="K15:K21">ROUND(H15+I15+J15,2)</f>
        <v>92.95</v>
      </c>
      <c r="L15" s="84">
        <f aca="true" t="shared" si="2" ref="L15:L21">ROUND(F15*E15,2)</f>
        <v>5</v>
      </c>
      <c r="M15" s="85">
        <f aca="true" t="shared" si="3" ref="M15:M21">ROUND(H15*E15,2)</f>
        <v>62.05</v>
      </c>
      <c r="N15" s="85">
        <f aca="true" t="shared" si="4" ref="N15:N21">ROUND(I15*E15,2)</f>
        <v>25.69</v>
      </c>
      <c r="O15" s="85">
        <f aca="true" t="shared" si="5" ref="O15:O21">ROUND(J15*E15,2)</f>
        <v>5.21</v>
      </c>
      <c r="P15" s="84">
        <f aca="true" t="shared" si="6" ref="P15:P21">ROUND(M15+N15+O15,2)</f>
        <v>92.95</v>
      </c>
      <c r="Q15" s="86"/>
      <c r="R15" s="86"/>
    </row>
    <row r="16" spans="1:19" s="92" customFormat="1" ht="25.5">
      <c r="A16" s="64">
        <v>2</v>
      </c>
      <c r="B16" s="88" t="s">
        <v>68</v>
      </c>
      <c r="C16" s="52" t="s">
        <v>60</v>
      </c>
      <c r="D16" s="53" t="s">
        <v>59</v>
      </c>
      <c r="E16" s="59">
        <v>4.2</v>
      </c>
      <c r="F16" s="59">
        <v>1</v>
      </c>
      <c r="G16" s="90">
        <v>12.41</v>
      </c>
      <c r="H16" s="91">
        <f t="shared" si="0"/>
        <v>12.41</v>
      </c>
      <c r="I16" s="91"/>
      <c r="J16" s="91">
        <v>1</v>
      </c>
      <c r="K16" s="84">
        <f t="shared" si="1"/>
        <v>13.41</v>
      </c>
      <c r="L16" s="84">
        <f t="shared" si="2"/>
        <v>4.2</v>
      </c>
      <c r="M16" s="85">
        <f t="shared" si="3"/>
        <v>52.12</v>
      </c>
      <c r="N16" s="85">
        <f t="shared" si="4"/>
        <v>0</v>
      </c>
      <c r="O16" s="85">
        <f t="shared" si="5"/>
        <v>4.2</v>
      </c>
      <c r="P16" s="84">
        <f t="shared" si="6"/>
        <v>56.32</v>
      </c>
      <c r="Q16" s="86"/>
      <c r="R16" s="86"/>
      <c r="S16" s="86"/>
    </row>
    <row r="17" spans="1:19" s="92" customFormat="1" ht="38.25">
      <c r="A17" s="64">
        <v>3</v>
      </c>
      <c r="B17" s="88" t="s">
        <v>68</v>
      </c>
      <c r="C17" s="52" t="s">
        <v>56</v>
      </c>
      <c r="D17" s="53" t="s">
        <v>57</v>
      </c>
      <c r="E17" s="59">
        <v>8</v>
      </c>
      <c r="F17" s="59">
        <v>10</v>
      </c>
      <c r="G17" s="90">
        <v>12.41</v>
      </c>
      <c r="H17" s="91">
        <f t="shared" si="0"/>
        <v>124.1</v>
      </c>
      <c r="I17" s="91">
        <v>9.45</v>
      </c>
      <c r="J17" s="91">
        <v>15.26</v>
      </c>
      <c r="K17" s="84">
        <f t="shared" si="1"/>
        <v>148.81</v>
      </c>
      <c r="L17" s="84">
        <f t="shared" si="2"/>
        <v>80</v>
      </c>
      <c r="M17" s="85">
        <f t="shared" si="3"/>
        <v>992.8</v>
      </c>
      <c r="N17" s="85">
        <f t="shared" si="4"/>
        <v>75.6</v>
      </c>
      <c r="O17" s="85">
        <f t="shared" si="5"/>
        <v>122.08</v>
      </c>
      <c r="P17" s="84">
        <f t="shared" si="6"/>
        <v>1190.48</v>
      </c>
      <c r="Q17" s="86"/>
      <c r="R17" s="86"/>
      <c r="S17" s="86"/>
    </row>
    <row r="18" spans="1:19" s="92" customFormat="1" ht="51">
      <c r="A18" s="64">
        <v>4</v>
      </c>
      <c r="B18" s="88" t="s">
        <v>68</v>
      </c>
      <c r="C18" s="52" t="s">
        <v>55</v>
      </c>
      <c r="D18" s="53" t="s">
        <v>54</v>
      </c>
      <c r="E18" s="59">
        <f>170.43+7.02+50.24+8</f>
        <v>235.69000000000003</v>
      </c>
      <c r="F18" s="59">
        <v>0.3</v>
      </c>
      <c r="G18" s="90">
        <v>12.41</v>
      </c>
      <c r="H18" s="91">
        <f t="shared" si="0"/>
        <v>3.72</v>
      </c>
      <c r="I18" s="91">
        <v>1.58</v>
      </c>
      <c r="J18" s="91">
        <v>0.5</v>
      </c>
      <c r="K18" s="84">
        <f t="shared" si="1"/>
        <v>5.8</v>
      </c>
      <c r="L18" s="84">
        <f t="shared" si="2"/>
        <v>70.71</v>
      </c>
      <c r="M18" s="85">
        <f t="shared" si="3"/>
        <v>876.77</v>
      </c>
      <c r="N18" s="85">
        <f t="shared" si="4"/>
        <v>372.39</v>
      </c>
      <c r="O18" s="85">
        <f t="shared" si="5"/>
        <v>117.85</v>
      </c>
      <c r="P18" s="84">
        <f t="shared" si="6"/>
        <v>1367.01</v>
      </c>
      <c r="Q18" s="86"/>
      <c r="R18" s="86"/>
      <c r="S18" s="86"/>
    </row>
    <row r="19" spans="1:19" s="92" customFormat="1" ht="25.5">
      <c r="A19" s="64">
        <v>5</v>
      </c>
      <c r="B19" s="88" t="s">
        <v>68</v>
      </c>
      <c r="C19" s="52" t="s">
        <v>58</v>
      </c>
      <c r="D19" s="53" t="s">
        <v>59</v>
      </c>
      <c r="E19" s="59">
        <v>8.26</v>
      </c>
      <c r="F19" s="59">
        <v>1.8</v>
      </c>
      <c r="G19" s="90">
        <v>12.41</v>
      </c>
      <c r="H19" s="91">
        <f t="shared" si="0"/>
        <v>22.34</v>
      </c>
      <c r="I19" s="91">
        <v>39.69</v>
      </c>
      <c r="J19" s="91">
        <v>1.8</v>
      </c>
      <c r="K19" s="84">
        <f t="shared" si="1"/>
        <v>63.83</v>
      </c>
      <c r="L19" s="84">
        <f t="shared" si="2"/>
        <v>14.87</v>
      </c>
      <c r="M19" s="85">
        <f t="shared" si="3"/>
        <v>184.53</v>
      </c>
      <c r="N19" s="85">
        <f t="shared" si="4"/>
        <v>327.84</v>
      </c>
      <c r="O19" s="85">
        <f t="shared" si="5"/>
        <v>14.87</v>
      </c>
      <c r="P19" s="84">
        <f t="shared" si="6"/>
        <v>527.24</v>
      </c>
      <c r="Q19" s="86"/>
      <c r="R19" s="86"/>
      <c r="S19" s="86"/>
    </row>
    <row r="20" spans="1:19" s="92" customFormat="1" ht="25.5">
      <c r="A20" s="64">
        <v>6</v>
      </c>
      <c r="B20" s="88" t="s">
        <v>68</v>
      </c>
      <c r="C20" s="52" t="s">
        <v>61</v>
      </c>
      <c r="D20" s="53" t="s">
        <v>59</v>
      </c>
      <c r="E20" s="59">
        <v>4.2</v>
      </c>
      <c r="F20" s="59">
        <v>1</v>
      </c>
      <c r="G20" s="90">
        <v>12.41</v>
      </c>
      <c r="H20" s="91">
        <f t="shared" si="0"/>
        <v>12.41</v>
      </c>
      <c r="I20" s="91">
        <v>7.12</v>
      </c>
      <c r="J20" s="91">
        <v>0.5</v>
      </c>
      <c r="K20" s="84">
        <f t="shared" si="1"/>
        <v>20.03</v>
      </c>
      <c r="L20" s="84">
        <f t="shared" si="2"/>
        <v>4.2</v>
      </c>
      <c r="M20" s="85">
        <f t="shared" si="3"/>
        <v>52.12</v>
      </c>
      <c r="N20" s="85">
        <f t="shared" si="4"/>
        <v>29.9</v>
      </c>
      <c r="O20" s="85">
        <f t="shared" si="5"/>
        <v>2.1</v>
      </c>
      <c r="P20" s="84">
        <f t="shared" si="6"/>
        <v>84.12</v>
      </c>
      <c r="Q20" s="86"/>
      <c r="R20" s="86"/>
      <c r="S20" s="86"/>
    </row>
    <row r="21" spans="1:19" s="92" customFormat="1" ht="38.25">
      <c r="A21" s="64">
        <v>7</v>
      </c>
      <c r="B21" s="88" t="s">
        <v>68</v>
      </c>
      <c r="C21" s="52" t="s">
        <v>67</v>
      </c>
      <c r="D21" s="53" t="s">
        <v>63</v>
      </c>
      <c r="E21" s="59">
        <v>1</v>
      </c>
      <c r="F21" s="59">
        <v>25</v>
      </c>
      <c r="G21" s="90">
        <v>12.41</v>
      </c>
      <c r="H21" s="91">
        <f t="shared" si="0"/>
        <v>310.25</v>
      </c>
      <c r="I21" s="91"/>
      <c r="J21" s="91"/>
      <c r="K21" s="84">
        <f t="shared" si="1"/>
        <v>310.25</v>
      </c>
      <c r="L21" s="84">
        <f t="shared" si="2"/>
        <v>25</v>
      </c>
      <c r="M21" s="85">
        <f t="shared" si="3"/>
        <v>310.25</v>
      </c>
      <c r="N21" s="85">
        <f t="shared" si="4"/>
        <v>0</v>
      </c>
      <c r="O21" s="85">
        <f t="shared" si="5"/>
        <v>0</v>
      </c>
      <c r="P21" s="84">
        <f t="shared" si="6"/>
        <v>310.25</v>
      </c>
      <c r="Q21" s="86"/>
      <c r="R21" s="86"/>
      <c r="S21" s="86"/>
    </row>
    <row r="22" spans="1:18" s="87" customFormat="1" ht="12.75">
      <c r="A22" s="64"/>
      <c r="B22" s="64"/>
      <c r="C22" s="93"/>
      <c r="D22" s="67"/>
      <c r="E22" s="129"/>
      <c r="F22" s="129"/>
      <c r="G22" s="129"/>
      <c r="H22" s="118"/>
      <c r="I22" s="118"/>
      <c r="J22" s="118"/>
      <c r="K22" s="130">
        <f>ROUND(H22+I22+J22,2)</f>
        <v>0</v>
      </c>
      <c r="L22" s="130">
        <f>ROUND(F22*E22,2)</f>
        <v>0</v>
      </c>
      <c r="M22" s="131">
        <f>ROUND(H22*E22,2)</f>
        <v>0</v>
      </c>
      <c r="N22" s="131">
        <f>ROUND(I22*E22,2)</f>
        <v>0</v>
      </c>
      <c r="O22" s="131">
        <f>ROUND(J22*E22,2)</f>
        <v>0</v>
      </c>
      <c r="P22" s="130">
        <f>ROUND(M22+N22+O22,2)</f>
        <v>0</v>
      </c>
      <c r="Q22" s="86"/>
      <c r="R22" s="86"/>
    </row>
    <row r="23" spans="1:18" s="73" customFormat="1" ht="25.5">
      <c r="A23" s="94"/>
      <c r="B23" s="94"/>
      <c r="C23" s="95" t="s">
        <v>37</v>
      </c>
      <c r="D23" s="96"/>
      <c r="E23" s="97"/>
      <c r="F23" s="97"/>
      <c r="G23" s="97"/>
      <c r="H23" s="97"/>
      <c r="I23" s="97"/>
      <c r="J23" s="97"/>
      <c r="K23" s="98"/>
      <c r="L23" s="98">
        <f>SUM(L14:L22)</f>
        <v>203.98</v>
      </c>
      <c r="M23" s="98">
        <f>SUM(M14:M22)</f>
        <v>2530.64</v>
      </c>
      <c r="N23" s="98">
        <f>SUM(N14:N22)</f>
        <v>831.42</v>
      </c>
      <c r="O23" s="98">
        <f>SUM(O14:O22)</f>
        <v>266.31</v>
      </c>
      <c r="P23" s="98">
        <f>SUM(P14:P22)</f>
        <v>3628.37</v>
      </c>
      <c r="Q23" s="72"/>
      <c r="R23" s="72"/>
    </row>
    <row r="24" spans="1:3" s="99" customFormat="1" ht="12.75">
      <c r="A24" s="69"/>
      <c r="B24" s="69"/>
      <c r="C24" s="70"/>
    </row>
    <row r="25" spans="1:6" s="99" customFormat="1" ht="12.75">
      <c r="A25" s="62"/>
      <c r="B25" s="61"/>
      <c r="C25" s="70"/>
      <c r="D25" s="70"/>
      <c r="E25" s="70"/>
      <c r="F25" s="70"/>
    </row>
    <row r="26" spans="1:3" s="99" customFormat="1" ht="12.75">
      <c r="A26" s="69"/>
      <c r="B26" s="69"/>
      <c r="C26" s="70"/>
    </row>
    <row r="27" spans="1:3" s="99" customFormat="1" ht="12.75">
      <c r="A27" s="61" t="str">
        <f>'1.1 Pag.A'!$A$27</f>
        <v>Sastādīja:  Mikus Dzudzilo, Sert.Nr. 20-7063</v>
      </c>
      <c r="B27" s="100"/>
      <c r="C27" s="101"/>
    </row>
    <row r="28" spans="1:18" ht="12.75">
      <c r="A28" s="61"/>
      <c r="B28" s="102"/>
      <c r="C28" s="103"/>
      <c r="F28" s="105"/>
      <c r="Q28" s="104"/>
      <c r="R28" s="104"/>
    </row>
    <row r="29" spans="1:18" ht="12.75">
      <c r="A29" s="61"/>
      <c r="B29" s="102"/>
      <c r="C29" s="102"/>
      <c r="Q29" s="104"/>
      <c r="R29" s="104"/>
    </row>
    <row r="30" spans="1:6" s="102" customFormat="1" ht="12.75">
      <c r="A30" s="106"/>
      <c r="D30" s="104"/>
      <c r="E30" s="104"/>
      <c r="F30" s="104"/>
    </row>
    <row r="31" spans="1:18" ht="12.75">
      <c r="A31" s="61" t="str">
        <f>'1.1 Pag.A'!$A$31</f>
        <v>Pārbaudīja: </v>
      </c>
      <c r="B31" s="102"/>
      <c r="C31" s="102"/>
      <c r="Q31" s="104"/>
      <c r="R31" s="104"/>
    </row>
    <row r="32" spans="1:18" ht="12.75">
      <c r="A32" s="102"/>
      <c r="B32" s="102"/>
      <c r="C32" s="102"/>
      <c r="Q32" s="104"/>
      <c r="R32" s="104"/>
    </row>
    <row r="33" spans="1:18" ht="12.75">
      <c r="A33" s="102"/>
      <c r="B33" s="102"/>
      <c r="C33" s="102"/>
      <c r="Q33" s="104"/>
      <c r="R33" s="104"/>
    </row>
    <row r="34" spans="1:18" ht="12.75">
      <c r="A34" s="102"/>
      <c r="B34" s="102"/>
      <c r="C34" s="102"/>
      <c r="Q34" s="104"/>
      <c r="R34" s="104"/>
    </row>
    <row r="35" spans="1:18" s="73" customFormat="1" ht="12.75">
      <c r="A35" s="107"/>
      <c r="B35" s="107"/>
      <c r="C35" s="107"/>
      <c r="D35" s="110"/>
      <c r="E35" s="111"/>
      <c r="F35" s="111"/>
      <c r="G35" s="111"/>
      <c r="J35" s="111"/>
      <c r="K35" s="111"/>
      <c r="L35" s="111"/>
      <c r="M35" s="111"/>
      <c r="N35" s="111"/>
      <c r="O35" s="111"/>
      <c r="P35" s="111"/>
      <c r="Q35" s="72"/>
      <c r="R35" s="72"/>
    </row>
    <row r="36" spans="1:18" s="73" customFormat="1" ht="12.75">
      <c r="A36" s="108"/>
      <c r="B36" s="108"/>
      <c r="C36" s="104"/>
      <c r="D36" s="108"/>
      <c r="E36" s="111"/>
      <c r="F36" s="111"/>
      <c r="G36" s="111"/>
      <c r="J36" s="108"/>
      <c r="K36" s="108"/>
      <c r="L36" s="108"/>
      <c r="M36" s="111"/>
      <c r="N36" s="111"/>
      <c r="O36" s="111"/>
      <c r="P36" s="111"/>
      <c r="Q36" s="72"/>
      <c r="R36" s="72"/>
    </row>
    <row r="37" spans="1:18" s="73" customFormat="1" ht="12.75">
      <c r="A37" s="112"/>
      <c r="B37" s="112"/>
      <c r="C37" s="104"/>
      <c r="D37" s="110"/>
      <c r="E37" s="111"/>
      <c r="F37" s="111"/>
      <c r="G37" s="111"/>
      <c r="J37" s="111"/>
      <c r="K37" s="111"/>
      <c r="L37" s="111"/>
      <c r="M37" s="111"/>
      <c r="N37" s="111"/>
      <c r="O37" s="111"/>
      <c r="P37" s="111"/>
      <c r="Q37" s="72"/>
      <c r="R37" s="72"/>
    </row>
  </sheetData>
  <sheetProtection/>
  <mergeCells count="11">
    <mergeCell ref="E12:E13"/>
    <mergeCell ref="F12:K12"/>
    <mergeCell ref="L12:P12"/>
    <mergeCell ref="A1:P1"/>
    <mergeCell ref="A2:P2"/>
    <mergeCell ref="M9:N9"/>
    <mergeCell ref="O9:P9"/>
    <mergeCell ref="A12:A13"/>
    <mergeCell ref="B12:B13"/>
    <mergeCell ref="C12:C13"/>
    <mergeCell ref="D12:D13"/>
  </mergeCells>
  <printOptions horizontalCentered="1"/>
  <pageMargins left="0.7480314960629921" right="0.7480314960629921" top="0.9055118110236221" bottom="0.15748031496062992" header="0.4330708661417323" footer="0.2362204724409449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2:J47"/>
  <sheetViews>
    <sheetView view="pageBreakPreview" zoomScale="85" zoomScaleSheetLayoutView="85" zoomScalePageLayoutView="0" workbookViewId="0" topLeftCell="A1">
      <selection activeCell="B19" sqref="B19"/>
    </sheetView>
  </sheetViews>
  <sheetFormatPr defaultColWidth="11.28125" defaultRowHeight="12.75"/>
  <cols>
    <col min="1" max="2" width="6.57421875" style="2" customWidth="1"/>
    <col min="3" max="3" width="32.8515625" style="2" customWidth="1"/>
    <col min="4" max="4" width="8.8515625" style="2" customWidth="1"/>
    <col min="5" max="5" width="19.28125" style="2" customWidth="1"/>
    <col min="6" max="7" width="22.00390625" style="2" customWidth="1"/>
    <col min="8" max="9" width="17.8515625" style="2" customWidth="1"/>
    <col min="10" max="16384" width="11.28125" style="2" customWidth="1"/>
  </cols>
  <sheetData>
    <row r="2" spans="1:9" ht="15">
      <c r="A2" s="150" t="s">
        <v>26</v>
      </c>
      <c r="B2" s="150"/>
      <c r="C2" s="150"/>
      <c r="D2" s="150"/>
      <c r="E2" s="150"/>
      <c r="F2" s="150"/>
      <c r="G2" s="150"/>
      <c r="H2" s="150"/>
      <c r="I2" s="150"/>
    </row>
    <row r="3" spans="1:9" ht="15">
      <c r="A3" s="150" t="s">
        <v>39</v>
      </c>
      <c r="B3" s="150"/>
      <c r="C3" s="150"/>
      <c r="D3" s="150"/>
      <c r="E3" s="150"/>
      <c r="F3" s="150"/>
      <c r="G3" s="150"/>
      <c r="H3" s="150"/>
      <c r="I3" s="150"/>
    </row>
    <row r="4" spans="1:9" ht="12.75">
      <c r="A4" s="151" t="s">
        <v>6</v>
      </c>
      <c r="B4" s="151"/>
      <c r="C4" s="151"/>
      <c r="D4" s="151"/>
      <c r="E4" s="151"/>
      <c r="F4" s="151"/>
      <c r="G4" s="151"/>
      <c r="H4" s="151"/>
      <c r="I4" s="151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 customHeight="1">
      <c r="A7" s="3" t="str">
        <f>'1.1 Pag.A'!$A$4</f>
        <v>Būves nosaukums: 464. sērijas daudzdzīvokļu dzivojamās ēkas jumta pastiprināšana</v>
      </c>
      <c r="B7" s="3"/>
      <c r="C7" s="20"/>
      <c r="D7" s="20"/>
      <c r="E7" s="20"/>
      <c r="F7" s="20"/>
      <c r="G7" s="20"/>
      <c r="H7" s="20"/>
      <c r="I7" s="20"/>
    </row>
    <row r="8" spans="1:9" ht="12.75" customHeight="1">
      <c r="A8" s="3" t="str">
        <f>'1.1 Pag.A'!$A$5</f>
        <v>Objekta nosaukums: 464. sērijas daudzdzīvokļu dzivojamās ēkas jumta pastiprināšana</v>
      </c>
      <c r="B8" s="3"/>
      <c r="C8" s="20"/>
      <c r="D8" s="20"/>
      <c r="E8" s="20"/>
      <c r="F8" s="20"/>
      <c r="G8" s="20"/>
      <c r="H8" s="20"/>
      <c r="I8" s="20"/>
    </row>
    <row r="9" spans="1:9" ht="12.75">
      <c r="A9" s="3" t="str">
        <f>'1.1 Pag.A'!$A$6</f>
        <v>Objekta adrese: </v>
      </c>
      <c r="B9" s="3"/>
      <c r="C9" s="8"/>
      <c r="D9" s="8"/>
      <c r="E9" s="8"/>
      <c r="F9" s="8"/>
      <c r="G9" s="8"/>
      <c r="H9" s="8"/>
      <c r="I9" s="8"/>
    </row>
    <row r="10" spans="1:9" ht="12.75">
      <c r="A10" s="3" t="str">
        <f>'1.1 Pag.A'!$A$7</f>
        <v>Pasūtījuma Nr.: </v>
      </c>
      <c r="B10" s="3"/>
      <c r="C10" s="21"/>
      <c r="D10" s="21"/>
      <c r="E10" s="21"/>
      <c r="F10" s="21"/>
      <c r="G10" s="21"/>
      <c r="H10" s="21"/>
      <c r="I10" s="21"/>
    </row>
    <row r="11" spans="1:9" ht="12.75">
      <c r="A11" s="6"/>
      <c r="B11" s="6"/>
      <c r="C11" s="6"/>
      <c r="D11" s="6"/>
      <c r="E11" s="6"/>
      <c r="F11" s="6"/>
      <c r="G11" s="6"/>
      <c r="H11" s="6"/>
      <c r="I11" s="6"/>
    </row>
    <row r="12" spans="1:9" ht="12.75">
      <c r="A12" s="5"/>
      <c r="B12" s="5"/>
      <c r="C12" s="22" t="s">
        <v>12</v>
      </c>
      <c r="D12" s="22"/>
      <c r="E12" s="23">
        <f>E25</f>
        <v>2439.88</v>
      </c>
      <c r="F12" s="4"/>
      <c r="G12" s="4"/>
      <c r="H12" s="4"/>
      <c r="I12" s="4"/>
    </row>
    <row r="13" spans="1:9" ht="12.75">
      <c r="A13" s="5"/>
      <c r="B13" s="5"/>
      <c r="C13" s="22" t="s">
        <v>15</v>
      </c>
      <c r="D13" s="22"/>
      <c r="E13" s="23">
        <f>I21</f>
        <v>65.06</v>
      </c>
      <c r="F13" s="4"/>
      <c r="G13" s="4"/>
      <c r="H13" s="4"/>
      <c r="I13" s="4"/>
    </row>
    <row r="14" spans="1:9" s="37" customFormat="1" ht="12.75">
      <c r="A14" s="34"/>
      <c r="B14" s="34"/>
      <c r="C14" s="35"/>
      <c r="D14" s="35"/>
      <c r="E14" s="36"/>
      <c r="F14" s="24"/>
      <c r="G14" s="24"/>
      <c r="H14" s="24"/>
      <c r="I14" s="24"/>
    </row>
    <row r="15" spans="7:10" ht="12.75">
      <c r="G15" s="5"/>
      <c r="I15" s="13" t="s">
        <v>50</v>
      </c>
      <c r="J15" s="39"/>
    </row>
    <row r="16" spans="1:10" ht="12.75" customHeight="1">
      <c r="A16" s="152" t="s">
        <v>4</v>
      </c>
      <c r="B16" s="153" t="s">
        <v>17</v>
      </c>
      <c r="C16" s="155" t="s">
        <v>7</v>
      </c>
      <c r="D16" s="156"/>
      <c r="E16" s="152" t="s">
        <v>30</v>
      </c>
      <c r="F16" s="159" t="s">
        <v>8</v>
      </c>
      <c r="G16" s="159"/>
      <c r="H16" s="159"/>
      <c r="I16" s="159"/>
      <c r="J16" s="56"/>
    </row>
    <row r="17" spans="1:10" s="24" customFormat="1" ht="45" customHeight="1">
      <c r="A17" s="152"/>
      <c r="B17" s="154"/>
      <c r="C17" s="157"/>
      <c r="D17" s="158"/>
      <c r="E17" s="152"/>
      <c r="F17" s="12" t="s">
        <v>27</v>
      </c>
      <c r="G17" s="12" t="s">
        <v>28</v>
      </c>
      <c r="H17" s="31" t="s">
        <v>29</v>
      </c>
      <c r="I17" s="31" t="s">
        <v>16</v>
      </c>
      <c r="J17" s="57"/>
    </row>
    <row r="18" spans="1:9" s="48" customFormat="1" ht="12.75">
      <c r="A18" s="44"/>
      <c r="B18" s="45"/>
      <c r="C18" s="45"/>
      <c r="D18" s="46"/>
      <c r="E18" s="44"/>
      <c r="F18" s="44"/>
      <c r="G18" s="44"/>
      <c r="H18" s="47"/>
      <c r="I18" s="47"/>
    </row>
    <row r="19" spans="1:10" s="48" customFormat="1" ht="12.75">
      <c r="A19" s="50">
        <v>1</v>
      </c>
      <c r="B19" s="50">
        <v>1.1</v>
      </c>
      <c r="C19" s="142" t="s">
        <v>45</v>
      </c>
      <c r="D19" s="143"/>
      <c r="E19" s="51">
        <f>F19+G19+H19</f>
        <v>2050.3199999999997</v>
      </c>
      <c r="F19" s="49">
        <f>'1.4 Past.A'!M20</f>
        <v>807.06</v>
      </c>
      <c r="G19" s="49">
        <f>'1.4 Past.A'!N20</f>
        <v>374.7</v>
      </c>
      <c r="H19" s="49">
        <f>'1.4 Past.A'!O20</f>
        <v>868.56</v>
      </c>
      <c r="I19" s="49">
        <f>'1.4 Past.A'!L20</f>
        <v>65.06</v>
      </c>
      <c r="J19" s="54"/>
    </row>
    <row r="20" spans="1:10" s="25" customFormat="1" ht="12.75">
      <c r="A20" s="38"/>
      <c r="B20" s="43"/>
      <c r="C20" s="41"/>
      <c r="D20" s="42"/>
      <c r="E20" s="40">
        <f>F20+G20+H20</f>
        <v>0</v>
      </c>
      <c r="F20" s="40"/>
      <c r="G20" s="40"/>
      <c r="H20" s="40"/>
      <c r="I20" s="40"/>
      <c r="J20" s="54"/>
    </row>
    <row r="21" spans="1:10" ht="12.75">
      <c r="A21" s="144" t="s">
        <v>0</v>
      </c>
      <c r="B21" s="144"/>
      <c r="C21" s="144"/>
      <c r="D21" s="26"/>
      <c r="E21" s="27">
        <f>SUM(E18:E20)</f>
        <v>2050.3199999999997</v>
      </c>
      <c r="F21" s="27">
        <f>SUM(F18:F20)</f>
        <v>807.06</v>
      </c>
      <c r="G21" s="27">
        <f>SUM(G18:G20)</f>
        <v>374.7</v>
      </c>
      <c r="H21" s="27">
        <f>SUM(H18:H20)</f>
        <v>868.56</v>
      </c>
      <c r="I21" s="27">
        <f>SUM(I18:I20)</f>
        <v>65.06</v>
      </c>
      <c r="J21" s="55"/>
    </row>
    <row r="22" spans="1:5" ht="12.75">
      <c r="A22" s="145" t="s">
        <v>9</v>
      </c>
      <c r="B22" s="145"/>
      <c r="C22" s="145"/>
      <c r="D22" s="9">
        <v>0.1</v>
      </c>
      <c r="E22" s="28">
        <f>ROUND(E21*D22,2)</f>
        <v>205.03</v>
      </c>
    </row>
    <row r="23" spans="1:5" ht="12.75">
      <c r="A23" s="146" t="s">
        <v>10</v>
      </c>
      <c r="B23" s="146"/>
      <c r="C23" s="146"/>
      <c r="D23" s="29"/>
      <c r="E23" s="28">
        <f>ROUND(E22*0.05,2)</f>
        <v>10.25</v>
      </c>
    </row>
    <row r="24" spans="1:7" ht="12.75">
      <c r="A24" s="147" t="s">
        <v>11</v>
      </c>
      <c r="B24" s="148"/>
      <c r="C24" s="149"/>
      <c r="D24" s="9">
        <v>0.09</v>
      </c>
      <c r="E24" s="28">
        <f>ROUND(E21*D24,2)</f>
        <v>184.53</v>
      </c>
      <c r="G24" s="58"/>
    </row>
    <row r="25" spans="1:10" ht="12.75">
      <c r="A25" s="144" t="s">
        <v>49</v>
      </c>
      <c r="B25" s="144"/>
      <c r="C25" s="144"/>
      <c r="D25" s="26"/>
      <c r="E25" s="27">
        <f>E21+E22+E24</f>
        <v>2439.88</v>
      </c>
      <c r="G25" s="30"/>
      <c r="J25" s="55"/>
    </row>
    <row r="26" spans="1:3" s="14" customFormat="1" ht="12.75">
      <c r="A26" s="15"/>
      <c r="B26" s="15"/>
      <c r="C26" s="16"/>
    </row>
    <row r="27" spans="1:3" s="14" customFormat="1" ht="12.75">
      <c r="A27" s="15"/>
      <c r="B27" s="15"/>
      <c r="C27" s="16"/>
    </row>
    <row r="28" spans="1:3" s="14" customFormat="1" ht="12.75">
      <c r="A28" s="15"/>
      <c r="B28" s="15"/>
      <c r="C28" s="16"/>
    </row>
    <row r="29" spans="1:3" s="14" customFormat="1" ht="12.75">
      <c r="A29" s="1" t="str">
        <f>'1.1 Pag.A'!$A$27</f>
        <v>Sastādīja:  Mikus Dzudzilo, Sert.Nr. 20-7063</v>
      </c>
      <c r="B29" s="17"/>
      <c r="C29" s="18"/>
    </row>
    <row r="30" spans="1:6" s="10" customFormat="1" ht="12.75">
      <c r="A30" s="1"/>
      <c r="B30" s="11"/>
      <c r="C30" s="32"/>
      <c r="F30" s="19"/>
    </row>
    <row r="31" spans="1:3" s="10" customFormat="1" ht="12.75">
      <c r="A31" s="1"/>
      <c r="B31" s="11"/>
      <c r="C31" s="11"/>
    </row>
    <row r="32" spans="1:6" s="11" customFormat="1" ht="12.75">
      <c r="A32" s="33"/>
      <c r="D32" s="10"/>
      <c r="E32" s="10"/>
      <c r="F32" s="10"/>
    </row>
    <row r="33" spans="1:3" s="10" customFormat="1" ht="12.75">
      <c r="A33" s="1" t="str">
        <f>'1.1 Pag.A'!$A$31</f>
        <v>Pārbaudīja: </v>
      </c>
      <c r="B33" s="11"/>
      <c r="C33" s="11"/>
    </row>
    <row r="34" spans="1:3" s="10" customFormat="1" ht="12.75">
      <c r="A34" s="11"/>
      <c r="B34" s="11"/>
      <c r="C34" s="11"/>
    </row>
    <row r="35" spans="1:3" s="10" customFormat="1" ht="12.75">
      <c r="A35" s="11"/>
      <c r="B35" s="11"/>
      <c r="C35" s="11"/>
    </row>
    <row r="36" spans="1:3" s="10" customFormat="1" ht="12.75">
      <c r="A36" s="11"/>
      <c r="B36" s="11"/>
      <c r="C36" s="11"/>
    </row>
    <row r="37" spans="1:2" ht="12.75">
      <c r="A37" s="7"/>
      <c r="B37" s="7"/>
    </row>
    <row r="39" spans="1:2" ht="12.75">
      <c r="A39" s="7"/>
      <c r="B39" s="7"/>
    </row>
    <row r="40" spans="1:2" ht="12.75">
      <c r="A40" s="7"/>
      <c r="B40" s="7"/>
    </row>
    <row r="41" spans="1:2" ht="12.75">
      <c r="A41" s="7"/>
      <c r="B41" s="7"/>
    </row>
    <row r="47" spans="1:2" ht="12.75">
      <c r="A47" s="33"/>
      <c r="B47" s="33"/>
    </row>
  </sheetData>
  <sheetProtection/>
  <mergeCells count="14">
    <mergeCell ref="A2:I2"/>
    <mergeCell ref="A3:I3"/>
    <mergeCell ref="A4:I4"/>
    <mergeCell ref="A16:A17"/>
    <mergeCell ref="B16:B17"/>
    <mergeCell ref="C16:D17"/>
    <mergeCell ref="E16:E17"/>
    <mergeCell ref="F16:I16"/>
    <mergeCell ref="A23:C23"/>
    <mergeCell ref="A24:C24"/>
    <mergeCell ref="A25:C25"/>
    <mergeCell ref="C19:D19"/>
    <mergeCell ref="A21:C21"/>
    <mergeCell ref="A22:C22"/>
  </mergeCells>
  <printOptions horizontalCentered="1"/>
  <pageMargins left="0.748031496062992" right="0.748031496062992" top="1.234251969" bottom="0.484251969" header="0.511811023622047" footer="0.511811023622047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EdgarsK</dc:creator>
  <cp:keywords/>
  <dc:description/>
  <cp:lastModifiedBy>K</cp:lastModifiedBy>
  <cp:lastPrinted>2019-11-14T11:01:07Z</cp:lastPrinted>
  <dcterms:created xsi:type="dcterms:W3CDTF">1996-10-14T23:33:28Z</dcterms:created>
  <dcterms:modified xsi:type="dcterms:W3CDTF">2019-12-09T17:48:40Z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