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defaultThemeVersion="124226"/>
  <mc:AlternateContent xmlns:mc="http://schemas.openxmlformats.org/markup-compatibility/2006">
    <mc:Choice Requires="x15">
      <x15ac:absPath xmlns:x15ac="http://schemas.microsoft.com/office/spreadsheetml/2010/11/ac" url="https://ekmin.sharepoint.com/sites/o365.em.mpd/Shared Documents/Uzdevumi/2021/Karina/Energo/Excel rīks/Nodevumi/FINAL NODEVUMI/"/>
    </mc:Choice>
  </mc:AlternateContent>
  <xr:revisionPtr revIDLastSave="0" documentId="8_{7DEB18B9-1667-4CD4-937D-4CD0EE425D3F}" xr6:coauthVersionLast="47" xr6:coauthVersionMax="47" xr10:uidLastSave="{00000000-0000-0000-0000-000000000000}"/>
  <bookViews>
    <workbookView xWindow="-108" yWindow="-108" windowWidth="23256" windowHeight="12576" firstSheet="3" activeTab="5" xr2:uid="{00000000-000D-0000-FFFF-FFFF00000000}"/>
  </bookViews>
  <sheets>
    <sheet name="1. Ievads" sheetId="5" r:id="rId1"/>
    <sheet name="2. Ēkas apraksts" sheetId="1" r:id="rId2"/>
    <sheet name="3. Enerģijas patēriņa dati" sheetId="6" r:id="rId3"/>
    <sheet name="4. Ēkas esošā situācija" sheetId="2" r:id="rId4"/>
    <sheet name="5. SMS uzstādīšanas izmaksas" sheetId="3" r:id="rId5"/>
    <sheet name="6. Ekonomiskie aprēķini" sheetId="4"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9" i="6" l="1"/>
  <c r="E9" i="6"/>
  <c r="F9" i="6"/>
  <c r="G9" i="6"/>
  <c r="H9" i="6"/>
  <c r="I9" i="6"/>
  <c r="J9" i="6"/>
  <c r="K9" i="6"/>
  <c r="L9" i="6"/>
  <c r="M9" i="6"/>
  <c r="N9" i="6"/>
  <c r="C9" i="6"/>
  <c r="O5" i="6"/>
  <c r="O6" i="6"/>
  <c r="O7" i="6"/>
  <c r="O8" i="6"/>
  <c r="O4" i="6"/>
  <c r="O9" i="6" l="1"/>
  <c r="B21" i="1" s="1"/>
  <c r="B23" i="1" l="1"/>
  <c r="B4" i="2" s="1"/>
  <c r="B15" i="1"/>
  <c r="B10" i="2"/>
  <c r="B3" i="2" l="1"/>
  <c r="B20" i="3"/>
  <c r="B5" i="4" l="1"/>
  <c r="B5" i="2"/>
  <c r="B19" i="3" l="1"/>
  <c r="B7" i="4"/>
  <c r="C7" i="4" s="1"/>
  <c r="B11" i="4" l="1"/>
  <c r="C15" i="4" s="1"/>
  <c r="B13" i="3"/>
  <c r="C5" i="4" s="1"/>
  <c r="C16" i="4" s="1"/>
  <c r="D16" i="4" s="1"/>
  <c r="E16" i="4" s="1"/>
  <c r="F16" i="4" s="1"/>
  <c r="G16" i="4" s="1"/>
  <c r="H16" i="4" s="1"/>
  <c r="I16" i="4" s="1"/>
  <c r="J16" i="4" s="1"/>
  <c r="K16" i="4" s="1"/>
  <c r="L16" i="4" s="1"/>
  <c r="C17" i="4" l="1"/>
  <c r="C18" i="4" s="1"/>
  <c r="D15" i="4"/>
  <c r="D17" i="4" s="1"/>
  <c r="B18" i="3"/>
  <c r="B3" i="3"/>
  <c r="C3" i="4" s="1"/>
  <c r="D18" i="4" l="1"/>
  <c r="E15" i="4"/>
  <c r="E17" i="4" s="1"/>
  <c r="B16" i="4"/>
  <c r="B21" i="4" s="1"/>
  <c r="C11" i="4"/>
  <c r="F15" i="4" l="1"/>
  <c r="F17" i="4" s="1"/>
  <c r="F18" i="4" s="1"/>
  <c r="B22" i="4"/>
  <c r="B18" i="4"/>
  <c r="E18" i="4"/>
  <c r="B23" i="4" s="1"/>
  <c r="G15" i="4" l="1"/>
  <c r="G17" i="4" s="1"/>
  <c r="B24" i="4" s="1"/>
  <c r="H15" i="4" l="1"/>
  <c r="I15" i="4" s="1"/>
  <c r="G18" i="4"/>
  <c r="H17" i="4" l="1"/>
  <c r="H18" i="4" s="1"/>
  <c r="B25" i="4"/>
  <c r="J15" i="4"/>
  <c r="I17" i="4"/>
  <c r="I18" i="4" s="1"/>
  <c r="K15" i="4" l="1"/>
  <c r="J17" i="4"/>
  <c r="J18" i="4" s="1"/>
  <c r="L15" i="4" l="1"/>
  <c r="L17" i="4" s="1"/>
  <c r="K17" i="4"/>
  <c r="K18" i="4" s="1"/>
  <c r="B26" i="4" l="1"/>
  <c r="L18" i="4"/>
  <c r="B27" i="4" s="1"/>
</calcChain>
</file>

<file path=xl/sharedStrings.xml><?xml version="1.0" encoding="utf-8"?>
<sst xmlns="http://schemas.openxmlformats.org/spreadsheetml/2006/main" count="142" uniqueCount="102">
  <si>
    <t>Ekonomiskie dati</t>
  </si>
  <si>
    <t>Pamatinformācija</t>
  </si>
  <si>
    <t>Ēkas klasifikācija</t>
  </si>
  <si>
    <t>Ēkas apsaimniekotājs</t>
  </si>
  <si>
    <t>Siltumenerģijas izmaksas</t>
  </si>
  <si>
    <t>Procentu likme</t>
  </si>
  <si>
    <t>MWh gadā</t>
  </si>
  <si>
    <t>kWh/m2 gadā</t>
  </si>
  <si>
    <t>Siltumenerģijas ietaupījums</t>
  </si>
  <si>
    <t>%</t>
  </si>
  <si>
    <t>līdz 100 kWh/m2 gadā</t>
  </si>
  <si>
    <t xml:space="preserve">no 101 kWh/m2 gadā līdz 150 kWh/m2 gadā </t>
  </si>
  <si>
    <t>virs 151 kWh/m2 gadā</t>
  </si>
  <si>
    <t>Siltuma maksas sadalītāju uzstādīšanas izmaksas (SMS)</t>
  </si>
  <si>
    <t xml:space="preserve">Kopējās siltuma maksas sadalītāju un to darbībai nepieciešamo iekārtu uzstādīšanas un apkures sistēmas pielāgošanas izmaksas </t>
  </si>
  <si>
    <t>Siltuma maksas sadalītāju iekārtas un tās uzstādīšanas izmaksas par vienu sildelementu</t>
  </si>
  <si>
    <t>Termoregulatoru un apvadcauruļu uzstādīšanas izmaksas par vienu sildelementu</t>
  </si>
  <si>
    <t>Viena sildelementa uzstādīšanas izmaksas</t>
  </si>
  <si>
    <t>Sildelementu skaits ēkā</t>
  </si>
  <si>
    <t>daudzums</t>
  </si>
  <si>
    <t>Sildelementu skaits, kam jāuzstāda termoregulators vai apvadcaurules</t>
  </si>
  <si>
    <t>Sildelementu skaits, kas jāuzstāda</t>
  </si>
  <si>
    <t>Citas apkures sistēmas pielāgošanas izmaksas, kas nepieciešamas siltuma maksas sadalītāju darbības nodrošināšanai</t>
  </si>
  <si>
    <t>Kopējās siltuma maksas sadalītāju iekārtu ekspluatācijas izmaksas gadā</t>
  </si>
  <si>
    <t xml:space="preserve">Siltuma maksas sadalītāju iekārtu ekspluatācijas izmaksas par vienu sildelementu mēnesī </t>
  </si>
  <si>
    <t>Siltuma maksas sadalītāju iekārtu apkalpošanas reizes apkures sezonā</t>
  </si>
  <si>
    <t>mēneši</t>
  </si>
  <si>
    <t>Ikgadējās siltuma maksas sadalītāju uzturēšanas neto naudas plūsmas</t>
  </si>
  <si>
    <t>Patērētās siltumenerģijas izmaksas apkures nodrošināšanai gadā</t>
  </si>
  <si>
    <t>Ēkas tilpums</t>
  </si>
  <si>
    <t>m2</t>
  </si>
  <si>
    <t>m3</t>
  </si>
  <si>
    <t>m</t>
  </si>
  <si>
    <t>Siltumenerģijas tarifs</t>
  </si>
  <si>
    <t>Kopējās siltumenerģijas ekspluatācijas izmaksas gadā</t>
  </si>
  <si>
    <t>Ekonomiskie aprēķini</t>
  </si>
  <si>
    <t>Esošā situācija</t>
  </si>
  <si>
    <t>SMS uzstādīšana</t>
  </si>
  <si>
    <t>Projekta dzīves ilgums</t>
  </si>
  <si>
    <t>gadi</t>
  </si>
  <si>
    <t>Kopējās izmaksas</t>
  </si>
  <si>
    <t>Kopējo izmaksu izvērtējums</t>
  </si>
  <si>
    <t>Siltumenerģijas ietaupījums uzstādot SMS iekārtas</t>
  </si>
  <si>
    <t>Gadi</t>
  </si>
  <si>
    <t>Rezultāti</t>
  </si>
  <si>
    <t>projekta ilgums 10 gadi</t>
  </si>
  <si>
    <t>Piezīmes</t>
  </si>
  <si>
    <t>NPV (3)</t>
  </si>
  <si>
    <t>IRR (3)</t>
  </si>
  <si>
    <t>NPV (5)</t>
  </si>
  <si>
    <t>IRR (5)</t>
  </si>
  <si>
    <t>NPV (10)</t>
  </si>
  <si>
    <t>IRR (10)</t>
  </si>
  <si>
    <t>Ēkas esošā situācija</t>
  </si>
  <si>
    <t>Inflācijas likme</t>
  </si>
  <si>
    <t>Pasta indekss</t>
  </si>
  <si>
    <t>Būves kadastra apzīmējums</t>
  </si>
  <si>
    <t>Ēkas ekspluatācijas uzsākšanas gads</t>
  </si>
  <si>
    <t>Ēkas pēdējās pārbūves vai atjaunošanas gads</t>
  </si>
  <si>
    <t>Ēkas kopējā platība</t>
  </si>
  <si>
    <t>Ēkas telpu augstums</t>
  </si>
  <si>
    <t>Īpatnējais siltumenerģijas patēriņš apkurei</t>
  </si>
  <si>
    <t>Siltumenerģijas izmaksas apkurei</t>
  </si>
  <si>
    <t>EIRO</t>
  </si>
  <si>
    <t>Remonta izmaksas, saistībā ar siltumenerģijas apgādes nodrošināšanu</t>
  </si>
  <si>
    <t>Pieņemtais enerģijas ietaupījums, uzstādot siltuma maksas sadalītājus atbilstoši ēkas izmantotās siltumenerģijas patēriņam (%)</t>
  </si>
  <si>
    <t>EURO/MWh</t>
  </si>
  <si>
    <t>EURO gadā</t>
  </si>
  <si>
    <t>EURO</t>
  </si>
  <si>
    <t>EURO/sildelementu</t>
  </si>
  <si>
    <t>Esošā situācija EURO</t>
  </si>
  <si>
    <t>SMS uzstādīšana EURO</t>
  </si>
  <si>
    <t>Enerģijas ietaupījums EURO</t>
  </si>
  <si>
    <t>Piezīme:</t>
  </si>
  <si>
    <t>Gads</t>
  </si>
  <si>
    <t>Janvāris</t>
  </si>
  <si>
    <t>Februāris</t>
  </si>
  <si>
    <t>Marts</t>
  </si>
  <si>
    <t>Aprīlis</t>
  </si>
  <si>
    <t>Maijs</t>
  </si>
  <si>
    <t>Jūnijs</t>
  </si>
  <si>
    <t>Jūlijs</t>
  </si>
  <si>
    <t>Augusts</t>
  </si>
  <si>
    <t>Septembris</t>
  </si>
  <si>
    <t>Oktobris</t>
  </si>
  <si>
    <t>Novembris</t>
  </si>
  <si>
    <t>Decembris</t>
  </si>
  <si>
    <t>Kopā</t>
  </si>
  <si>
    <t>Enerģijas patēriņa dati apkures nodrošināšanai</t>
  </si>
  <si>
    <t>Kopējais enerģijas patēriņš, MWh</t>
  </si>
  <si>
    <t>Aprēķina periods</t>
  </si>
  <si>
    <t>Ievads</t>
  </si>
  <si>
    <t>Kopējais vidējais (MWh gadā)</t>
  </si>
  <si>
    <t>Ēkas adrese (novads, pilsēta, ielas nosaukums, nr.)</t>
  </si>
  <si>
    <t>Siltumenerģijas patēriņš apkurei</t>
  </si>
  <si>
    <t>Siltuma maksas sadalītāju iekārtu ekspluatācijas izmaksas un/vai siltumenerģijas sadalījuma uzskaites izmaksas</t>
  </si>
  <si>
    <t>Citas ar siltumenerģijas uzskaites sadalījumu saistītās izmaksas</t>
  </si>
  <si>
    <t>Projekta investīciju atmaksāšanās laiks</t>
  </si>
  <si>
    <t>Ēkas aprēķina platība</t>
  </si>
  <si>
    <r>
      <t xml:space="preserve">                  Elektroniskā novērtēšanas veidlapa individuālajiem siltuma maksas sadalītājiem (turpmāk arī – SMS un sadalītāji) </t>
    </r>
    <r>
      <rPr>
        <sz val="12"/>
        <color rgb="FF000000"/>
        <rFont val="Times New Roman"/>
        <family val="1"/>
        <charset val="186"/>
      </rPr>
      <t>ir izstrādāta, lai nodrošinātu Ministru kabineta 2020.gada 10.decembra noteikumu Nr. 730 “Ekspluatējamu ēku energoefektivitātes minimālās prasības”  1. pielikumā norādītās metodikas korektu piemērošanu, vienlaikus, atvieglojot procesu, kādā dzīvojamo māju pārvaldītājiem jāveic sadalītāju uzstādīšanas ekonomiskā pamatojuma aprēķini.
Elektroniskā novērtēšanas veidlapa ir veidota, kā parocīgs un viegli lietojams ekonomiskā pamatojuma aprēķina veikšanas rīks. Papildus ir izstrādāti metodiskie norādījumi, kas satur saprotamu un viegli uztveramu skaidrojumu, kā lietojama Elektroniskā novērtēšanas veidlapa - ,,Metodiskie norādījumi individuālo siltuma maksas sadalītāju uzstādīšanas ekonomiskā pamatojuma novērtēšanas veidlapu pielietošanai”.
Elektroniskā novērtēšanas veidlapa paredzēta ēku un dzīvokļu īpašniekiem, dzīvojamo māju pārvaldītājiem un citiem, kuri saistīti ar individuālu siltuma maksas sadalītāju uzstādīšanu un izmantošanu.
Elektroniskā novērtēšanas veidlapa individuālajiem siltuma maksas sadalītājiem sastāv no sešām darba lapām. Lai vieglāk būtu aizpildīt veidlapu, tad ieteicams izmantot ,,Metodiskos norādījumus individuālo siltuma maksas sadalītāju uzstādīšanas ekonomiskā pamatojuma novērtēšanas veidlapu pielietošanai”.
Jāiegaumē, ka veidlapā tiek aizpildītas dzeltenās šūnas, savukārt zaļās šūnas aizpildās automātiski.</t>
    </r>
  </si>
  <si>
    <t>Ēkas apraksts</t>
  </si>
  <si>
    <t>Ēkas dzīvojamo un nedzīvojamo telpu kopskaits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</si>
</sst>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charset val="186"/>
      <scheme val="minor"/>
    </font>
    <font>
      <sz val="11"/>
      <color theme="1"/>
      <name val="Times New Roman"/>
      <family val="1"/>
      <charset val="186"/>
    </font>
    <font>
      <b/>
      <sz val="11"/>
      <name val="Times New Roman"/>
      <family val="1"/>
      <charset val="186"/>
    </font>
    <font>
      <sz val="11"/>
      <name val="Times New Roman"/>
      <family val="1"/>
      <charset val="186"/>
    </font>
    <font>
      <sz val="11"/>
      <color theme="0"/>
      <name val="Calibri"/>
      <family val="2"/>
      <charset val="186"/>
      <scheme val="minor"/>
    </font>
    <font>
      <b/>
      <sz val="11"/>
      <color theme="1"/>
      <name val="Times New Roman"/>
      <family val="1"/>
      <charset val="186"/>
    </font>
    <font>
      <b/>
      <sz val="16"/>
      <color theme="1"/>
      <name val="Times New Roman"/>
      <family val="1"/>
      <charset val="186"/>
    </font>
    <font>
      <b/>
      <sz val="20"/>
      <color theme="1"/>
      <name val="Times New Roman"/>
      <family val="1"/>
      <charset val="186"/>
    </font>
    <font>
      <sz val="10"/>
      <color theme="1"/>
      <name val="Times New Roman"/>
      <family val="1"/>
      <charset val="186"/>
    </font>
    <font>
      <sz val="12"/>
      <color theme="1"/>
      <name val="Times New Roman"/>
      <family val="1"/>
      <charset val="186"/>
    </font>
    <font>
      <sz val="10"/>
      <color rgb="FF000000"/>
      <name val="Times New Roman"/>
      <family val="1"/>
      <charset val="186"/>
    </font>
    <font>
      <b/>
      <sz val="12"/>
      <color theme="1"/>
      <name val="Times New Roman"/>
      <family val="1"/>
      <charset val="186"/>
    </font>
    <font>
      <sz val="12"/>
      <color rgb="FF000000"/>
      <name val="Times New Roman"/>
      <family val="1"/>
      <charset val="186"/>
    </font>
    <font>
      <b/>
      <sz val="12"/>
      <color rgb="FF000000"/>
      <name val="Times New Roman"/>
      <family val="1"/>
      <charset val="186"/>
    </font>
  </fonts>
  <fills count="6">
    <fill>
      <patternFill patternType="none"/>
    </fill>
    <fill>
      <patternFill patternType="gray125"/>
    </fill>
    <fill>
      <patternFill patternType="solid">
        <fgColor rgb="FF66CCFF"/>
        <bgColor indexed="64"/>
      </patternFill>
    </fill>
    <fill>
      <patternFill patternType="solid">
        <fgColor rgb="FFFFFF00"/>
        <bgColor indexed="64"/>
      </patternFill>
    </fill>
    <fill>
      <patternFill patternType="solid">
        <fgColor rgb="FF92D050"/>
        <bgColor indexed="64"/>
      </patternFill>
    </fill>
    <fill>
      <patternFill patternType="solid">
        <fgColor theme="5" tint="0.39997558519241921"/>
        <bgColor indexed="65"/>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bottom style="thin">
        <color indexed="64"/>
      </bottom>
      <diagonal/>
    </border>
    <border>
      <left style="thin">
        <color indexed="64"/>
      </left>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medium">
        <color indexed="64"/>
      </top>
      <bottom style="medium">
        <color indexed="64"/>
      </bottom>
      <diagonal/>
    </border>
    <border>
      <left style="medium">
        <color indexed="64"/>
      </left>
      <right style="medium">
        <color indexed="64"/>
      </right>
      <top/>
      <bottom style="thin">
        <color indexed="64"/>
      </bottom>
      <diagonal/>
    </border>
  </borders>
  <cellStyleXfs count="2">
    <xf numFmtId="0" fontId="0" fillId="0" borderId="0"/>
    <xf numFmtId="0" fontId="4" fillId="5" borderId="0" applyNumberFormat="0" applyBorder="0" applyAlignment="0" applyProtection="0"/>
  </cellStyleXfs>
  <cellXfs count="64">
    <xf numFmtId="0" fontId="0" fillId="0" borderId="0" xfId="0"/>
    <xf numFmtId="0" fontId="1" fillId="0" borderId="0" xfId="0" applyFont="1" applyAlignment="1">
      <alignment vertical="center"/>
    </xf>
    <xf numFmtId="0" fontId="1" fillId="0" borderId="0" xfId="0" applyFont="1" applyAlignment="1">
      <alignment horizontal="center" vertical="center"/>
    </xf>
    <xf numFmtId="0" fontId="2"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9" fontId="1" fillId="0" borderId="0" xfId="0" applyNumberFormat="1" applyFont="1" applyAlignment="1">
      <alignment vertical="center"/>
    </xf>
    <xf numFmtId="9" fontId="1" fillId="0" borderId="0" xfId="0" applyNumberFormat="1" applyFont="1" applyAlignment="1">
      <alignment horizontal="center" vertical="center"/>
    </xf>
    <xf numFmtId="0" fontId="3" fillId="3" borderId="1"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1" xfId="0" applyFont="1" applyFill="1" applyBorder="1" applyAlignment="1">
      <alignment vertical="center" wrapText="1"/>
    </xf>
    <xf numFmtId="0" fontId="3" fillId="3" borderId="1" xfId="0" applyFont="1" applyFill="1" applyBorder="1" applyAlignment="1">
      <alignment vertical="center" wrapText="1"/>
    </xf>
    <xf numFmtId="0" fontId="2" fillId="0" borderId="1" xfId="0" applyFont="1" applyBorder="1" applyAlignment="1">
      <alignment horizontal="center" vertical="center" wrapText="1"/>
    </xf>
    <xf numFmtId="9" fontId="3" fillId="4" borderId="1" xfId="0" applyNumberFormat="1" applyFont="1" applyFill="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xf>
    <xf numFmtId="0" fontId="2" fillId="0" borderId="1" xfId="0" applyFont="1" applyFill="1" applyBorder="1" applyAlignment="1">
      <alignment horizontal="center" vertical="center" wrapText="1"/>
    </xf>
    <xf numFmtId="0" fontId="1" fillId="0" borderId="1" xfId="0" applyFont="1" applyBorder="1" applyAlignment="1">
      <alignment horizontal="center"/>
    </xf>
    <xf numFmtId="2" fontId="1" fillId="0" borderId="1" xfId="0" applyNumberFormat="1" applyFont="1" applyBorder="1" applyAlignment="1">
      <alignment horizontal="center"/>
    </xf>
    <xf numFmtId="2" fontId="3" fillId="0" borderId="1" xfId="0" applyNumberFormat="1" applyFont="1" applyBorder="1" applyAlignment="1">
      <alignment horizontal="center" vertical="center"/>
    </xf>
    <xf numFmtId="0" fontId="5" fillId="4" borderId="1" xfId="0" applyFont="1" applyFill="1" applyBorder="1" applyAlignment="1">
      <alignment horizontal="center"/>
    </xf>
    <xf numFmtId="2" fontId="2" fillId="4" borderId="1" xfId="0" applyNumberFormat="1" applyFont="1" applyFill="1" applyBorder="1" applyAlignment="1">
      <alignment horizontal="center" vertical="center" wrapText="1"/>
    </xf>
    <xf numFmtId="0" fontId="2" fillId="4" borderId="1" xfId="0" applyFont="1" applyFill="1" applyBorder="1" applyAlignment="1">
      <alignment horizontal="center" vertical="center" wrapText="1"/>
    </xf>
    <xf numFmtId="9" fontId="2" fillId="4" borderId="0" xfId="1" applyNumberFormat="1" applyFont="1" applyFill="1" applyBorder="1" applyAlignment="1">
      <alignment horizontal="center" vertical="center"/>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4" xfId="0" applyFont="1" applyBorder="1" applyAlignment="1">
      <alignment vertical="center" wrapText="1"/>
    </xf>
    <xf numFmtId="0" fontId="2" fillId="0" borderId="15" xfId="0" applyFont="1" applyBorder="1" applyAlignment="1">
      <alignment vertical="center" wrapText="1"/>
    </xf>
    <xf numFmtId="0" fontId="2" fillId="0" borderId="16" xfId="0" applyFont="1" applyBorder="1" applyAlignment="1">
      <alignment vertical="center" wrapText="1"/>
    </xf>
    <xf numFmtId="0" fontId="9" fillId="0" borderId="19" xfId="0" applyFont="1" applyBorder="1" applyAlignment="1">
      <alignment vertical="center" wrapText="1"/>
    </xf>
    <xf numFmtId="0" fontId="2" fillId="0" borderId="5" xfId="0" applyFont="1" applyBorder="1" applyAlignment="1">
      <alignment horizontal="center" vertical="center" wrapText="1"/>
    </xf>
    <xf numFmtId="0" fontId="2" fillId="0" borderId="21" xfId="0" applyFont="1" applyBorder="1" applyAlignment="1">
      <alignment horizontal="center" vertical="center" wrapText="1"/>
    </xf>
    <xf numFmtId="0" fontId="10" fillId="4" borderId="9" xfId="0" applyFont="1" applyFill="1" applyBorder="1" applyAlignment="1">
      <alignment horizontal="center" vertical="center" wrapText="1"/>
    </xf>
    <xf numFmtId="0" fontId="10" fillId="4" borderId="10" xfId="0" applyFont="1" applyFill="1" applyBorder="1" applyAlignment="1">
      <alignment horizontal="center" vertical="center" wrapText="1"/>
    </xf>
    <xf numFmtId="0" fontId="10" fillId="4" borderId="11" xfId="0" applyFont="1" applyFill="1" applyBorder="1" applyAlignment="1">
      <alignment horizontal="center" vertical="center" wrapText="1"/>
    </xf>
    <xf numFmtId="0" fontId="10" fillId="4" borderId="22" xfId="0" applyFont="1" applyFill="1" applyBorder="1" applyAlignment="1">
      <alignment horizontal="center" vertical="center" wrapText="1"/>
    </xf>
    <xf numFmtId="0" fontId="10" fillId="4" borderId="15" xfId="0" applyFont="1" applyFill="1" applyBorder="1" applyAlignment="1">
      <alignment horizontal="center" vertical="center" wrapText="1"/>
    </xf>
    <xf numFmtId="0" fontId="10" fillId="4" borderId="16" xfId="0" applyFont="1" applyFill="1" applyBorder="1" applyAlignment="1">
      <alignment horizontal="center" vertical="center" wrapText="1"/>
    </xf>
    <xf numFmtId="0" fontId="12" fillId="0" borderId="0" xfId="0" applyFont="1" applyAlignment="1">
      <alignment horizontal="justify" vertical="center"/>
    </xf>
    <xf numFmtId="0" fontId="5" fillId="0" borderId="0" xfId="0" applyFont="1" applyAlignment="1">
      <alignment vertical="center"/>
    </xf>
    <xf numFmtId="0" fontId="3" fillId="4" borderId="1" xfId="0" applyFont="1" applyFill="1" applyBorder="1" applyAlignment="1" applyProtection="1">
      <alignment horizontal="center" vertical="center" wrapText="1"/>
    </xf>
    <xf numFmtId="0" fontId="3" fillId="3" borderId="1" xfId="0" applyFont="1" applyFill="1" applyBorder="1" applyAlignment="1" applyProtection="1">
      <alignment horizontal="center" vertical="center" wrapText="1"/>
      <protection locked="0"/>
    </xf>
    <xf numFmtId="9" fontId="3" fillId="3" borderId="1" xfId="0" applyNumberFormat="1" applyFont="1" applyFill="1" applyBorder="1" applyAlignment="1" applyProtection="1">
      <alignment horizontal="center" vertical="center" wrapText="1"/>
      <protection locked="0"/>
    </xf>
    <xf numFmtId="0" fontId="8" fillId="3" borderId="12" xfId="0" applyFont="1" applyFill="1" applyBorder="1" applyAlignment="1" applyProtection="1">
      <alignment horizontal="center" vertical="center" wrapText="1"/>
      <protection locked="0"/>
    </xf>
    <xf numFmtId="0" fontId="8" fillId="3" borderId="8" xfId="0" applyFont="1" applyFill="1" applyBorder="1" applyAlignment="1" applyProtection="1">
      <alignment horizontal="center" vertical="center" wrapText="1"/>
      <protection locked="0"/>
    </xf>
    <xf numFmtId="0" fontId="8" fillId="3" borderId="18" xfId="0" applyFont="1" applyFill="1" applyBorder="1" applyAlignment="1" applyProtection="1">
      <alignment horizontal="center" vertical="center" wrapText="1"/>
      <protection locked="0"/>
    </xf>
    <xf numFmtId="0" fontId="8" fillId="3" borderId="3" xfId="0" applyFont="1" applyFill="1" applyBorder="1" applyAlignment="1" applyProtection="1">
      <alignment horizontal="center" vertical="center" wrapText="1"/>
      <protection locked="0"/>
    </xf>
    <xf numFmtId="0" fontId="8" fillId="3" borderId="1" xfId="0" applyFont="1" applyFill="1" applyBorder="1" applyAlignment="1" applyProtection="1">
      <alignment horizontal="center" vertical="center" wrapText="1"/>
      <protection locked="0"/>
    </xf>
    <xf numFmtId="0" fontId="8" fillId="3" borderId="2" xfId="0" applyFont="1" applyFill="1" applyBorder="1" applyAlignment="1" applyProtection="1">
      <alignment horizontal="center" vertical="center" wrapText="1"/>
      <protection locked="0"/>
    </xf>
    <xf numFmtId="0" fontId="8" fillId="3" borderId="20" xfId="0" applyFont="1" applyFill="1" applyBorder="1" applyAlignment="1" applyProtection="1">
      <alignment horizontal="center" vertical="center" wrapText="1"/>
      <protection locked="0"/>
    </xf>
    <xf numFmtId="0" fontId="8" fillId="3" borderId="17" xfId="0" applyFont="1" applyFill="1" applyBorder="1" applyAlignment="1" applyProtection="1">
      <alignment horizontal="center" vertical="center" wrapText="1"/>
      <protection locked="0"/>
    </xf>
    <xf numFmtId="0" fontId="8" fillId="3" borderId="13" xfId="0" applyFont="1" applyFill="1" applyBorder="1" applyAlignment="1" applyProtection="1">
      <alignment horizontal="center" vertical="center" wrapText="1"/>
      <protection locked="0"/>
    </xf>
    <xf numFmtId="0" fontId="13" fillId="0" borderId="0" xfId="0" applyFont="1" applyAlignment="1">
      <alignment horizontal="left" vertical="center" wrapText="1"/>
    </xf>
    <xf numFmtId="0" fontId="0" fillId="0" borderId="0" xfId="0" applyAlignment="1">
      <alignment horizontal="left" vertical="center" wrapText="1"/>
    </xf>
    <xf numFmtId="0" fontId="7" fillId="2" borderId="0" xfId="0" applyFont="1" applyFill="1" applyAlignment="1">
      <alignment horizontal="center" vertical="center" wrapText="1"/>
    </xf>
    <xf numFmtId="0" fontId="0" fillId="0" borderId="0" xfId="0" applyAlignment="1">
      <alignment wrapText="1"/>
    </xf>
    <xf numFmtId="0" fontId="6" fillId="2" borderId="0" xfId="0" applyFont="1" applyFill="1" applyAlignment="1">
      <alignment horizontal="left" vertical="center" wrapText="1"/>
    </xf>
    <xf numFmtId="0" fontId="3" fillId="3" borderId="2" xfId="0" applyFont="1" applyFill="1" applyBorder="1" applyAlignment="1" applyProtection="1">
      <alignment horizontal="center" vertical="center" wrapText="1"/>
      <protection locked="0"/>
    </xf>
    <xf numFmtId="0" fontId="0" fillId="3" borderId="3" xfId="0" applyFill="1" applyBorder="1" applyAlignment="1" applyProtection="1">
      <alignment horizontal="center" vertical="center" wrapText="1"/>
      <protection locked="0"/>
    </xf>
    <xf numFmtId="0" fontId="3" fillId="3" borderId="3" xfId="0" applyFont="1" applyFill="1" applyBorder="1" applyAlignment="1" applyProtection="1">
      <alignment horizontal="center" vertical="center" wrapText="1"/>
      <protection locked="0"/>
    </xf>
    <xf numFmtId="0" fontId="11" fillId="0" borderId="7" xfId="0" applyFont="1" applyBorder="1" applyAlignment="1">
      <alignment horizontal="center" vertical="center" wrapText="1"/>
    </xf>
    <xf numFmtId="0" fontId="11" fillId="0" borderId="6" xfId="0" applyFont="1" applyBorder="1" applyAlignment="1">
      <alignment horizontal="center" vertical="center" wrapText="1"/>
    </xf>
    <xf numFmtId="0" fontId="7" fillId="2" borderId="4" xfId="0" applyFont="1" applyFill="1" applyBorder="1" applyAlignment="1">
      <alignment horizontal="center" vertical="center" wrapText="1"/>
    </xf>
    <xf numFmtId="0" fontId="0" fillId="0" borderId="4" xfId="0" applyBorder="1" applyAlignment="1">
      <alignment wrapText="1"/>
    </xf>
  </cellXfs>
  <cellStyles count="2">
    <cellStyle name="60% - Accent2" xfId="1" builtinId="36"/>
    <cellStyle name="Normal" xfId="0" builtinId="0"/>
  </cellStyles>
  <dxfs count="0"/>
  <tableStyles count="0" defaultTableStyle="TableStyleMedium2" defaultPivotStyle="PivotStyleLight16"/>
  <colors>
    <mruColors>
      <color rgb="FF66CCFF"/>
      <color rgb="FF33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20"/>
      <c:rAngAx val="1"/>
    </c:view3D>
    <c:floor>
      <c:thickness val="0"/>
    </c:floor>
    <c:sideWall>
      <c:thickness val="0"/>
    </c:sideWall>
    <c:backWall>
      <c:thickness val="0"/>
    </c:backWall>
    <c:plotArea>
      <c:layout/>
      <c:bar3DChart>
        <c:barDir val="col"/>
        <c:grouping val="clustered"/>
        <c:varyColors val="0"/>
        <c:ser>
          <c:idx val="0"/>
          <c:order val="0"/>
          <c:tx>
            <c:strRef>
              <c:f>'3. Enerģijas patēriņa dati'!$A$4:$B$4</c:f>
              <c:strCache>
                <c:ptCount val="2"/>
                <c:pt idx="0">
                  <c:v>Gads</c:v>
                </c:pt>
                <c:pt idx="1">
                  <c:v>Kopējais enerģijas patēriņš, MWh</c:v>
                </c:pt>
              </c:strCache>
            </c:strRef>
          </c:tx>
          <c:invertIfNegative val="0"/>
          <c:cat>
            <c:strRef>
              <c:f>'3. Enerģijas patēriņa dati'!$C$3:$N$3</c:f>
              <c:strCache>
                <c:ptCount val="12"/>
                <c:pt idx="0">
                  <c:v>Janvāris</c:v>
                </c:pt>
                <c:pt idx="1">
                  <c:v>Februāris</c:v>
                </c:pt>
                <c:pt idx="2">
                  <c:v>Marts</c:v>
                </c:pt>
                <c:pt idx="3">
                  <c:v>Aprīlis</c:v>
                </c:pt>
                <c:pt idx="4">
                  <c:v>Maijs</c:v>
                </c:pt>
                <c:pt idx="5">
                  <c:v>Jūnijs</c:v>
                </c:pt>
                <c:pt idx="6">
                  <c:v>Jūlijs</c:v>
                </c:pt>
                <c:pt idx="7">
                  <c:v>Augusts</c:v>
                </c:pt>
                <c:pt idx="8">
                  <c:v>Septembris</c:v>
                </c:pt>
                <c:pt idx="9">
                  <c:v>Oktobris</c:v>
                </c:pt>
                <c:pt idx="10">
                  <c:v>Novembris</c:v>
                </c:pt>
                <c:pt idx="11">
                  <c:v>Decembris</c:v>
                </c:pt>
              </c:strCache>
            </c:strRef>
          </c:cat>
          <c:val>
            <c:numRef>
              <c:f>'3. Enerģijas patēriņa dati'!$C$4:$N$4</c:f>
              <c:numCache>
                <c:formatCode>General</c:formatCode>
                <c:ptCount val="12"/>
              </c:numCache>
            </c:numRef>
          </c:val>
          <c:extLst>
            <c:ext xmlns:c16="http://schemas.microsoft.com/office/drawing/2014/chart" uri="{C3380CC4-5D6E-409C-BE32-E72D297353CC}">
              <c16:uniqueId val="{00000000-615E-4FC7-9977-2D6D1B77AB06}"/>
            </c:ext>
          </c:extLst>
        </c:ser>
        <c:ser>
          <c:idx val="1"/>
          <c:order val="1"/>
          <c:tx>
            <c:strRef>
              <c:f>'3. Enerģijas patēriņa dati'!$A$5:$B$5</c:f>
              <c:strCache>
                <c:ptCount val="2"/>
                <c:pt idx="0">
                  <c:v>Gads</c:v>
                </c:pt>
                <c:pt idx="1">
                  <c:v>Kopējais enerģijas patēriņš, MWh</c:v>
                </c:pt>
              </c:strCache>
            </c:strRef>
          </c:tx>
          <c:invertIfNegative val="0"/>
          <c:cat>
            <c:strRef>
              <c:f>'3. Enerģijas patēriņa dati'!$C$3:$N$3</c:f>
              <c:strCache>
                <c:ptCount val="12"/>
                <c:pt idx="0">
                  <c:v>Janvāris</c:v>
                </c:pt>
                <c:pt idx="1">
                  <c:v>Februāris</c:v>
                </c:pt>
                <c:pt idx="2">
                  <c:v>Marts</c:v>
                </c:pt>
                <c:pt idx="3">
                  <c:v>Aprīlis</c:v>
                </c:pt>
                <c:pt idx="4">
                  <c:v>Maijs</c:v>
                </c:pt>
                <c:pt idx="5">
                  <c:v>Jūnijs</c:v>
                </c:pt>
                <c:pt idx="6">
                  <c:v>Jūlijs</c:v>
                </c:pt>
                <c:pt idx="7">
                  <c:v>Augusts</c:v>
                </c:pt>
                <c:pt idx="8">
                  <c:v>Septembris</c:v>
                </c:pt>
                <c:pt idx="9">
                  <c:v>Oktobris</c:v>
                </c:pt>
                <c:pt idx="10">
                  <c:v>Novembris</c:v>
                </c:pt>
                <c:pt idx="11">
                  <c:v>Decembris</c:v>
                </c:pt>
              </c:strCache>
            </c:strRef>
          </c:cat>
          <c:val>
            <c:numRef>
              <c:f>'3. Enerģijas patēriņa dati'!$C$5:$N$5</c:f>
              <c:numCache>
                <c:formatCode>General</c:formatCode>
                <c:ptCount val="12"/>
              </c:numCache>
            </c:numRef>
          </c:val>
          <c:extLst>
            <c:ext xmlns:c16="http://schemas.microsoft.com/office/drawing/2014/chart" uri="{C3380CC4-5D6E-409C-BE32-E72D297353CC}">
              <c16:uniqueId val="{00000001-615E-4FC7-9977-2D6D1B77AB06}"/>
            </c:ext>
          </c:extLst>
        </c:ser>
        <c:ser>
          <c:idx val="2"/>
          <c:order val="2"/>
          <c:tx>
            <c:strRef>
              <c:f>'3. Enerģijas patēriņa dati'!$A$6:$B$6</c:f>
              <c:strCache>
                <c:ptCount val="2"/>
                <c:pt idx="0">
                  <c:v>Gads</c:v>
                </c:pt>
                <c:pt idx="1">
                  <c:v>Kopējais enerģijas patēriņš, MWh</c:v>
                </c:pt>
              </c:strCache>
            </c:strRef>
          </c:tx>
          <c:invertIfNegative val="0"/>
          <c:cat>
            <c:strRef>
              <c:f>'3. Enerģijas patēriņa dati'!$C$3:$N$3</c:f>
              <c:strCache>
                <c:ptCount val="12"/>
                <c:pt idx="0">
                  <c:v>Janvāris</c:v>
                </c:pt>
                <c:pt idx="1">
                  <c:v>Februāris</c:v>
                </c:pt>
                <c:pt idx="2">
                  <c:v>Marts</c:v>
                </c:pt>
                <c:pt idx="3">
                  <c:v>Aprīlis</c:v>
                </c:pt>
                <c:pt idx="4">
                  <c:v>Maijs</c:v>
                </c:pt>
                <c:pt idx="5">
                  <c:v>Jūnijs</c:v>
                </c:pt>
                <c:pt idx="6">
                  <c:v>Jūlijs</c:v>
                </c:pt>
                <c:pt idx="7">
                  <c:v>Augusts</c:v>
                </c:pt>
                <c:pt idx="8">
                  <c:v>Septembris</c:v>
                </c:pt>
                <c:pt idx="9">
                  <c:v>Oktobris</c:v>
                </c:pt>
                <c:pt idx="10">
                  <c:v>Novembris</c:v>
                </c:pt>
                <c:pt idx="11">
                  <c:v>Decembris</c:v>
                </c:pt>
              </c:strCache>
            </c:strRef>
          </c:cat>
          <c:val>
            <c:numRef>
              <c:f>'3. Enerģijas patēriņa dati'!$C$6:$N$6</c:f>
              <c:numCache>
                <c:formatCode>General</c:formatCode>
                <c:ptCount val="12"/>
              </c:numCache>
            </c:numRef>
          </c:val>
          <c:extLst>
            <c:ext xmlns:c16="http://schemas.microsoft.com/office/drawing/2014/chart" uri="{C3380CC4-5D6E-409C-BE32-E72D297353CC}">
              <c16:uniqueId val="{00000002-615E-4FC7-9977-2D6D1B77AB06}"/>
            </c:ext>
          </c:extLst>
        </c:ser>
        <c:ser>
          <c:idx val="3"/>
          <c:order val="3"/>
          <c:tx>
            <c:strRef>
              <c:f>'3. Enerģijas patēriņa dati'!$A$7:$B$7</c:f>
              <c:strCache>
                <c:ptCount val="2"/>
                <c:pt idx="0">
                  <c:v>Gads</c:v>
                </c:pt>
                <c:pt idx="1">
                  <c:v>Kopējais enerģijas patēriņš, MWh</c:v>
                </c:pt>
              </c:strCache>
            </c:strRef>
          </c:tx>
          <c:invertIfNegative val="0"/>
          <c:cat>
            <c:strRef>
              <c:f>'3. Enerģijas patēriņa dati'!$C$3:$N$3</c:f>
              <c:strCache>
                <c:ptCount val="12"/>
                <c:pt idx="0">
                  <c:v>Janvāris</c:v>
                </c:pt>
                <c:pt idx="1">
                  <c:v>Februāris</c:v>
                </c:pt>
                <c:pt idx="2">
                  <c:v>Marts</c:v>
                </c:pt>
                <c:pt idx="3">
                  <c:v>Aprīlis</c:v>
                </c:pt>
                <c:pt idx="4">
                  <c:v>Maijs</c:v>
                </c:pt>
                <c:pt idx="5">
                  <c:v>Jūnijs</c:v>
                </c:pt>
                <c:pt idx="6">
                  <c:v>Jūlijs</c:v>
                </c:pt>
                <c:pt idx="7">
                  <c:v>Augusts</c:v>
                </c:pt>
                <c:pt idx="8">
                  <c:v>Septembris</c:v>
                </c:pt>
                <c:pt idx="9">
                  <c:v>Oktobris</c:v>
                </c:pt>
                <c:pt idx="10">
                  <c:v>Novembris</c:v>
                </c:pt>
                <c:pt idx="11">
                  <c:v>Decembris</c:v>
                </c:pt>
              </c:strCache>
            </c:strRef>
          </c:cat>
          <c:val>
            <c:numRef>
              <c:f>'3. Enerģijas patēriņa dati'!$C$7:$N$7</c:f>
              <c:numCache>
                <c:formatCode>General</c:formatCode>
                <c:ptCount val="12"/>
              </c:numCache>
            </c:numRef>
          </c:val>
          <c:extLst>
            <c:ext xmlns:c16="http://schemas.microsoft.com/office/drawing/2014/chart" uri="{C3380CC4-5D6E-409C-BE32-E72D297353CC}">
              <c16:uniqueId val="{00000003-615E-4FC7-9977-2D6D1B77AB06}"/>
            </c:ext>
          </c:extLst>
        </c:ser>
        <c:ser>
          <c:idx val="4"/>
          <c:order val="4"/>
          <c:tx>
            <c:strRef>
              <c:f>'3. Enerģijas patēriņa dati'!$A$8:$B$8</c:f>
              <c:strCache>
                <c:ptCount val="2"/>
                <c:pt idx="0">
                  <c:v>Gads</c:v>
                </c:pt>
                <c:pt idx="1">
                  <c:v>Kopējais enerģijas patēriņš, MWh</c:v>
                </c:pt>
              </c:strCache>
            </c:strRef>
          </c:tx>
          <c:invertIfNegative val="0"/>
          <c:cat>
            <c:strRef>
              <c:f>'3. Enerģijas patēriņa dati'!$C$3:$N$3</c:f>
              <c:strCache>
                <c:ptCount val="12"/>
                <c:pt idx="0">
                  <c:v>Janvāris</c:v>
                </c:pt>
                <c:pt idx="1">
                  <c:v>Februāris</c:v>
                </c:pt>
                <c:pt idx="2">
                  <c:v>Marts</c:v>
                </c:pt>
                <c:pt idx="3">
                  <c:v>Aprīlis</c:v>
                </c:pt>
                <c:pt idx="4">
                  <c:v>Maijs</c:v>
                </c:pt>
                <c:pt idx="5">
                  <c:v>Jūnijs</c:v>
                </c:pt>
                <c:pt idx="6">
                  <c:v>Jūlijs</c:v>
                </c:pt>
                <c:pt idx="7">
                  <c:v>Augusts</c:v>
                </c:pt>
                <c:pt idx="8">
                  <c:v>Septembris</c:v>
                </c:pt>
                <c:pt idx="9">
                  <c:v>Oktobris</c:v>
                </c:pt>
                <c:pt idx="10">
                  <c:v>Novembris</c:v>
                </c:pt>
                <c:pt idx="11">
                  <c:v>Decembris</c:v>
                </c:pt>
              </c:strCache>
            </c:strRef>
          </c:cat>
          <c:val>
            <c:numRef>
              <c:f>'3. Enerģijas patēriņa dati'!$C$8:$N$8</c:f>
              <c:numCache>
                <c:formatCode>General</c:formatCode>
                <c:ptCount val="12"/>
              </c:numCache>
            </c:numRef>
          </c:val>
          <c:extLst>
            <c:ext xmlns:c16="http://schemas.microsoft.com/office/drawing/2014/chart" uri="{C3380CC4-5D6E-409C-BE32-E72D297353CC}">
              <c16:uniqueId val="{00000004-615E-4FC7-9977-2D6D1B77AB06}"/>
            </c:ext>
          </c:extLst>
        </c:ser>
        <c:dLbls>
          <c:showLegendKey val="0"/>
          <c:showVal val="0"/>
          <c:showCatName val="0"/>
          <c:showSerName val="0"/>
          <c:showPercent val="0"/>
          <c:showBubbleSize val="0"/>
        </c:dLbls>
        <c:gapWidth val="150"/>
        <c:shape val="cylinder"/>
        <c:axId val="335170560"/>
        <c:axId val="335170944"/>
        <c:axId val="0"/>
      </c:bar3DChart>
      <c:catAx>
        <c:axId val="335170560"/>
        <c:scaling>
          <c:orientation val="minMax"/>
        </c:scaling>
        <c:delete val="0"/>
        <c:axPos val="b"/>
        <c:numFmt formatCode="General" sourceLinked="0"/>
        <c:majorTickMark val="out"/>
        <c:minorTickMark val="none"/>
        <c:tickLblPos val="nextTo"/>
        <c:crossAx val="335170944"/>
        <c:crosses val="autoZero"/>
        <c:auto val="1"/>
        <c:lblAlgn val="ctr"/>
        <c:lblOffset val="100"/>
        <c:noMultiLvlLbl val="0"/>
      </c:catAx>
      <c:valAx>
        <c:axId val="335170944"/>
        <c:scaling>
          <c:orientation val="minMax"/>
        </c:scaling>
        <c:delete val="0"/>
        <c:axPos val="l"/>
        <c:majorGridlines/>
        <c:numFmt formatCode="General" sourceLinked="1"/>
        <c:majorTickMark val="out"/>
        <c:minorTickMark val="none"/>
        <c:tickLblPos val="nextTo"/>
        <c:crossAx val="335170560"/>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none" spc="0" normalizeH="0" baseline="0">
                <a:solidFill>
                  <a:schemeClr val="tx1"/>
                </a:solidFill>
                <a:latin typeface="Times New Roman" panose="02020603050405020304" pitchFamily="18" charset="0"/>
                <a:ea typeface="+mj-ea"/>
                <a:cs typeface="Times New Roman" panose="02020603050405020304" pitchFamily="18" charset="0"/>
              </a:defRPr>
            </a:pPr>
            <a:r>
              <a:rPr lang="en-US" b="1">
                <a:solidFill>
                  <a:schemeClr val="tx1"/>
                </a:solidFill>
                <a:latin typeface="Times New Roman" panose="02020603050405020304" pitchFamily="18" charset="0"/>
                <a:cs typeface="Times New Roman" panose="02020603050405020304" pitchFamily="18" charset="0"/>
              </a:rPr>
              <a:t>Ko</a:t>
            </a:r>
            <a:r>
              <a:rPr lang="lv-LV" b="1">
                <a:solidFill>
                  <a:schemeClr val="tx1"/>
                </a:solidFill>
                <a:latin typeface="Times New Roman" panose="02020603050405020304" pitchFamily="18" charset="0"/>
                <a:cs typeface="Times New Roman" panose="02020603050405020304" pitchFamily="18" charset="0"/>
              </a:rPr>
              <a:t>pējās izmaksas EURO gadā</a:t>
            </a:r>
            <a:endParaRPr lang="en-US" b="1" baseline="0">
              <a:solidFill>
                <a:schemeClr val="tx1"/>
              </a:solidFill>
              <a:latin typeface="Times New Roman" panose="02020603050405020304" pitchFamily="18" charset="0"/>
              <a:cs typeface="Times New Roman" panose="02020603050405020304" pitchFamily="18" charset="0"/>
            </a:endParaRPr>
          </a:p>
        </c:rich>
      </c:tx>
      <c:layout>
        <c:manualLayout>
          <c:xMode val="edge"/>
          <c:yMode val="edge"/>
          <c:x val="0.22770876854678879"/>
          <c:y val="3.492941114601112E-2"/>
        </c:manualLayout>
      </c:layout>
      <c:overlay val="0"/>
      <c:spPr>
        <a:noFill/>
        <a:ln>
          <a:noFill/>
        </a:ln>
        <a:effectLst/>
      </c:spPr>
    </c:title>
    <c:autoTitleDeleted val="0"/>
    <c:plotArea>
      <c:layout>
        <c:manualLayout>
          <c:layoutTarget val="inner"/>
          <c:xMode val="edge"/>
          <c:yMode val="edge"/>
          <c:x val="0.1227170710804007"/>
          <c:y val="0.13250476875515863"/>
          <c:w val="0.78210804006642032"/>
          <c:h val="0.59892615484503398"/>
        </c:manualLayout>
      </c:layout>
      <c:barChart>
        <c:barDir val="col"/>
        <c:grouping val="clustered"/>
        <c:varyColors val="0"/>
        <c:ser>
          <c:idx val="0"/>
          <c:order val="0"/>
          <c:tx>
            <c:strRef>
              <c:f>'6. Ekonomiskie aprēķini'!$A$3</c:f>
              <c:strCache>
                <c:ptCount val="1"/>
                <c:pt idx="0">
                  <c:v>Kopējās siltuma maksas sadalītāju un to darbībai nepieciešamo iekārtu uzstādīšanas un apkures sistēmas pielāgošanas izmaksas </c:v>
                </c:pt>
              </c:strCache>
            </c:strRef>
          </c:tx>
          <c:spPr>
            <a:solidFill>
              <a:srgbClr val="FF0000"/>
            </a:solidFill>
            <a:ln>
              <a:noFill/>
            </a:ln>
            <a:effectLst/>
          </c:spPr>
          <c:invertIfNegative val="0"/>
          <c:cat>
            <c:strRef>
              <c:f>'6. Ekonomiskie aprēķini'!$B$2:$C$2</c:f>
              <c:strCache>
                <c:ptCount val="2"/>
                <c:pt idx="0">
                  <c:v>Esošā situācija</c:v>
                </c:pt>
                <c:pt idx="1">
                  <c:v>SMS uzstādīšana</c:v>
                </c:pt>
              </c:strCache>
            </c:strRef>
          </c:cat>
          <c:val>
            <c:numRef>
              <c:f>'6. Ekonomiskie aprēķini'!$B$3:$C$3</c:f>
              <c:numCache>
                <c:formatCode>General</c:formatCode>
                <c:ptCount val="2"/>
                <c:pt idx="0">
                  <c:v>0</c:v>
                </c:pt>
                <c:pt idx="1">
                  <c:v>0</c:v>
                </c:pt>
              </c:numCache>
            </c:numRef>
          </c:val>
          <c:extLst>
            <c:ext xmlns:c16="http://schemas.microsoft.com/office/drawing/2014/chart" uri="{C3380CC4-5D6E-409C-BE32-E72D297353CC}">
              <c16:uniqueId val="{00000000-AE0D-4041-A2FE-579EA2AFD223}"/>
            </c:ext>
          </c:extLst>
        </c:ser>
        <c:ser>
          <c:idx val="1"/>
          <c:order val="1"/>
          <c:tx>
            <c:strRef>
              <c:f>'6. Ekonomiskie aprēķini'!$A$5</c:f>
              <c:strCache>
                <c:ptCount val="1"/>
                <c:pt idx="0">
                  <c:v>Kopējās siltuma maksas sadalītāju iekārtu ekspluatācijas izmaksas gadā</c:v>
                </c:pt>
              </c:strCache>
            </c:strRef>
          </c:tx>
          <c:spPr>
            <a:solidFill>
              <a:srgbClr val="7030A0"/>
            </a:solidFill>
            <a:ln>
              <a:noFill/>
            </a:ln>
            <a:effectLst/>
          </c:spPr>
          <c:invertIfNegative val="0"/>
          <c:cat>
            <c:strRef>
              <c:f>'6. Ekonomiskie aprēķini'!$B$2:$C$2</c:f>
              <c:strCache>
                <c:ptCount val="2"/>
                <c:pt idx="0">
                  <c:v>Esošā situācija</c:v>
                </c:pt>
                <c:pt idx="1">
                  <c:v>SMS uzstādīšana</c:v>
                </c:pt>
              </c:strCache>
            </c:strRef>
          </c:cat>
          <c:val>
            <c:numRef>
              <c:f>'6. Ekonomiskie aprēķini'!$B$5:$C$5</c:f>
              <c:numCache>
                <c:formatCode>General</c:formatCode>
                <c:ptCount val="2"/>
                <c:pt idx="0">
                  <c:v>0</c:v>
                </c:pt>
                <c:pt idx="1">
                  <c:v>0</c:v>
                </c:pt>
              </c:numCache>
            </c:numRef>
          </c:val>
          <c:extLst>
            <c:ext xmlns:c16="http://schemas.microsoft.com/office/drawing/2014/chart" uri="{C3380CC4-5D6E-409C-BE32-E72D297353CC}">
              <c16:uniqueId val="{00000001-AE0D-4041-A2FE-579EA2AFD223}"/>
            </c:ext>
          </c:extLst>
        </c:ser>
        <c:ser>
          <c:idx val="2"/>
          <c:order val="2"/>
          <c:tx>
            <c:strRef>
              <c:f>'6. Ekonomiskie aprēķini'!$A$7</c:f>
              <c:strCache>
                <c:ptCount val="1"/>
                <c:pt idx="0">
                  <c:v>Siltumenerģijas izmaksas</c:v>
                </c:pt>
              </c:strCache>
            </c:strRef>
          </c:tx>
          <c:spPr>
            <a:solidFill>
              <a:srgbClr val="92D050"/>
            </a:solidFill>
            <a:ln>
              <a:noFill/>
            </a:ln>
            <a:effectLst/>
          </c:spPr>
          <c:invertIfNegative val="0"/>
          <c:cat>
            <c:strRef>
              <c:f>'6. Ekonomiskie aprēķini'!$B$2:$C$2</c:f>
              <c:strCache>
                <c:ptCount val="2"/>
                <c:pt idx="0">
                  <c:v>Esošā situācija</c:v>
                </c:pt>
                <c:pt idx="1">
                  <c:v>SMS uzstādīšana</c:v>
                </c:pt>
              </c:strCache>
            </c:strRef>
          </c:cat>
          <c:val>
            <c:numRef>
              <c:f>'6. Ekonomiskie aprēķini'!$B$7:$C$7</c:f>
              <c:numCache>
                <c:formatCode>General</c:formatCode>
                <c:ptCount val="2"/>
                <c:pt idx="0">
                  <c:v>0</c:v>
                </c:pt>
                <c:pt idx="1">
                  <c:v>0</c:v>
                </c:pt>
              </c:numCache>
            </c:numRef>
          </c:val>
          <c:extLst>
            <c:ext xmlns:c16="http://schemas.microsoft.com/office/drawing/2014/chart" uri="{C3380CC4-5D6E-409C-BE32-E72D297353CC}">
              <c16:uniqueId val="{00000002-AE0D-4041-A2FE-579EA2AFD223}"/>
            </c:ext>
          </c:extLst>
        </c:ser>
        <c:ser>
          <c:idx val="4"/>
          <c:order val="3"/>
          <c:tx>
            <c:strRef>
              <c:f>'6. Ekonomiskie aprēķini'!$A$11</c:f>
              <c:strCache>
                <c:ptCount val="1"/>
                <c:pt idx="0">
                  <c:v>Kopējās izmaksas</c:v>
                </c:pt>
              </c:strCache>
            </c:strRef>
          </c:tx>
          <c:spPr>
            <a:solidFill>
              <a:schemeClr val="accent5"/>
            </a:solidFill>
            <a:ln>
              <a:noFill/>
            </a:ln>
            <a:effectLst/>
          </c:spPr>
          <c:invertIfNegative val="0"/>
          <c:dPt>
            <c:idx val="0"/>
            <c:invertIfNegative val="0"/>
            <c:bubble3D val="0"/>
            <c:spPr>
              <a:solidFill>
                <a:srgbClr val="00B0F0"/>
              </a:solidFill>
              <a:ln>
                <a:noFill/>
              </a:ln>
              <a:effectLst/>
            </c:spPr>
            <c:extLst>
              <c:ext xmlns:c16="http://schemas.microsoft.com/office/drawing/2014/chart" uri="{C3380CC4-5D6E-409C-BE32-E72D297353CC}">
                <c16:uniqueId val="{00000001-ECB1-4DA0-82E9-B1071836D965}"/>
              </c:ext>
            </c:extLst>
          </c:dPt>
          <c:dPt>
            <c:idx val="1"/>
            <c:invertIfNegative val="0"/>
            <c:bubble3D val="0"/>
            <c:spPr>
              <a:solidFill>
                <a:srgbClr val="00B0F0"/>
              </a:solidFill>
              <a:ln>
                <a:noFill/>
              </a:ln>
              <a:effectLst/>
            </c:spPr>
            <c:extLst>
              <c:ext xmlns:c16="http://schemas.microsoft.com/office/drawing/2014/chart" uri="{C3380CC4-5D6E-409C-BE32-E72D297353CC}">
                <c16:uniqueId val="{00000003-ECB1-4DA0-82E9-B1071836D965}"/>
              </c:ext>
            </c:extLst>
          </c:dPt>
          <c:cat>
            <c:strRef>
              <c:f>'6. Ekonomiskie aprēķini'!$B$2:$C$2</c:f>
              <c:strCache>
                <c:ptCount val="2"/>
                <c:pt idx="0">
                  <c:v>Esošā situācija</c:v>
                </c:pt>
                <c:pt idx="1">
                  <c:v>SMS uzstādīšana</c:v>
                </c:pt>
              </c:strCache>
            </c:strRef>
          </c:cat>
          <c:val>
            <c:numRef>
              <c:f>'6. Ekonomiskie aprēķini'!$B$11:$C$11</c:f>
              <c:numCache>
                <c:formatCode>General</c:formatCode>
                <c:ptCount val="2"/>
                <c:pt idx="0">
                  <c:v>0</c:v>
                </c:pt>
                <c:pt idx="1">
                  <c:v>0</c:v>
                </c:pt>
              </c:numCache>
            </c:numRef>
          </c:val>
          <c:extLst>
            <c:ext xmlns:c16="http://schemas.microsoft.com/office/drawing/2014/chart" uri="{C3380CC4-5D6E-409C-BE32-E72D297353CC}">
              <c16:uniqueId val="{00000003-AE0D-4041-A2FE-579EA2AFD223}"/>
            </c:ext>
          </c:extLst>
        </c:ser>
        <c:dLbls>
          <c:showLegendKey val="0"/>
          <c:showVal val="0"/>
          <c:showCatName val="0"/>
          <c:showSerName val="0"/>
          <c:showPercent val="0"/>
          <c:showBubbleSize val="0"/>
        </c:dLbls>
        <c:gapWidth val="267"/>
        <c:axId val="335209024"/>
        <c:axId val="335209408"/>
      </c:barChart>
      <c:catAx>
        <c:axId val="335209024"/>
        <c:scaling>
          <c:orientation val="minMax"/>
        </c:scaling>
        <c:delete val="0"/>
        <c:axPos val="b"/>
        <c:majorGridlines>
          <c:spPr>
            <a:ln w="9525" cap="flat" cmpd="sng" algn="ctr">
              <a:solidFill>
                <a:schemeClr val="dk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0" spcFirstLastPara="1" vertOverflow="ellipsis" wrap="square" anchor="ctr" anchorCtr="1"/>
          <a:lstStyle/>
          <a:p>
            <a:pPr>
              <a:defRPr sz="900" b="0" i="0" u="none" strike="noStrike" kern="1200" cap="none" spc="0" normalizeH="0" baseline="0">
                <a:solidFill>
                  <a:schemeClr val="tx1"/>
                </a:solidFill>
                <a:latin typeface="+mn-lt"/>
                <a:ea typeface="+mn-ea"/>
                <a:cs typeface="+mn-cs"/>
              </a:defRPr>
            </a:pPr>
            <a:endParaRPr lang="lv-LV"/>
          </a:p>
        </c:txPr>
        <c:crossAx val="335209408"/>
        <c:crosses val="autoZero"/>
        <c:auto val="0"/>
        <c:lblAlgn val="ctr"/>
        <c:lblOffset val="100"/>
        <c:noMultiLvlLbl val="0"/>
      </c:catAx>
      <c:valAx>
        <c:axId val="335209408"/>
        <c:scaling>
          <c:orientation val="minMax"/>
        </c:scaling>
        <c:delete val="0"/>
        <c:axPos val="l"/>
        <c:majorGridlines>
          <c:spPr>
            <a:ln w="9525" cap="flat" cmpd="sng" algn="ctr">
              <a:solidFill>
                <a:schemeClr val="dk1">
                  <a:lumMod val="15000"/>
                  <a:lumOff val="85000"/>
                </a:schemeClr>
              </a:solidFill>
              <a:round/>
            </a:ln>
            <a:effectLst/>
          </c:spPr>
        </c:majorGridlines>
        <c:title>
          <c:tx>
            <c:rich>
              <a:bodyPr rot="-5400000" spcFirstLastPara="1" vertOverflow="ellipsis" vert="horz" wrap="square" anchor="ctr" anchorCtr="1"/>
              <a:lstStyle/>
              <a:p>
                <a:pPr>
                  <a:defRPr sz="900" b="1" i="0" u="none" strike="noStrike" kern="1200" baseline="0">
                    <a:solidFill>
                      <a:schemeClr val="tx1"/>
                    </a:solidFill>
                    <a:latin typeface="Times New Roman" panose="02020603050405020304" pitchFamily="18" charset="0"/>
                    <a:ea typeface="+mn-ea"/>
                    <a:cs typeface="Times New Roman" panose="02020603050405020304" pitchFamily="18" charset="0"/>
                  </a:defRPr>
                </a:pPr>
                <a:r>
                  <a:rPr lang="lv-LV" b="1">
                    <a:solidFill>
                      <a:schemeClr val="tx1"/>
                    </a:solidFill>
                    <a:latin typeface="Times New Roman" panose="02020603050405020304" pitchFamily="18" charset="0"/>
                    <a:cs typeface="Times New Roman" panose="02020603050405020304" pitchFamily="18" charset="0"/>
                  </a:rPr>
                  <a:t>EURO/gadā</a:t>
                </a:r>
                <a:endParaRPr lang="es-ES" b="1">
                  <a:solidFill>
                    <a:schemeClr val="tx1"/>
                  </a:solidFill>
                  <a:latin typeface="Times New Roman" panose="02020603050405020304" pitchFamily="18" charset="0"/>
                  <a:cs typeface="Times New Roman" panose="02020603050405020304" pitchFamily="18" charset="0"/>
                </a:endParaRPr>
              </a:p>
            </c:rich>
          </c:tx>
          <c:layout>
            <c:manualLayout>
              <c:xMode val="edge"/>
              <c:yMode val="edge"/>
              <c:x val="3.6760137125716429E-2"/>
              <c:y val="0.30723238212846671"/>
            </c:manualLayout>
          </c:layout>
          <c:overlay val="0"/>
          <c:spPr>
            <a:noFill/>
            <a:ln>
              <a:noFill/>
            </a:ln>
            <a:effectLst/>
          </c:spPr>
        </c:title>
        <c:numFmt formatCode="General" sourceLinked="1"/>
        <c:majorTickMark val="none"/>
        <c:minorTickMark val="none"/>
        <c:tickLblPos val="nextTo"/>
        <c:spPr>
          <a:noFill/>
          <a:ln>
            <a:noFill/>
          </a:ln>
          <a:effectLst/>
        </c:spPr>
        <c:txPr>
          <a:bodyPr rot="0" spcFirstLastPara="1" vertOverflow="ellipsis" wrap="square" anchor="ctr" anchorCtr="1"/>
          <a:lstStyle/>
          <a:p>
            <a:pPr>
              <a:defRPr sz="900" b="0" i="0" u="none" strike="noStrike" kern="1200" baseline="0">
                <a:solidFill>
                  <a:schemeClr val="dk1">
                    <a:lumMod val="65000"/>
                    <a:lumOff val="35000"/>
                  </a:schemeClr>
                </a:solidFill>
                <a:latin typeface="+mn-lt"/>
                <a:ea typeface="+mn-ea"/>
                <a:cs typeface="+mn-cs"/>
              </a:defRPr>
            </a:pPr>
            <a:endParaRPr lang="lv-LV"/>
          </a:p>
        </c:txPr>
        <c:crossAx val="335209024"/>
        <c:crosses val="autoZero"/>
        <c:crossBetween val="between"/>
      </c:valAx>
      <c:spPr>
        <a:pattFill prst="ltDnDiag">
          <a:fgClr>
            <a:schemeClr val="dk1">
              <a:lumMod val="15000"/>
              <a:lumOff val="85000"/>
            </a:schemeClr>
          </a:fgClr>
          <a:bgClr>
            <a:schemeClr val="lt1"/>
          </a:bgClr>
        </a:pattFill>
        <a:ln>
          <a:noFill/>
        </a:ln>
        <a:effectLst/>
      </c:spPr>
    </c:plotArea>
    <c:legend>
      <c:legendPos val="b"/>
      <c:layout>
        <c:manualLayout>
          <c:xMode val="edge"/>
          <c:yMode val="edge"/>
          <c:x val="9.3725828914242859E-2"/>
          <c:y val="0.78141933078037373"/>
          <c:w val="0.81261706250142618"/>
          <c:h val="0.2046489743613126"/>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Times New Roman" panose="02020603050405020304" pitchFamily="18" charset="0"/>
              <a:ea typeface="+mn-ea"/>
              <a:cs typeface="Times New Roman" panose="02020603050405020304" pitchFamily="18" charset="0"/>
            </a:defRPr>
          </a:pPr>
          <a:endParaRPr lang="lv-LV"/>
        </a:p>
      </c:txPr>
    </c:legend>
    <c:plotVisOnly val="1"/>
    <c:dispBlanksAs val="gap"/>
    <c:showDLblsOverMax val="0"/>
  </c:chart>
  <c:spPr>
    <a:solidFill>
      <a:schemeClr val="lt1"/>
    </a:solidFill>
    <a:ln w="9525" cap="flat" cmpd="sng" algn="ctr">
      <a:solidFill>
        <a:schemeClr val="dk1">
          <a:lumMod val="15000"/>
          <a:lumOff val="85000"/>
        </a:schemeClr>
      </a:solidFill>
      <a:round/>
    </a:ln>
    <a:effectLst/>
  </c:spPr>
  <c:txPr>
    <a:bodyPr/>
    <a:lstStyle/>
    <a:p>
      <a:pPr>
        <a:defRPr/>
      </a:pPr>
      <a:endParaRPr lang="lv-LV"/>
    </a:p>
  </c:txPr>
  <c:printSettings>
    <c:headerFooter alignWithMargins="0">
      <c:oddHeader>&amp;A</c:oddHeader>
      <c:oddFooter>Seite &amp;P</c:oddFooter>
    </c:headerFooter>
    <c:pageMargins b="1" l="0.75000000000000033" r="0.75000000000000033" t="1" header="0.51181102300000003" footer="0.51181102300000003"/>
    <c:pageSetup paperSize="9" orientation="landscape" horizontalDpi="-3" verticalDpi="0"/>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20"/>
      <c:rAngAx val="1"/>
    </c:view3D>
    <c:floor>
      <c:thickness val="0"/>
    </c:floor>
    <c:sideWall>
      <c:thickness val="0"/>
    </c:sideWall>
    <c:backWall>
      <c:thickness val="0"/>
    </c:backWall>
    <c:plotArea>
      <c:layout/>
      <c:bar3DChart>
        <c:barDir val="col"/>
        <c:grouping val="clustered"/>
        <c:varyColors val="0"/>
        <c:ser>
          <c:idx val="0"/>
          <c:order val="0"/>
          <c:tx>
            <c:strRef>
              <c:f>'6. Ekonomiskie aprēķini'!$A$15</c:f>
              <c:strCache>
                <c:ptCount val="1"/>
                <c:pt idx="0">
                  <c:v>Esošā situācija EURO</c:v>
                </c:pt>
              </c:strCache>
            </c:strRef>
          </c:tx>
          <c:invertIfNegative val="0"/>
          <c:cat>
            <c:numRef>
              <c:f>'6. Ekonomiskie aprēķini'!$B$14:$L$14</c:f>
              <c:numCache>
                <c:formatCode>General</c:formatCode>
                <c:ptCount val="11"/>
                <c:pt idx="0">
                  <c:v>0</c:v>
                </c:pt>
                <c:pt idx="1">
                  <c:v>1</c:v>
                </c:pt>
                <c:pt idx="2">
                  <c:v>2</c:v>
                </c:pt>
                <c:pt idx="3">
                  <c:v>3</c:v>
                </c:pt>
                <c:pt idx="4">
                  <c:v>4</c:v>
                </c:pt>
                <c:pt idx="5">
                  <c:v>5</c:v>
                </c:pt>
                <c:pt idx="6">
                  <c:v>6</c:v>
                </c:pt>
                <c:pt idx="7">
                  <c:v>7</c:v>
                </c:pt>
                <c:pt idx="8">
                  <c:v>8</c:v>
                </c:pt>
                <c:pt idx="9">
                  <c:v>9</c:v>
                </c:pt>
                <c:pt idx="10">
                  <c:v>10</c:v>
                </c:pt>
              </c:numCache>
            </c:numRef>
          </c:cat>
          <c:val>
            <c:numRef>
              <c:f>'6. Ekonomiskie aprēķini'!$B$15:$L$15</c:f>
              <c:numCache>
                <c:formatCode>0.00</c:formatCode>
                <c:ptCount val="11"/>
                <c:pt idx="0" formatCode="General">
                  <c:v>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0-8A8B-456D-BF9A-2D24F9099467}"/>
            </c:ext>
          </c:extLst>
        </c:ser>
        <c:ser>
          <c:idx val="1"/>
          <c:order val="1"/>
          <c:tx>
            <c:strRef>
              <c:f>'6. Ekonomiskie aprēķini'!$A$16</c:f>
              <c:strCache>
                <c:ptCount val="1"/>
                <c:pt idx="0">
                  <c:v>SMS uzstādīšana EURO</c:v>
                </c:pt>
              </c:strCache>
            </c:strRef>
          </c:tx>
          <c:invertIfNegative val="0"/>
          <c:cat>
            <c:numRef>
              <c:f>'6. Ekonomiskie aprēķini'!$B$14:$L$14</c:f>
              <c:numCache>
                <c:formatCode>General</c:formatCode>
                <c:ptCount val="11"/>
                <c:pt idx="0">
                  <c:v>0</c:v>
                </c:pt>
                <c:pt idx="1">
                  <c:v>1</c:v>
                </c:pt>
                <c:pt idx="2">
                  <c:v>2</c:v>
                </c:pt>
                <c:pt idx="3">
                  <c:v>3</c:v>
                </c:pt>
                <c:pt idx="4">
                  <c:v>4</c:v>
                </c:pt>
                <c:pt idx="5">
                  <c:v>5</c:v>
                </c:pt>
                <c:pt idx="6">
                  <c:v>6</c:v>
                </c:pt>
                <c:pt idx="7">
                  <c:v>7</c:v>
                </c:pt>
                <c:pt idx="8">
                  <c:v>8</c:v>
                </c:pt>
                <c:pt idx="9">
                  <c:v>9</c:v>
                </c:pt>
                <c:pt idx="10">
                  <c:v>10</c:v>
                </c:pt>
              </c:numCache>
            </c:numRef>
          </c:cat>
          <c:val>
            <c:numRef>
              <c:f>'6. Ekonomiskie aprēķini'!$B$16:$L$16</c:f>
              <c:numCache>
                <c:formatCode>0.00</c:formatCode>
                <c:ptCount val="11"/>
                <c:pt idx="0">
                  <c:v>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1-8A8B-456D-BF9A-2D24F9099467}"/>
            </c:ext>
          </c:extLst>
        </c:ser>
        <c:ser>
          <c:idx val="2"/>
          <c:order val="2"/>
          <c:tx>
            <c:strRef>
              <c:f>'6. Ekonomiskie aprēķini'!$A$17</c:f>
              <c:strCache>
                <c:ptCount val="1"/>
                <c:pt idx="0">
                  <c:v>Enerģijas ietaupījums EURO</c:v>
                </c:pt>
              </c:strCache>
            </c:strRef>
          </c:tx>
          <c:invertIfNegative val="0"/>
          <c:cat>
            <c:numRef>
              <c:f>'6. Ekonomiskie aprēķini'!$B$14:$L$14</c:f>
              <c:numCache>
                <c:formatCode>General</c:formatCode>
                <c:ptCount val="11"/>
                <c:pt idx="0">
                  <c:v>0</c:v>
                </c:pt>
                <c:pt idx="1">
                  <c:v>1</c:v>
                </c:pt>
                <c:pt idx="2">
                  <c:v>2</c:v>
                </c:pt>
                <c:pt idx="3">
                  <c:v>3</c:v>
                </c:pt>
                <c:pt idx="4">
                  <c:v>4</c:v>
                </c:pt>
                <c:pt idx="5">
                  <c:v>5</c:v>
                </c:pt>
                <c:pt idx="6">
                  <c:v>6</c:v>
                </c:pt>
                <c:pt idx="7">
                  <c:v>7</c:v>
                </c:pt>
                <c:pt idx="8">
                  <c:v>8</c:v>
                </c:pt>
                <c:pt idx="9">
                  <c:v>9</c:v>
                </c:pt>
                <c:pt idx="10">
                  <c:v>10</c:v>
                </c:pt>
              </c:numCache>
            </c:numRef>
          </c:cat>
          <c:val>
            <c:numRef>
              <c:f>'6. Ekonomiskie aprēķini'!$B$17:$L$17</c:f>
              <c:numCache>
                <c:formatCode>0.00</c:formatCode>
                <c:ptCount val="11"/>
                <c:pt idx="0" formatCode="General">
                  <c:v>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2-8A8B-456D-BF9A-2D24F9099467}"/>
            </c:ext>
          </c:extLst>
        </c:ser>
        <c:dLbls>
          <c:showLegendKey val="0"/>
          <c:showVal val="0"/>
          <c:showCatName val="0"/>
          <c:showSerName val="0"/>
          <c:showPercent val="0"/>
          <c:showBubbleSize val="0"/>
        </c:dLbls>
        <c:gapWidth val="150"/>
        <c:shape val="cylinder"/>
        <c:axId val="335213216"/>
        <c:axId val="336041792"/>
        <c:axId val="0"/>
      </c:bar3DChart>
      <c:catAx>
        <c:axId val="335213216"/>
        <c:scaling>
          <c:orientation val="minMax"/>
        </c:scaling>
        <c:delete val="0"/>
        <c:axPos val="b"/>
        <c:numFmt formatCode="General" sourceLinked="1"/>
        <c:majorTickMark val="out"/>
        <c:minorTickMark val="none"/>
        <c:tickLblPos val="nextTo"/>
        <c:crossAx val="336041792"/>
        <c:crosses val="autoZero"/>
        <c:auto val="1"/>
        <c:lblAlgn val="ctr"/>
        <c:lblOffset val="100"/>
        <c:noMultiLvlLbl val="0"/>
      </c:catAx>
      <c:valAx>
        <c:axId val="336041792"/>
        <c:scaling>
          <c:orientation val="minMax"/>
        </c:scaling>
        <c:delete val="0"/>
        <c:axPos val="l"/>
        <c:majorGridlines/>
        <c:numFmt formatCode="General" sourceLinked="1"/>
        <c:majorTickMark val="out"/>
        <c:minorTickMark val="none"/>
        <c:tickLblPos val="nextTo"/>
        <c:crossAx val="335213216"/>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0</xdr:col>
      <xdr:colOff>327660</xdr:colOff>
      <xdr:row>10</xdr:row>
      <xdr:rowOff>28574</xdr:rowOff>
    </xdr:from>
    <xdr:to>
      <xdr:col>8</xdr:col>
      <xdr:colOff>346710</xdr:colOff>
      <xdr:row>28</xdr:row>
      <xdr:rowOff>144780</xdr:rowOff>
    </xdr:to>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4</xdr:col>
      <xdr:colOff>243168</xdr:colOff>
      <xdr:row>0</xdr:row>
      <xdr:rowOff>0</xdr:rowOff>
    </xdr:from>
    <xdr:to>
      <xdr:col>16</xdr:col>
      <xdr:colOff>168088</xdr:colOff>
      <xdr:row>11</xdr:row>
      <xdr:rowOff>89647</xdr:rowOff>
    </xdr:to>
    <xdr:graphicFrame macro="">
      <xdr:nvGraphicFramePr>
        <xdr:cNvPr id="2" name="Chart 1">
          <a:extLst>
            <a:ext uri="{FF2B5EF4-FFF2-40B4-BE49-F238E27FC236}">
              <a16:creationId xmlns:a16="http://schemas.microsoft.com/office/drawing/2014/main" id="{00000000-0008-0000-0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151130</xdr:colOff>
      <xdr:row>18</xdr:row>
      <xdr:rowOff>38100</xdr:rowOff>
    </xdr:from>
    <xdr:to>
      <xdr:col>14</xdr:col>
      <xdr:colOff>457200</xdr:colOff>
      <xdr:row>37</xdr:row>
      <xdr:rowOff>161289</xdr:rowOff>
    </xdr:to>
    <xdr:graphicFrame macro="">
      <xdr:nvGraphicFramePr>
        <xdr:cNvPr id="3" name="Chart 2">
          <a:extLst>
            <a:ext uri="{FF2B5EF4-FFF2-40B4-BE49-F238E27FC236}">
              <a16:creationId xmlns:a16="http://schemas.microsoft.com/office/drawing/2014/main" id="{00000000-0008-0000-05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5"/>
  <sheetViews>
    <sheetView workbookViewId="0">
      <selection activeCell="A3" sqref="A3:J3"/>
    </sheetView>
  </sheetViews>
  <sheetFormatPr defaultRowHeight="14.4" x14ac:dyDescent="0.3"/>
  <cols>
    <col min="10" max="10" width="12.6640625" customWidth="1"/>
  </cols>
  <sheetData>
    <row r="1" spans="1:10" ht="24.6" x14ac:dyDescent="0.3">
      <c r="A1" s="54" t="s">
        <v>91</v>
      </c>
      <c r="B1" s="54"/>
      <c r="C1" s="54"/>
      <c r="D1" s="55"/>
      <c r="E1" s="55"/>
      <c r="F1" s="55"/>
      <c r="G1" s="55"/>
      <c r="H1" s="55"/>
      <c r="I1" s="55"/>
      <c r="J1" s="55"/>
    </row>
    <row r="3" spans="1:10" ht="300.89999999999998" customHeight="1" x14ac:dyDescent="0.3">
      <c r="A3" s="52" t="s">
        <v>99</v>
      </c>
      <c r="B3" s="53"/>
      <c r="C3" s="53"/>
      <c r="D3" s="53"/>
      <c r="E3" s="53"/>
      <c r="F3" s="53"/>
      <c r="G3" s="53"/>
      <c r="H3" s="53"/>
      <c r="I3" s="53"/>
      <c r="J3" s="53"/>
    </row>
    <row r="4" spans="1:10" ht="15.6" x14ac:dyDescent="0.3">
      <c r="A4" s="38"/>
    </row>
    <row r="5" spans="1:10" ht="15.6" x14ac:dyDescent="0.3">
      <c r="A5" s="38"/>
    </row>
  </sheetData>
  <mergeCells count="2">
    <mergeCell ref="A3:J3"/>
    <mergeCell ref="A1:J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33"/>
  <sheetViews>
    <sheetView zoomScaleNormal="100" workbookViewId="0">
      <selection activeCell="A10" sqref="A10"/>
    </sheetView>
  </sheetViews>
  <sheetFormatPr defaultColWidth="8.88671875" defaultRowHeight="13.8" x14ac:dyDescent="0.3"/>
  <cols>
    <col min="1" max="1" width="44.33203125" style="1" customWidth="1"/>
    <col min="2" max="2" width="20.109375" style="2" customWidth="1"/>
    <col min="3" max="3" width="24.109375" style="1" customWidth="1"/>
    <col min="4" max="16384" width="8.88671875" style="1"/>
  </cols>
  <sheetData>
    <row r="1" spans="1:3" ht="24.6" x14ac:dyDescent="0.3">
      <c r="A1" s="54" t="s">
        <v>100</v>
      </c>
      <c r="B1" s="54"/>
      <c r="C1" s="54"/>
    </row>
    <row r="3" spans="1:3" ht="20.399999999999999" x14ac:dyDescent="0.3">
      <c r="A3" s="56" t="s">
        <v>1</v>
      </c>
      <c r="B3" s="56"/>
      <c r="C3" s="56"/>
    </row>
    <row r="5" spans="1:3" ht="14.4" x14ac:dyDescent="0.3">
      <c r="A5" s="5" t="s">
        <v>93</v>
      </c>
      <c r="B5" s="57"/>
      <c r="C5" s="58"/>
    </row>
    <row r="6" spans="1:3" ht="14.4" x14ac:dyDescent="0.3">
      <c r="A6" s="5" t="s">
        <v>55</v>
      </c>
      <c r="B6" s="57"/>
      <c r="C6" s="58"/>
    </row>
    <row r="7" spans="1:3" ht="13.95" customHeight="1" x14ac:dyDescent="0.3">
      <c r="A7" s="5" t="s">
        <v>56</v>
      </c>
      <c r="B7" s="57"/>
      <c r="C7" s="58"/>
    </row>
    <row r="8" spans="1:3" ht="14.4" x14ac:dyDescent="0.3">
      <c r="A8" s="5" t="s">
        <v>2</v>
      </c>
      <c r="B8" s="57"/>
      <c r="C8" s="58"/>
    </row>
    <row r="9" spans="1:3" ht="14.4" x14ac:dyDescent="0.3">
      <c r="A9" s="5" t="s">
        <v>101</v>
      </c>
      <c r="B9" s="57"/>
      <c r="C9" s="58"/>
    </row>
    <row r="10" spans="1:3" ht="14.4" x14ac:dyDescent="0.3">
      <c r="A10" s="5" t="s">
        <v>57</v>
      </c>
      <c r="B10" s="57"/>
      <c r="C10" s="58"/>
    </row>
    <row r="11" spans="1:3" ht="14.4" x14ac:dyDescent="0.3">
      <c r="A11" s="5" t="s">
        <v>58</v>
      </c>
      <c r="B11" s="57"/>
      <c r="C11" s="58"/>
    </row>
    <row r="12" spans="1:3" x14ac:dyDescent="0.3">
      <c r="A12" s="5" t="s">
        <v>59</v>
      </c>
      <c r="B12" s="41"/>
      <c r="C12" s="8" t="s">
        <v>30</v>
      </c>
    </row>
    <row r="13" spans="1:3" x14ac:dyDescent="0.3">
      <c r="A13" s="5" t="s">
        <v>98</v>
      </c>
      <c r="B13" s="41"/>
      <c r="C13" s="8" t="s">
        <v>30</v>
      </c>
    </row>
    <row r="14" spans="1:3" x14ac:dyDescent="0.3">
      <c r="A14" s="5" t="s">
        <v>60</v>
      </c>
      <c r="B14" s="41"/>
      <c r="C14" s="8" t="s">
        <v>32</v>
      </c>
    </row>
    <row r="15" spans="1:3" x14ac:dyDescent="0.3">
      <c r="A15" s="5" t="s">
        <v>29</v>
      </c>
      <c r="B15" s="40">
        <f>B13*B14</f>
        <v>0</v>
      </c>
      <c r="C15" s="9" t="s">
        <v>31</v>
      </c>
    </row>
    <row r="16" spans="1:3" x14ac:dyDescent="0.3">
      <c r="A16" s="5" t="s">
        <v>3</v>
      </c>
      <c r="B16" s="57"/>
      <c r="C16" s="59"/>
    </row>
    <row r="18" spans="1:4" ht="20.399999999999999" x14ac:dyDescent="0.3">
      <c r="A18" s="56" t="s">
        <v>0</v>
      </c>
      <c r="B18" s="56"/>
      <c r="C18" s="56"/>
    </row>
    <row r="20" spans="1:4" x14ac:dyDescent="0.3">
      <c r="A20" s="3" t="s">
        <v>33</v>
      </c>
      <c r="B20" s="41"/>
      <c r="C20" s="11" t="s">
        <v>66</v>
      </c>
    </row>
    <row r="21" spans="1:4" ht="23.4" customHeight="1" x14ac:dyDescent="0.3">
      <c r="A21" s="3" t="s">
        <v>94</v>
      </c>
      <c r="B21" s="9">
        <f>'3. Enerģijas patēriņa dati'!O9</f>
        <v>0</v>
      </c>
      <c r="C21" s="10" t="s">
        <v>6</v>
      </c>
    </row>
    <row r="22" spans="1:4" ht="23.4" customHeight="1" x14ac:dyDescent="0.3">
      <c r="A22" s="3" t="s">
        <v>90</v>
      </c>
      <c r="B22" s="41"/>
      <c r="C22" s="11" t="s">
        <v>39</v>
      </c>
    </row>
    <row r="23" spans="1:4" ht="23.4" customHeight="1" x14ac:dyDescent="0.3">
      <c r="A23" s="3" t="s">
        <v>61</v>
      </c>
      <c r="B23" s="9" t="e">
        <f>B21/B13*1000</f>
        <v>#DIV/0!</v>
      </c>
      <c r="C23" s="10" t="s">
        <v>7</v>
      </c>
    </row>
    <row r="24" spans="1:4" ht="21.6" customHeight="1" x14ac:dyDescent="0.3">
      <c r="A24" s="3" t="s">
        <v>42</v>
      </c>
      <c r="B24" s="42"/>
      <c r="C24" s="11" t="s">
        <v>9</v>
      </c>
    </row>
    <row r="25" spans="1:4" ht="21.6" customHeight="1" x14ac:dyDescent="0.3">
      <c r="A25" s="3" t="s">
        <v>5</v>
      </c>
      <c r="B25" s="42"/>
      <c r="C25" s="11" t="s">
        <v>9</v>
      </c>
    </row>
    <row r="26" spans="1:4" ht="20.100000000000001" customHeight="1" x14ac:dyDescent="0.3">
      <c r="A26" s="3" t="s">
        <v>54</v>
      </c>
      <c r="B26" s="42"/>
      <c r="C26" s="11" t="s">
        <v>9</v>
      </c>
    </row>
    <row r="28" spans="1:4" x14ac:dyDescent="0.3">
      <c r="A28" s="39" t="s">
        <v>73</v>
      </c>
    </row>
    <row r="29" spans="1:4" x14ac:dyDescent="0.3">
      <c r="A29" s="1" t="s">
        <v>8</v>
      </c>
    </row>
    <row r="30" spans="1:4" x14ac:dyDescent="0.3">
      <c r="A30" s="1" t="s">
        <v>10</v>
      </c>
      <c r="B30" s="7">
        <v>0.1</v>
      </c>
    </row>
    <row r="31" spans="1:4" x14ac:dyDescent="0.3">
      <c r="A31" s="1" t="s">
        <v>11</v>
      </c>
      <c r="B31" s="7">
        <v>0.15</v>
      </c>
      <c r="D31" s="6"/>
    </row>
    <row r="32" spans="1:4" x14ac:dyDescent="0.3">
      <c r="A32" s="1" t="s">
        <v>12</v>
      </c>
      <c r="B32" s="7">
        <v>0.2</v>
      </c>
      <c r="D32" s="6"/>
    </row>
    <row r="33" spans="4:4" x14ac:dyDescent="0.3">
      <c r="D33" s="6"/>
    </row>
  </sheetData>
  <sheetProtection sheet="1" objects="1" scenarios="1"/>
  <mergeCells count="11">
    <mergeCell ref="A1:C1"/>
    <mergeCell ref="A18:C18"/>
    <mergeCell ref="A3:C3"/>
    <mergeCell ref="B5:C5"/>
    <mergeCell ref="B7:C7"/>
    <mergeCell ref="B8:C8"/>
    <mergeCell ref="B16:C16"/>
    <mergeCell ref="B6:C6"/>
    <mergeCell ref="B9:C9"/>
    <mergeCell ref="B10:C10"/>
    <mergeCell ref="B11:C11"/>
  </mergeCells>
  <pageMargins left="0.70866141732283472" right="0.70866141732283472" top="0.74803149606299213" bottom="0.74803149606299213" header="0" footer="0"/>
  <pageSetup orientation="portrait" horizontalDpi="4294967295" verticalDpi="4294967295"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9"/>
  <sheetViews>
    <sheetView workbookViewId="0">
      <selection activeCell="C5" sqref="C5"/>
    </sheetView>
  </sheetViews>
  <sheetFormatPr defaultRowHeight="14.4" x14ac:dyDescent="0.3"/>
  <cols>
    <col min="2" max="2" width="32.109375" customWidth="1"/>
    <col min="11" max="11" width="10" customWidth="1"/>
    <col min="12" max="12" width="10.33203125" customWidth="1"/>
    <col min="13" max="13" width="10.5546875" customWidth="1"/>
    <col min="14" max="14" width="11" customWidth="1"/>
    <col min="15" max="15" width="10" customWidth="1"/>
  </cols>
  <sheetData>
    <row r="1" spans="1:15" ht="24.6" x14ac:dyDescent="0.3">
      <c r="A1" s="54" t="s">
        <v>88</v>
      </c>
      <c r="B1" s="54"/>
      <c r="C1" s="54"/>
      <c r="D1" s="55"/>
      <c r="E1" s="55"/>
      <c r="F1" s="55"/>
      <c r="G1" s="55"/>
      <c r="H1" s="55"/>
      <c r="I1" s="55"/>
      <c r="J1" s="55"/>
      <c r="K1" s="55"/>
      <c r="L1" s="55"/>
      <c r="M1" s="55"/>
      <c r="N1" s="55"/>
      <c r="O1" s="55"/>
    </row>
    <row r="2" spans="1:15" ht="15" thickBot="1" x14ac:dyDescent="0.35"/>
    <row r="3" spans="1:15" ht="28.2" thickBot="1" x14ac:dyDescent="0.35">
      <c r="A3" s="30" t="s">
        <v>74</v>
      </c>
      <c r="B3" s="29"/>
      <c r="C3" s="24" t="s">
        <v>75</v>
      </c>
      <c r="D3" s="25" t="s">
        <v>76</v>
      </c>
      <c r="E3" s="25" t="s">
        <v>77</v>
      </c>
      <c r="F3" s="25" t="s">
        <v>78</v>
      </c>
      <c r="G3" s="25" t="s">
        <v>79</v>
      </c>
      <c r="H3" s="25" t="s">
        <v>80</v>
      </c>
      <c r="I3" s="25" t="s">
        <v>81</v>
      </c>
      <c r="J3" s="25" t="s">
        <v>82</v>
      </c>
      <c r="K3" s="25" t="s">
        <v>83</v>
      </c>
      <c r="L3" s="25" t="s">
        <v>84</v>
      </c>
      <c r="M3" s="25" t="s">
        <v>85</v>
      </c>
      <c r="N3" s="31" t="s">
        <v>86</v>
      </c>
      <c r="O3" s="30" t="s">
        <v>87</v>
      </c>
    </row>
    <row r="4" spans="1:15" x14ac:dyDescent="0.3">
      <c r="A4" s="43"/>
      <c r="B4" s="26" t="s">
        <v>89</v>
      </c>
      <c r="C4" s="43"/>
      <c r="D4" s="44"/>
      <c r="E4" s="44"/>
      <c r="F4" s="44"/>
      <c r="G4" s="44"/>
      <c r="H4" s="44"/>
      <c r="I4" s="44"/>
      <c r="J4" s="44"/>
      <c r="K4" s="44"/>
      <c r="L4" s="44"/>
      <c r="M4" s="44"/>
      <c r="N4" s="45"/>
      <c r="O4" s="35">
        <f>SUM(C4:N4)</f>
        <v>0</v>
      </c>
    </row>
    <row r="5" spans="1:15" x14ac:dyDescent="0.3">
      <c r="A5" s="46"/>
      <c r="B5" s="27" t="s">
        <v>89</v>
      </c>
      <c r="C5" s="46"/>
      <c r="D5" s="47"/>
      <c r="E5" s="47"/>
      <c r="F5" s="47"/>
      <c r="G5" s="47"/>
      <c r="H5" s="47"/>
      <c r="I5" s="47"/>
      <c r="J5" s="47"/>
      <c r="K5" s="47"/>
      <c r="L5" s="47"/>
      <c r="M5" s="47"/>
      <c r="N5" s="48"/>
      <c r="O5" s="36">
        <f t="shared" ref="O5:O9" si="0">SUM(C5:N5)</f>
        <v>0</v>
      </c>
    </row>
    <row r="6" spans="1:15" x14ac:dyDescent="0.3">
      <c r="A6" s="46"/>
      <c r="B6" s="27" t="s">
        <v>89</v>
      </c>
      <c r="C6" s="46"/>
      <c r="D6" s="47"/>
      <c r="E6" s="47"/>
      <c r="F6" s="47"/>
      <c r="G6" s="47"/>
      <c r="H6" s="47"/>
      <c r="I6" s="47"/>
      <c r="J6" s="47"/>
      <c r="K6" s="47"/>
      <c r="L6" s="47"/>
      <c r="M6" s="47"/>
      <c r="N6" s="48"/>
      <c r="O6" s="36">
        <f t="shared" si="0"/>
        <v>0</v>
      </c>
    </row>
    <row r="7" spans="1:15" x14ac:dyDescent="0.3">
      <c r="A7" s="46"/>
      <c r="B7" s="27" t="s">
        <v>89</v>
      </c>
      <c r="C7" s="46"/>
      <c r="D7" s="47"/>
      <c r="E7" s="47"/>
      <c r="F7" s="47"/>
      <c r="G7" s="47"/>
      <c r="H7" s="47"/>
      <c r="I7" s="47"/>
      <c r="J7" s="47"/>
      <c r="K7" s="47"/>
      <c r="L7" s="47"/>
      <c r="M7" s="47"/>
      <c r="N7" s="48"/>
      <c r="O7" s="36">
        <f t="shared" si="0"/>
        <v>0</v>
      </c>
    </row>
    <row r="8" spans="1:15" ht="15" thickBot="1" x14ac:dyDescent="0.35">
      <c r="A8" s="49"/>
      <c r="B8" s="28" t="s">
        <v>89</v>
      </c>
      <c r="C8" s="49"/>
      <c r="D8" s="50"/>
      <c r="E8" s="50"/>
      <c r="F8" s="50"/>
      <c r="G8" s="50"/>
      <c r="H8" s="50"/>
      <c r="I8" s="50"/>
      <c r="J8" s="50"/>
      <c r="K8" s="50"/>
      <c r="L8" s="50"/>
      <c r="M8" s="50"/>
      <c r="N8" s="51"/>
      <c r="O8" s="37">
        <f t="shared" si="0"/>
        <v>0</v>
      </c>
    </row>
    <row r="9" spans="1:15" ht="14.4" customHeight="1" thickBot="1" x14ac:dyDescent="0.35">
      <c r="A9" s="60" t="s">
        <v>92</v>
      </c>
      <c r="B9" s="61"/>
      <c r="C9" s="32">
        <f>(C4+C5+C6+C7+C8)/5</f>
        <v>0</v>
      </c>
      <c r="D9" s="33">
        <f t="shared" ref="D9:N9" si="1">(D4+D5+D6+D7+D8)/5</f>
        <v>0</v>
      </c>
      <c r="E9" s="33">
        <f t="shared" si="1"/>
        <v>0</v>
      </c>
      <c r="F9" s="33">
        <f t="shared" si="1"/>
        <v>0</v>
      </c>
      <c r="G9" s="33">
        <f t="shared" si="1"/>
        <v>0</v>
      </c>
      <c r="H9" s="33">
        <f t="shared" si="1"/>
        <v>0</v>
      </c>
      <c r="I9" s="33">
        <f t="shared" si="1"/>
        <v>0</v>
      </c>
      <c r="J9" s="33">
        <f t="shared" si="1"/>
        <v>0</v>
      </c>
      <c r="K9" s="33">
        <f t="shared" si="1"/>
        <v>0</v>
      </c>
      <c r="L9" s="33">
        <f t="shared" si="1"/>
        <v>0</v>
      </c>
      <c r="M9" s="33">
        <f t="shared" si="1"/>
        <v>0</v>
      </c>
      <c r="N9" s="33">
        <f t="shared" si="1"/>
        <v>0</v>
      </c>
      <c r="O9" s="34">
        <f t="shared" si="0"/>
        <v>0</v>
      </c>
    </row>
  </sheetData>
  <sheetProtection sheet="1" objects="1" scenarios="1"/>
  <mergeCells count="2">
    <mergeCell ref="A9:B9"/>
    <mergeCell ref="A1:O1"/>
  </mergeCells>
  <pageMargins left="0.7" right="0.7" top="0.75" bottom="0.75" header="0.3" footer="0.3"/>
  <pageSetup paperSize="9" orientation="portrait" horizontalDpi="4294967295" verticalDpi="4294967295"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10"/>
  <sheetViews>
    <sheetView zoomScaleNormal="100" workbookViewId="0">
      <selection activeCell="B10" sqref="B10"/>
    </sheetView>
  </sheetViews>
  <sheetFormatPr defaultRowHeight="14.4" x14ac:dyDescent="0.3"/>
  <cols>
    <col min="1" max="1" width="53.44140625" customWidth="1"/>
    <col min="2" max="3" width="15.5546875" customWidth="1"/>
  </cols>
  <sheetData>
    <row r="1" spans="1:3" ht="24.6" x14ac:dyDescent="0.3">
      <c r="A1" s="54" t="s">
        <v>53</v>
      </c>
      <c r="B1" s="54"/>
      <c r="C1" s="54"/>
    </row>
    <row r="3" spans="1:3" ht="29.4" customHeight="1" x14ac:dyDescent="0.3">
      <c r="A3" s="3" t="s">
        <v>94</v>
      </c>
      <c r="B3" s="9">
        <f>'2. Ēkas apraksts'!B21</f>
        <v>0</v>
      </c>
      <c r="C3" s="10" t="s">
        <v>6</v>
      </c>
    </row>
    <row r="4" spans="1:3" ht="34.5" customHeight="1" x14ac:dyDescent="0.3">
      <c r="A4" s="3" t="s">
        <v>61</v>
      </c>
      <c r="B4" s="9" t="e">
        <f>'2. Ēkas apraksts'!B23</f>
        <v>#DIV/0!</v>
      </c>
      <c r="C4" s="10" t="s">
        <v>7</v>
      </c>
    </row>
    <row r="5" spans="1:3" ht="38.4" customHeight="1" x14ac:dyDescent="0.3">
      <c r="A5" s="3" t="s">
        <v>62</v>
      </c>
      <c r="B5" s="9">
        <f>B3*'2. Ēkas apraksts'!B20</f>
        <v>0</v>
      </c>
      <c r="C5" s="10" t="s">
        <v>67</v>
      </c>
    </row>
    <row r="6" spans="1:3" x14ac:dyDescent="0.3">
      <c r="A6" s="3"/>
      <c r="B6" s="4"/>
      <c r="C6" s="5"/>
    </row>
    <row r="7" spans="1:3" ht="46.5" customHeight="1" x14ac:dyDescent="0.3">
      <c r="A7" s="3" t="s">
        <v>95</v>
      </c>
      <c r="B7" s="41"/>
      <c r="C7" s="11" t="s">
        <v>67</v>
      </c>
    </row>
    <row r="8" spans="1:3" ht="28.5" customHeight="1" x14ac:dyDescent="0.3">
      <c r="A8" s="3" t="s">
        <v>96</v>
      </c>
      <c r="B8" s="41"/>
      <c r="C8" s="11" t="s">
        <v>67</v>
      </c>
    </row>
    <row r="9" spans="1:3" ht="35.700000000000003" customHeight="1" x14ac:dyDescent="0.3">
      <c r="A9" s="3" t="s">
        <v>64</v>
      </c>
      <c r="B9" s="41"/>
      <c r="C9" s="11" t="s">
        <v>67</v>
      </c>
    </row>
    <row r="10" spans="1:3" ht="35.700000000000003" customHeight="1" x14ac:dyDescent="0.3">
      <c r="A10" s="3" t="s">
        <v>34</v>
      </c>
      <c r="B10" s="9">
        <f>B7+B8+B9</f>
        <v>0</v>
      </c>
      <c r="C10" s="10" t="s">
        <v>67</v>
      </c>
    </row>
  </sheetData>
  <sheetProtection sheet="1" objects="1" scenarios="1"/>
  <mergeCells count="1">
    <mergeCell ref="A1:C1"/>
  </mergeCells>
  <pageMargins left="0.7" right="0.7" top="0.75" bottom="0.75" header="0.3" footer="0.3"/>
  <pageSetup orientation="portrait" horizontalDpi="4294967295" verticalDpi="4294967295"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20"/>
  <sheetViews>
    <sheetView topLeftCell="A13" zoomScaleNormal="100" workbookViewId="0">
      <selection activeCell="B10" sqref="B10"/>
    </sheetView>
  </sheetViews>
  <sheetFormatPr defaultRowHeight="14.4" x14ac:dyDescent="0.3"/>
  <cols>
    <col min="1" max="1" width="49" customWidth="1"/>
    <col min="2" max="2" width="13.5546875" customWidth="1"/>
    <col min="3" max="3" width="22.88671875" customWidth="1"/>
  </cols>
  <sheetData>
    <row r="1" spans="1:3" ht="24.6" x14ac:dyDescent="0.3">
      <c r="A1" s="54" t="s">
        <v>13</v>
      </c>
      <c r="B1" s="54"/>
      <c r="C1" s="54"/>
    </row>
    <row r="3" spans="1:3" ht="41.4" x14ac:dyDescent="0.3">
      <c r="A3" s="3" t="s">
        <v>14</v>
      </c>
      <c r="B3" s="9">
        <f>(B5*B8)+(B6*B9)+(B7*B10)+B11</f>
        <v>0</v>
      </c>
      <c r="C3" s="10" t="s">
        <v>68</v>
      </c>
    </row>
    <row r="4" spans="1:3" x14ac:dyDescent="0.3">
      <c r="A4" s="3"/>
      <c r="B4" s="4"/>
      <c r="C4" s="5"/>
    </row>
    <row r="5" spans="1:3" ht="40.950000000000003" customHeight="1" x14ac:dyDescent="0.3">
      <c r="A5" s="5" t="s">
        <v>15</v>
      </c>
      <c r="B5" s="41"/>
      <c r="C5" s="11" t="s">
        <v>69</v>
      </c>
    </row>
    <row r="6" spans="1:3" ht="36.450000000000003" customHeight="1" x14ac:dyDescent="0.3">
      <c r="A6" s="5" t="s">
        <v>16</v>
      </c>
      <c r="B6" s="41"/>
      <c r="C6" s="11" t="s">
        <v>69</v>
      </c>
    </row>
    <row r="7" spans="1:3" ht="34.200000000000003" customHeight="1" x14ac:dyDescent="0.3">
      <c r="A7" s="5" t="s">
        <v>17</v>
      </c>
      <c r="B7" s="41"/>
      <c r="C7" s="11" t="s">
        <v>69</v>
      </c>
    </row>
    <row r="8" spans="1:3" ht="31.95" customHeight="1" x14ac:dyDescent="0.3">
      <c r="A8" s="5" t="s">
        <v>18</v>
      </c>
      <c r="B8" s="41"/>
      <c r="C8" s="11" t="s">
        <v>19</v>
      </c>
    </row>
    <row r="9" spans="1:3" ht="35.4" customHeight="1" x14ac:dyDescent="0.3">
      <c r="A9" s="5" t="s">
        <v>20</v>
      </c>
      <c r="B9" s="41"/>
      <c r="C9" s="11" t="s">
        <v>19</v>
      </c>
    </row>
    <row r="10" spans="1:3" ht="36.9" customHeight="1" x14ac:dyDescent="0.3">
      <c r="A10" s="5" t="s">
        <v>21</v>
      </c>
      <c r="B10" s="41"/>
      <c r="C10" s="11" t="s">
        <v>19</v>
      </c>
    </row>
    <row r="11" spans="1:3" ht="51" customHeight="1" x14ac:dyDescent="0.3">
      <c r="A11" s="5" t="s">
        <v>22</v>
      </c>
      <c r="B11" s="41"/>
      <c r="C11" s="11" t="s">
        <v>68</v>
      </c>
    </row>
    <row r="13" spans="1:3" ht="36" customHeight="1" x14ac:dyDescent="0.3">
      <c r="A13" s="3" t="s">
        <v>23</v>
      </c>
      <c r="B13" s="9">
        <f>B14*B15*B16</f>
        <v>0</v>
      </c>
      <c r="C13" s="10" t="s">
        <v>68</v>
      </c>
    </row>
    <row r="14" spans="1:3" ht="33.9" customHeight="1" x14ac:dyDescent="0.3">
      <c r="A14" s="5" t="s">
        <v>24</v>
      </c>
      <c r="B14" s="41"/>
      <c r="C14" s="11" t="s">
        <v>69</v>
      </c>
    </row>
    <row r="15" spans="1:3" ht="32.4" customHeight="1" x14ac:dyDescent="0.3">
      <c r="A15" s="5" t="s">
        <v>18</v>
      </c>
      <c r="B15" s="41"/>
      <c r="C15" s="11" t="s">
        <v>19</v>
      </c>
    </row>
    <row r="16" spans="1:3" ht="38.4" customHeight="1" x14ac:dyDescent="0.3">
      <c r="A16" s="5" t="s">
        <v>25</v>
      </c>
      <c r="B16" s="41"/>
      <c r="C16" s="11" t="s">
        <v>26</v>
      </c>
    </row>
    <row r="18" spans="1:3" ht="38.4" customHeight="1" x14ac:dyDescent="0.3">
      <c r="A18" s="3" t="s">
        <v>27</v>
      </c>
      <c r="B18" s="9">
        <f>(B19*B20)-B13</f>
        <v>0</v>
      </c>
      <c r="C18" s="10" t="s">
        <v>68</v>
      </c>
    </row>
    <row r="19" spans="1:3" ht="42" customHeight="1" x14ac:dyDescent="0.3">
      <c r="A19" s="5" t="s">
        <v>28</v>
      </c>
      <c r="B19" s="9">
        <f>'4. Ēkas esošā situācija'!B5</f>
        <v>0</v>
      </c>
      <c r="C19" s="10" t="s">
        <v>68</v>
      </c>
    </row>
    <row r="20" spans="1:3" ht="47.4" customHeight="1" x14ac:dyDescent="0.3">
      <c r="A20" s="5" t="s">
        <v>65</v>
      </c>
      <c r="B20" s="13">
        <f>'2. Ēkas apraksts'!B24</f>
        <v>0</v>
      </c>
      <c r="C20" s="10" t="s">
        <v>9</v>
      </c>
    </row>
  </sheetData>
  <sheetProtection sheet="1" objects="1" scenarios="1"/>
  <mergeCells count="1">
    <mergeCell ref="A1:C1"/>
  </mergeCells>
  <pageMargins left="0.7" right="0.7" top="0.75" bottom="0.75" header="0.3" footer="0.3"/>
  <pageSetup orientation="portrait" horizontalDpi="4294967295" verticalDpi="4294967295"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L27"/>
  <sheetViews>
    <sheetView tabSelected="1" zoomScale="85" zoomScaleNormal="85" zoomScaleSheetLayoutView="100" workbookViewId="0">
      <selection activeCell="B25" sqref="B25"/>
    </sheetView>
  </sheetViews>
  <sheetFormatPr defaultRowHeight="14.4" x14ac:dyDescent="0.3"/>
  <cols>
    <col min="1" max="1" width="42.5546875" customWidth="1"/>
    <col min="2" max="2" width="20.33203125" customWidth="1"/>
    <col min="3" max="3" width="19.6640625" customWidth="1"/>
    <col min="4" max="4" width="19.88671875" customWidth="1"/>
  </cols>
  <sheetData>
    <row r="1" spans="1:12" ht="24.9" customHeight="1" x14ac:dyDescent="0.3">
      <c r="A1" s="54" t="s">
        <v>35</v>
      </c>
      <c r="B1" s="54"/>
      <c r="C1" s="54"/>
      <c r="D1" s="55"/>
    </row>
    <row r="2" spans="1:12" ht="29.7" customHeight="1" x14ac:dyDescent="0.3">
      <c r="B2" s="12" t="s">
        <v>36</v>
      </c>
      <c r="C2" s="12" t="s">
        <v>37</v>
      </c>
    </row>
    <row r="3" spans="1:12" ht="41.4" x14ac:dyDescent="0.3">
      <c r="A3" s="3" t="s">
        <v>14</v>
      </c>
      <c r="B3" s="9">
        <v>0</v>
      </c>
      <c r="C3" s="9">
        <f>'5. SMS uzstādīšanas izmaksas'!B3</f>
        <v>0</v>
      </c>
      <c r="D3" s="9" t="s">
        <v>68</v>
      </c>
    </row>
    <row r="4" spans="1:12" x14ac:dyDescent="0.3">
      <c r="A4" s="3"/>
      <c r="B4" s="4"/>
      <c r="C4" s="4"/>
    </row>
    <row r="5" spans="1:12" ht="42" customHeight="1" x14ac:dyDescent="0.3">
      <c r="A5" s="3" t="s">
        <v>23</v>
      </c>
      <c r="B5" s="9">
        <f>'4. Ēkas esošā situācija'!B10</f>
        <v>0</v>
      </c>
      <c r="C5" s="9">
        <f>'5. SMS uzstādīšanas izmaksas'!B13</f>
        <v>0</v>
      </c>
      <c r="D5" s="9" t="s">
        <v>68</v>
      </c>
    </row>
    <row r="6" spans="1:12" ht="15" customHeight="1" x14ac:dyDescent="0.3">
      <c r="A6" s="3"/>
      <c r="B6" s="4"/>
      <c r="C6" s="4"/>
    </row>
    <row r="7" spans="1:12" ht="41.7" customHeight="1" x14ac:dyDescent="0.3">
      <c r="A7" s="3" t="s">
        <v>4</v>
      </c>
      <c r="B7" s="9">
        <f>'4. Ēkas esošā situācija'!B5</f>
        <v>0</v>
      </c>
      <c r="C7" s="9">
        <f>B7-'5. SMS uzstādīšanas izmaksas'!B19*'5. SMS uzstādīšanas izmaksas'!B20</f>
        <v>0</v>
      </c>
      <c r="D7" s="9" t="s">
        <v>63</v>
      </c>
    </row>
    <row r="8" spans="1:12" ht="16.2" customHeight="1" x14ac:dyDescent="0.3">
      <c r="A8" s="3"/>
      <c r="B8" s="4"/>
      <c r="C8" s="4"/>
    </row>
    <row r="9" spans="1:12" ht="47.1" customHeight="1" x14ac:dyDescent="0.3">
      <c r="A9" s="3" t="s">
        <v>38</v>
      </c>
      <c r="B9" s="9">
        <v>10</v>
      </c>
      <c r="C9" s="9">
        <v>10</v>
      </c>
      <c r="D9" s="9" t="s">
        <v>39</v>
      </c>
    </row>
    <row r="10" spans="1:12" ht="15.6" customHeight="1" x14ac:dyDescent="0.3">
      <c r="A10" s="3"/>
      <c r="B10" s="4"/>
      <c r="C10" s="4"/>
    </row>
    <row r="11" spans="1:12" ht="53.1" customHeight="1" x14ac:dyDescent="0.3">
      <c r="A11" s="3" t="s">
        <v>40</v>
      </c>
      <c r="B11" s="9">
        <f>B3/B9+B5+B7</f>
        <v>0</v>
      </c>
      <c r="C11" s="9">
        <f>C3/C9+C5+C7</f>
        <v>0</v>
      </c>
      <c r="D11" s="9" t="s">
        <v>68</v>
      </c>
    </row>
    <row r="13" spans="1:12" ht="24.9" customHeight="1" x14ac:dyDescent="0.3">
      <c r="A13" s="62" t="s">
        <v>41</v>
      </c>
      <c r="B13" s="62"/>
      <c r="C13" s="62"/>
      <c r="D13" s="63"/>
      <c r="E13" s="63"/>
      <c r="F13" s="63"/>
      <c r="G13" s="63"/>
      <c r="H13" s="63"/>
      <c r="I13" s="63"/>
      <c r="J13" s="63"/>
      <c r="K13" s="63"/>
      <c r="L13" s="63"/>
    </row>
    <row r="14" spans="1:12" x14ac:dyDescent="0.3">
      <c r="A14" s="16" t="s">
        <v>43</v>
      </c>
      <c r="B14" s="20">
        <v>0</v>
      </c>
      <c r="C14" s="20">
        <v>1</v>
      </c>
      <c r="D14" s="20">
        <v>2</v>
      </c>
      <c r="E14" s="20">
        <v>3</v>
      </c>
      <c r="F14" s="20">
        <v>4</v>
      </c>
      <c r="G14" s="20">
        <v>5</v>
      </c>
      <c r="H14" s="20">
        <v>6</v>
      </c>
      <c r="I14" s="20">
        <v>7</v>
      </c>
      <c r="J14" s="20">
        <v>8</v>
      </c>
      <c r="K14" s="20">
        <v>9</v>
      </c>
      <c r="L14" s="20">
        <v>10</v>
      </c>
    </row>
    <row r="15" spans="1:12" x14ac:dyDescent="0.3">
      <c r="A15" s="12" t="s">
        <v>70</v>
      </c>
      <c r="B15" s="17">
        <v>0</v>
      </c>
      <c r="C15" s="18">
        <f>B11</f>
        <v>0</v>
      </c>
      <c r="D15" s="19">
        <f>C15*(1+'2. Ēkas apraksts'!B26)</f>
        <v>0</v>
      </c>
      <c r="E15" s="19">
        <f>D15*(1+'2. Ēkas apraksts'!B26)</f>
        <v>0</v>
      </c>
      <c r="F15" s="19">
        <f>E15*(1+'2. Ēkas apraksts'!B26)</f>
        <v>0</v>
      </c>
      <c r="G15" s="19">
        <f>F15*(1+'2. Ēkas apraksts'!B26)</f>
        <v>0</v>
      </c>
      <c r="H15" s="19">
        <f>G15*(1+'2. Ēkas apraksts'!B26)</f>
        <v>0</v>
      </c>
      <c r="I15" s="19">
        <f>H15*(1+'2. Ēkas apraksts'!B26)</f>
        <v>0</v>
      </c>
      <c r="J15" s="19">
        <f>I15*(1+'2. Ēkas apraksts'!B26)</f>
        <v>0</v>
      </c>
      <c r="K15" s="19">
        <f>J15*(1+'2. Ēkas apraksts'!B26)</f>
        <v>0</v>
      </c>
      <c r="L15" s="19">
        <f>K15*(1+'2. Ēkas apraksts'!B26)</f>
        <v>0</v>
      </c>
    </row>
    <row r="16" spans="1:12" x14ac:dyDescent="0.3">
      <c r="A16" s="12" t="s">
        <v>71</v>
      </c>
      <c r="B16" s="18">
        <f>C3</f>
        <v>0</v>
      </c>
      <c r="C16" s="18">
        <f>C5+C7</f>
        <v>0</v>
      </c>
      <c r="D16" s="19">
        <f>C16*(1+'2. Ēkas apraksts'!B26)</f>
        <v>0</v>
      </c>
      <c r="E16" s="19">
        <f>D16*(1+'2. Ēkas apraksts'!B26)</f>
        <v>0</v>
      </c>
      <c r="F16" s="19">
        <f>E16*(1+'2. Ēkas apraksts'!B26)</f>
        <v>0</v>
      </c>
      <c r="G16" s="19">
        <f>F16*(1+'2. Ēkas apraksts'!B26)</f>
        <v>0</v>
      </c>
      <c r="H16" s="19">
        <f>G16*(1+'2. Ēkas apraksts'!B26)</f>
        <v>0</v>
      </c>
      <c r="I16" s="19">
        <f>H16*(1+'2. Ēkas apraksts'!B26)</f>
        <v>0</v>
      </c>
      <c r="J16" s="19">
        <f>I16*(1+'2. Ēkas apraksts'!B26)</f>
        <v>0</v>
      </c>
      <c r="K16" s="19">
        <f>J16*(1+'2. Ēkas apraksts'!B26)</f>
        <v>0</v>
      </c>
      <c r="L16" s="19">
        <f>K16*(1+'2. Ēkas apraksts'!B26)</f>
        <v>0</v>
      </c>
    </row>
    <row r="17" spans="1:12" x14ac:dyDescent="0.3">
      <c r="A17" s="16" t="s">
        <v>72</v>
      </c>
      <c r="B17" s="17">
        <v>0</v>
      </c>
      <c r="C17" s="18">
        <f>C15-C16</f>
        <v>0</v>
      </c>
      <c r="D17" s="18">
        <f t="shared" ref="D17:L17" si="0">D15-D16</f>
        <v>0</v>
      </c>
      <c r="E17" s="18">
        <f t="shared" si="0"/>
        <v>0</v>
      </c>
      <c r="F17" s="18">
        <f t="shared" si="0"/>
        <v>0</v>
      </c>
      <c r="G17" s="18">
        <f t="shared" si="0"/>
        <v>0</v>
      </c>
      <c r="H17" s="18">
        <f t="shared" si="0"/>
        <v>0</v>
      </c>
      <c r="I17" s="18">
        <f t="shared" si="0"/>
        <v>0</v>
      </c>
      <c r="J17" s="18">
        <f t="shared" si="0"/>
        <v>0</v>
      </c>
      <c r="K17" s="18">
        <f t="shared" si="0"/>
        <v>0</v>
      </c>
      <c r="L17" s="18">
        <f t="shared" si="0"/>
        <v>0</v>
      </c>
    </row>
    <row r="18" spans="1:12" x14ac:dyDescent="0.3">
      <c r="A18" s="14"/>
      <c r="B18" s="18">
        <f>-1*B16</f>
        <v>0</v>
      </c>
      <c r="C18" s="18">
        <f>C17</f>
        <v>0</v>
      </c>
      <c r="D18" s="18">
        <f t="shared" ref="D18:L18" si="1">D17</f>
        <v>0</v>
      </c>
      <c r="E18" s="18">
        <f t="shared" si="1"/>
        <v>0</v>
      </c>
      <c r="F18" s="18">
        <f t="shared" si="1"/>
        <v>0</v>
      </c>
      <c r="G18" s="18">
        <f t="shared" si="1"/>
        <v>0</v>
      </c>
      <c r="H18" s="18">
        <f t="shared" si="1"/>
        <v>0</v>
      </c>
      <c r="I18" s="18">
        <f t="shared" si="1"/>
        <v>0</v>
      </c>
      <c r="J18" s="18">
        <f t="shared" si="1"/>
        <v>0</v>
      </c>
      <c r="K18" s="18">
        <f t="shared" si="1"/>
        <v>0</v>
      </c>
      <c r="L18" s="18">
        <f t="shared" si="1"/>
        <v>0</v>
      </c>
    </row>
    <row r="19" spans="1:12" ht="24.9" customHeight="1" x14ac:dyDescent="0.3">
      <c r="A19" s="54" t="s">
        <v>44</v>
      </c>
      <c r="B19" s="54"/>
      <c r="C19" s="54"/>
      <c r="D19" s="15" t="s">
        <v>46</v>
      </c>
    </row>
    <row r="21" spans="1:12" x14ac:dyDescent="0.3">
      <c r="A21" s="14" t="s">
        <v>97</v>
      </c>
      <c r="B21" s="21" t="e">
        <f>B16/C17</f>
        <v>#DIV/0!</v>
      </c>
      <c r="C21" s="22" t="s">
        <v>39</v>
      </c>
      <c r="D21" s="15" t="s">
        <v>45</v>
      </c>
    </row>
    <row r="22" spans="1:12" x14ac:dyDescent="0.3">
      <c r="A22" s="14" t="s">
        <v>47</v>
      </c>
      <c r="B22" s="21">
        <f>NPV('2. Ēkas apraksts'!B25,C17:E17)-B16</f>
        <v>0</v>
      </c>
      <c r="C22" s="22" t="s">
        <v>68</v>
      </c>
    </row>
    <row r="23" spans="1:12" x14ac:dyDescent="0.3">
      <c r="A23" s="14" t="s">
        <v>48</v>
      </c>
      <c r="B23" s="23" t="e">
        <f>IRR(B18:E18,0.03)</f>
        <v>#NUM!</v>
      </c>
      <c r="C23" s="22" t="s">
        <v>9</v>
      </c>
    </row>
    <row r="24" spans="1:12" x14ac:dyDescent="0.3">
      <c r="A24" s="14" t="s">
        <v>49</v>
      </c>
      <c r="B24" s="21">
        <f>NPV('2. Ēkas apraksts'!B25,C17:G17)-B16</f>
        <v>0</v>
      </c>
      <c r="C24" s="22" t="s">
        <v>68</v>
      </c>
    </row>
    <row r="25" spans="1:12" x14ac:dyDescent="0.3">
      <c r="A25" s="14" t="s">
        <v>50</v>
      </c>
      <c r="B25" s="23" t="e">
        <f>IRR(B18:G18,0.05)</f>
        <v>#NUM!</v>
      </c>
      <c r="C25" s="22" t="s">
        <v>9</v>
      </c>
    </row>
    <row r="26" spans="1:12" x14ac:dyDescent="0.3">
      <c r="A26" s="14" t="s">
        <v>51</v>
      </c>
      <c r="B26" s="21">
        <f>NPV('2. Ēkas apraksts'!B25,C17:L17)-B16</f>
        <v>0</v>
      </c>
      <c r="C26" s="22" t="s">
        <v>68</v>
      </c>
    </row>
    <row r="27" spans="1:12" x14ac:dyDescent="0.3">
      <c r="A27" s="14" t="s">
        <v>52</v>
      </c>
      <c r="B27" s="23" t="e">
        <f>IRR(B18:L18,0.1)</f>
        <v>#NUM!</v>
      </c>
      <c r="C27" s="22" t="s">
        <v>9</v>
      </c>
    </row>
  </sheetData>
  <sheetProtection sheet="1" objects="1" scenarios="1"/>
  <mergeCells count="3">
    <mergeCell ref="A19:C19"/>
    <mergeCell ref="A1:D1"/>
    <mergeCell ref="A13:L13"/>
  </mergeCells>
  <pageMargins left="0.7" right="0.7" top="0.75" bottom="0.75" header="0.3" footer="0.3"/>
  <pageSetup scale="78" orientation="portrait" horizontalDpi="4294967295" verticalDpi="4294967295" r:id="rId1"/>
  <rowBreaks count="1" manualBreakCount="1">
    <brk id="12" max="16383" man="1"/>
  </rowBreaks>
  <colBreaks count="1" manualBreakCount="1">
    <brk id="4" max="1048575"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75856F525BC6B4AAC9326C419DA09EB" ma:contentTypeVersion="13" ma:contentTypeDescription="Create a new document." ma:contentTypeScope="" ma:versionID="11a6b9040c7677c86800d1ecf5a22313">
  <xsd:schema xmlns:xsd="http://www.w3.org/2001/XMLSchema" xmlns:xs="http://www.w3.org/2001/XMLSchema" xmlns:p="http://schemas.microsoft.com/office/2006/metadata/properties" xmlns:ns2="e793aee2-0702-45ff-9c51-b29030239f5c" xmlns:ns3="98d6c3d8-aeaf-4e5b-adb6-e1ad8a72b2c7" targetNamespace="http://schemas.microsoft.com/office/2006/metadata/properties" ma:root="true" ma:fieldsID="558c7064e27fa5444744c28482bef620" ns2:_="" ns3:_="">
    <xsd:import namespace="e793aee2-0702-45ff-9c51-b29030239f5c"/>
    <xsd:import namespace="98d6c3d8-aeaf-4e5b-adb6-e1ad8a72b2c7"/>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GenerationTime" minOccurs="0"/>
                <xsd:element ref="ns2:MediaServiceEventHashCode" minOccurs="0"/>
                <xsd:element ref="ns2:MediaServiceLocation" minOccurs="0"/>
                <xsd:element ref="ns3:SharedWithUsers" minOccurs="0"/>
                <xsd:element ref="ns3:SharedWithDetails" minOccurs="0"/>
                <xsd:element ref="ns2:MediaServiceAutoKeyPoints" minOccurs="0"/>
                <xsd:element ref="ns2:MediaServiceKeyPoint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793aee2-0702-45ff-9c51-b29030239f5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98d6c3d8-aeaf-4e5b-adb6-e1ad8a72b2c7"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A02EEA9-C5E8-4E8F-AC51-8F0A307E01FE}"/>
</file>

<file path=customXml/itemProps2.xml><?xml version="1.0" encoding="utf-8"?>
<ds:datastoreItem xmlns:ds="http://schemas.openxmlformats.org/officeDocument/2006/customXml" ds:itemID="{A863D312-E0D6-467E-86CD-D3375637084B}"/>
</file>

<file path=customXml/itemProps3.xml><?xml version="1.0" encoding="utf-8"?>
<ds:datastoreItem xmlns:ds="http://schemas.openxmlformats.org/officeDocument/2006/customXml" ds:itemID="{5F5F5ADA-EDE2-4A09-A2FE-96C3DFB8C8D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1. Ievads</vt:lpstr>
      <vt:lpstr>2. Ēkas apraksts</vt:lpstr>
      <vt:lpstr>3. Enerģijas patēriņa dati</vt:lpstr>
      <vt:lpstr>4. Ēkas esošā situācija</vt:lpstr>
      <vt:lpstr>5. SMS uzstādīšanas izmaksas</vt:lpstr>
      <vt:lpstr>6. Ekonomiskie aprēķini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Aldis Grekis</dc:creator>
  <cp:lastModifiedBy>Karina Truhanova</cp:lastModifiedBy>
  <cp:lastPrinted>2021-12-10T09:11:58Z</cp:lastPrinted>
  <dcterms:created xsi:type="dcterms:W3CDTF">2021-11-14T13:32:31Z</dcterms:created>
  <dcterms:modified xsi:type="dcterms:W3CDTF">2022-04-29T11:43:28Z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0x010100D75856F525BC6B4AAC9326C419DA09EB</vt:lpwstr>
  </property>
</Properties>
</file>