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ekmin.sharepoint.com/sites/o365.em.mpd/Shared Documents/Uzdevumi/2021/Karina/Energo/Excel rīks/Nodevumi/FINAL NODEVUMI/"/>
    </mc:Choice>
  </mc:AlternateContent>
  <xr:revisionPtr revIDLastSave="0" documentId="8_{AB269321-0C0A-4D10-925C-387B7C81DAD6}" xr6:coauthVersionLast="47" xr6:coauthVersionMax="47" xr10:uidLastSave="{00000000-0000-0000-0000-000000000000}"/>
  <bookViews>
    <workbookView xWindow="-108" yWindow="-108" windowWidth="23256" windowHeight="12576" activeTab="2" xr2:uid="{00000000-000D-0000-FFFF-FFFF00000000}"/>
  </bookViews>
  <sheets>
    <sheet name="1. Ievads" sheetId="1" r:id="rId1"/>
    <sheet name="2. Ēkas apraksts" sheetId="2" r:id="rId2"/>
    <sheet name="3. Enerģijas patēriņa dati" sheetId="3" r:id="rId3"/>
    <sheet name="4. Ēkas esošā situācija" sheetId="4" r:id="rId4"/>
    <sheet name="5. SPS uzstādīšanas izmaksas" sheetId="5" r:id="rId5"/>
    <sheet name="6. Ekonomiskie aprēķini" sheetId="6" r:id="rId6"/>
  </sheets>
  <externalReferences>
    <externalReference r:id="rId7"/>
  </externalReferences>
  <calcPr calcId="191029"/>
  <customWorkbookViews>
    <customWorkbookView name="Aldis Grekis - Personal View" guid="{5C9EFE7A-3202-4C65-8B15-D2001F8D78CA}" mergeInterval="0" personalView="1" maximized="1" windowWidth="3196" windowHeight="125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2" l="1"/>
  <c r="N9" i="3"/>
  <c r="M9" i="3"/>
  <c r="L9" i="3"/>
  <c r="K9" i="3"/>
  <c r="J9" i="3"/>
  <c r="I9" i="3"/>
  <c r="H9" i="3"/>
  <c r="G9" i="3"/>
  <c r="F9" i="3"/>
  <c r="E9" i="3"/>
  <c r="D9" i="3"/>
  <c r="C9" i="3"/>
  <c r="O8" i="3"/>
  <c r="O7" i="3"/>
  <c r="O6" i="3"/>
  <c r="O5" i="3"/>
  <c r="O4" i="3"/>
  <c r="O9" i="3" l="1"/>
  <c r="B11" i="5"/>
  <c r="B3" i="5"/>
  <c r="B22" i="2" l="1"/>
  <c r="B10" i="4"/>
  <c r="B4" i="4" l="1"/>
  <c r="B3" i="4"/>
  <c r="B16" i="5"/>
  <c r="B5" i="6" l="1"/>
  <c r="B5" i="4"/>
  <c r="B15" i="5" s="1"/>
  <c r="B7" i="6" l="1"/>
  <c r="C7" i="6" s="1"/>
  <c r="B11" i="6" l="1"/>
  <c r="C15" i="6" s="1"/>
  <c r="B9" i="5"/>
  <c r="C5" i="6" s="1"/>
  <c r="C16" i="6" s="1"/>
  <c r="D16" i="6" s="1"/>
  <c r="E16" i="6" s="1"/>
  <c r="F16" i="6" s="1"/>
  <c r="G16" i="6" s="1"/>
  <c r="H16" i="6" s="1"/>
  <c r="I16" i="6" s="1"/>
  <c r="J16" i="6" s="1"/>
  <c r="K16" i="6" s="1"/>
  <c r="L16" i="6" s="1"/>
  <c r="C17" i="6" l="1"/>
  <c r="C18" i="6" s="1"/>
  <c r="D15" i="6"/>
  <c r="D17" i="6" s="1"/>
  <c r="D18" i="6" s="1"/>
  <c r="B14" i="5"/>
  <c r="C3" i="6"/>
  <c r="E15" i="6" l="1"/>
  <c r="F15" i="6" s="1"/>
  <c r="B16" i="6"/>
  <c r="C11" i="6"/>
  <c r="E17" i="6" l="1"/>
  <c r="E18" i="6" s="1"/>
  <c r="B18" i="6"/>
  <c r="B21" i="6"/>
  <c r="G15" i="6"/>
  <c r="F17" i="6"/>
  <c r="F18" i="6" s="1"/>
  <c r="B22" i="6" l="1"/>
  <c r="B23" i="6"/>
  <c r="H15" i="6"/>
  <c r="G17" i="6"/>
  <c r="G18" i="6" l="1"/>
  <c r="B24" i="6"/>
  <c r="I15" i="6"/>
  <c r="H17" i="6"/>
  <c r="H18" i="6" s="1"/>
  <c r="B25" i="6" l="1"/>
  <c r="J15" i="6"/>
  <c r="I17" i="6"/>
  <c r="I18" i="6" s="1"/>
  <c r="K15" i="6" l="1"/>
  <c r="J17" i="6"/>
  <c r="J18" i="6" s="1"/>
  <c r="L15" i="6" l="1"/>
  <c r="L17" i="6" s="1"/>
  <c r="K17" i="6"/>
  <c r="K18" i="6" s="1"/>
  <c r="L18" i="6" l="1"/>
  <c r="B27" i="6" s="1"/>
  <c r="B26" i="6"/>
</calcChain>
</file>

<file path=xl/sharedStrings.xml><?xml version="1.0" encoding="utf-8"?>
<sst xmlns="http://schemas.openxmlformats.org/spreadsheetml/2006/main" count="132" uniqueCount="97">
  <si>
    <t>Ekonomiskie dati</t>
  </si>
  <si>
    <t>Pamatinformācija</t>
  </si>
  <si>
    <t>Ēkas klasifikācija</t>
  </si>
  <si>
    <t>Ēkas apsaimniekotājs</t>
  </si>
  <si>
    <t>Siltumenerģijas izmaksas</t>
  </si>
  <si>
    <t>Procentu likme</t>
  </si>
  <si>
    <t>MWh gadā</t>
  </si>
  <si>
    <t>kWh/m2 gadā</t>
  </si>
  <si>
    <t>Siltumenerģijas ietaupījums</t>
  </si>
  <si>
    <t>%</t>
  </si>
  <si>
    <t>līdz 100 kWh/m2 gadā</t>
  </si>
  <si>
    <t xml:space="preserve">no 101 kWh/m2 gadā līdz 150 kWh/m2 gadā </t>
  </si>
  <si>
    <t>virs 151 kWh/m2 gadā</t>
  </si>
  <si>
    <t>daudzums</t>
  </si>
  <si>
    <t>mēneši</t>
  </si>
  <si>
    <t>Patērētās siltumenerģijas izmaksas apkures nodrošināšanai gadā</t>
  </si>
  <si>
    <t>Ēkas tilpums</t>
  </si>
  <si>
    <t>m2</t>
  </si>
  <si>
    <t>m3</t>
  </si>
  <si>
    <t>m</t>
  </si>
  <si>
    <t>Siltumenerģijas tarifs</t>
  </si>
  <si>
    <t>Kopējās siltumenerģijas ekspluatācijas izmaksas gadā</t>
  </si>
  <si>
    <t>Ekonomiskie aprēķini</t>
  </si>
  <si>
    <t>Esošā situācija</t>
  </si>
  <si>
    <t>Projekta dzīves ilgums</t>
  </si>
  <si>
    <t>gadi</t>
  </si>
  <si>
    <t>Kopējās izmaksas</t>
  </si>
  <si>
    <t>Kopējo izmaksu izvērtējums</t>
  </si>
  <si>
    <t>Piezīme</t>
  </si>
  <si>
    <t>Gadi</t>
  </si>
  <si>
    <t>Rezultāti</t>
  </si>
  <si>
    <t>projekta ilgums 10 gadi</t>
  </si>
  <si>
    <t>Piezīmes</t>
  </si>
  <si>
    <t>NPV (3)</t>
  </si>
  <si>
    <t>IRR (3)</t>
  </si>
  <si>
    <t>NPV (5)</t>
  </si>
  <si>
    <t>IRR (5)</t>
  </si>
  <si>
    <t>NPV (10)</t>
  </si>
  <si>
    <t>IRR (10)</t>
  </si>
  <si>
    <t>Ēkas esošā situācija</t>
  </si>
  <si>
    <t>Inflācijas likme</t>
  </si>
  <si>
    <t>Pasta indekss</t>
  </si>
  <si>
    <t>Būves kadastra apzīmējums</t>
  </si>
  <si>
    <t>Ēkas ekspluatācijas uzsākšanas gads</t>
  </si>
  <si>
    <t>Ēkas pēdējās pārbūves vai atjaunošanas gads</t>
  </si>
  <si>
    <t>Ēkas kopējā platība</t>
  </si>
  <si>
    <t>Ēkas telpu augstums</t>
  </si>
  <si>
    <t>Īpatnējais siltumenerģijas patēriņš apkurei</t>
  </si>
  <si>
    <t>Siltumenerģijas izmaksas apkurei</t>
  </si>
  <si>
    <t>Remonta izmaksas, saistībā ar siltumenerģijas apgādes nodrošināšanu</t>
  </si>
  <si>
    <t>Kopējās siltumenerģijas patēriņa skaitītāju uzstādīšanas izmaksas</t>
  </si>
  <si>
    <t>EURO</t>
  </si>
  <si>
    <t>SPS uzstādīšana</t>
  </si>
  <si>
    <t>EURO/MWh</t>
  </si>
  <si>
    <t>EURO gadā</t>
  </si>
  <si>
    <t>Esošā situācija EURO</t>
  </si>
  <si>
    <t>Enerģijas ietaupījums EURO</t>
  </si>
  <si>
    <t>Siltumenerģijas patēriņa skaitītāju iekārtas un tās uzstādīšanas izmaksas par vienu skaitītāju</t>
  </si>
  <si>
    <t xml:space="preserve"> Apkures sadales sistēmas pārveidošanas izmaksas par vienu siltumenerģijas patēriņa skaitītāju</t>
  </si>
  <si>
    <t>Kopējās siltumenerģijas patēriņa skaitītāju iekārtu ekspluatācijas izmaksas gadā</t>
  </si>
  <si>
    <t xml:space="preserve"> Siltumenerģijas patēriņa skaitītāju skaits ēkā</t>
  </si>
  <si>
    <t xml:space="preserve"> Siltumenerģijas patēriņa skaitītāju iekārtu ekspluatācijas izmaksas par vienu skaitītāju mēnesī</t>
  </si>
  <si>
    <t xml:space="preserve">Kopējās siltuma patēriņa skaitītāju un to darbībai nepieciešamo iekārtu uzstādīšanas un apkures sistēmas pielāgošanas izmaksas </t>
  </si>
  <si>
    <t>Kopējās siltuma patēriņa skaitītāju iekārtu ekspluatācijas izmaksas gadā</t>
  </si>
  <si>
    <t>Siltuma patēriņa skaitītāju apkalpošanas reizes apkures sezonā</t>
  </si>
  <si>
    <t>Pieņemtais enerģijas ietaupījums, uzstādot siltuma patēriņa skaitītājus atbilstoši ēkas izmantotās siltumenerģijas patēriņam (%)</t>
  </si>
  <si>
    <t>Ievads</t>
  </si>
  <si>
    <t>Enerģijas patēriņa dati apkures nodrošināšanai</t>
  </si>
  <si>
    <t>Gads</t>
  </si>
  <si>
    <t>Janvāris</t>
  </si>
  <si>
    <t>Februāris</t>
  </si>
  <si>
    <t>Marts</t>
  </si>
  <si>
    <t>Aprīlis</t>
  </si>
  <si>
    <t>Maijs</t>
  </si>
  <si>
    <t>Jūnijs</t>
  </si>
  <si>
    <t>Jūlijs</t>
  </si>
  <si>
    <t>Augusts</t>
  </si>
  <si>
    <t>Septembris</t>
  </si>
  <si>
    <t>Oktobris</t>
  </si>
  <si>
    <t>Novembris</t>
  </si>
  <si>
    <t>Decembris</t>
  </si>
  <si>
    <t>Kopā</t>
  </si>
  <si>
    <t>Kopējais enerģijas patēriņš, MWh</t>
  </si>
  <si>
    <t>Kopējais vidējais (MWh gadā)</t>
  </si>
  <si>
    <t>Ēkas adrese (novads, pilsēta, ielas nosaukums, nr.)</t>
  </si>
  <si>
    <t>Siltumenerģijas ietaupījums, uzstādot siltuma patēriņa skaitītājus (SPS)</t>
  </si>
  <si>
    <t>Siltumenerģijas patēriņš apkurei</t>
  </si>
  <si>
    <t>Siltuma patēriņa skaitītāju ekspluatācijas izmaksas un/vai siltumenerģijas sadalījuma uzskaites izmaksas</t>
  </si>
  <si>
    <t>Citas ar siltumenerģijas uzskaites sadalījumu saistītās izmaksas</t>
  </si>
  <si>
    <t xml:space="preserve">Individuāli siltumenerģijas patēriņa skaitītāju (SPS) uzstādīšanas izmaksas </t>
  </si>
  <si>
    <t>Ikgadējās siltumenerģijas patēriņa skaitītāju uzturēšanas neto naudas plūsma</t>
  </si>
  <si>
    <t>SPS uzstādīšana EURO</t>
  </si>
  <si>
    <t>Projekta investīciju atmaksāšanās laiks</t>
  </si>
  <si>
    <t>Ēkas aprēķina platība</t>
  </si>
  <si>
    <r>
      <rPr>
        <b/>
        <sz val="12"/>
        <color rgb="FF000000"/>
        <rFont val="Times New Roman"/>
        <family val="1"/>
        <charset val="186"/>
      </rPr>
      <t xml:space="preserve">                   Elektroniskā novērtēšanas veidlapa individuālajiem siltumnerģijas patēriņa skaitītājiem (turpmāk arī – SPS un skaitītāji)</t>
    </r>
    <r>
      <rPr>
        <sz val="12"/>
        <color rgb="FF000000"/>
        <rFont val="Times New Roman"/>
        <family val="1"/>
        <charset val="186"/>
      </rPr>
      <t xml:space="preserve"> ir izstrādāta, lai nodrošinātu Ministru kabineta 2020.gada 10.decembra noteikumu Nr. 730 “Ekspluatējamu ēku energoefektivitātes minimālās prasības” 2. pielikumā norādītās metodikas korektu piemērošanu, vienlaikus, atvieglojot procesu, kādā dzīvojamo māju pārvaldītājiem jāveic skaitītāju uzstādīšanas ekonomiskā pamatojuma aprēķini.
Elektroniskā novērtēšanas veidlapa ir veidota, kā parocīgs un viegli lietojams ekonomiskā pamatojuma aprēķina veikšanas rīks. Papildus ir izstrādāti metodiskie norādījumi, kas satur saprotamu un viegli uztveramu skaidrojumu, kā lietojama Elektroniskā novērtēšanas veidlapa - ,,Metodiskie norādījumi individuālo siltuma patēriņa skaitītāju uzstādīšanas ekonomiskā pamatojuma novērtēšanas veidlapu pielietošanai”.
Elektroniskā novērtēšanas veidlapa paredzēta ēku un dzīvokļu īpašniekiem, dzīvojamo māju pārvaldītājiem un citiem, kuri saistīti ar individuālu siltumenerģijas patēriņa skaitītāju uzstādīšanu un izmantošanu.
Elektroniskā novērtēšanas veidlapa individuālajiem siltuma patēriņa skaitītājiem sastāv no sešām darba lapām. Lai vieglāk būtu aizpildīt veidlapu, tad ieteicams izmantot ,,Metodiskos norādījumus individuālo siltuma maksas sadalītāju uzstādīšanas ekonomiskā pamatojuma novērtēšanas veidlapu pielietošanai”. 
Jāiegaumē, ka veidlapā tiek aizpildītas dzeltenās šūnas,  savukārt zaļās šūnas aizpildās automātiski.
</t>
    </r>
  </si>
  <si>
    <t>Ēkas apraksts</t>
  </si>
  <si>
    <t>Ēkas dzīvojamo un nedzīvojamo telpu kopskaits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</si>
</sst>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1"/>
      <color theme="0"/>
      <name val="Calibri"/>
      <family val="2"/>
      <charset val="186"/>
      <scheme val="minor"/>
    </font>
    <font>
      <b/>
      <sz val="11"/>
      <color theme="1"/>
      <name val="Times New Roman"/>
      <family val="1"/>
      <charset val="186"/>
    </font>
    <font>
      <b/>
      <sz val="20"/>
      <color theme="1"/>
      <name val="Times New Roman"/>
      <family val="1"/>
      <charset val="186"/>
    </font>
    <font>
      <b/>
      <sz val="16"/>
      <color theme="1"/>
      <name val="Times New Roman"/>
      <family val="1"/>
      <charset val="186"/>
    </font>
    <font>
      <sz val="12"/>
      <color rgb="FF000000"/>
      <name val="Times New Roman"/>
      <family val="1"/>
      <charset val="186"/>
    </font>
    <font>
      <b/>
      <sz val="12"/>
      <color rgb="FF000000"/>
      <name val="Times New Roman"/>
      <family val="1"/>
      <charset val="186"/>
    </font>
    <font>
      <sz val="12"/>
      <color theme="1"/>
      <name val="Times New Roman"/>
      <family val="1"/>
      <charset val="186"/>
    </font>
    <font>
      <sz val="10"/>
      <color theme="1"/>
      <name val="Times New Roman"/>
      <family val="1"/>
      <charset val="186"/>
    </font>
    <font>
      <sz val="10"/>
      <color rgb="FF000000"/>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rgb="FF66CCFF"/>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5" borderId="0" applyNumberFormat="0" applyBorder="0" applyAlignment="0" applyProtection="0"/>
  </cellStyleXfs>
  <cellXfs count="6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9" fontId="1" fillId="0" borderId="0" xfId="0" applyNumberFormat="1" applyFont="1" applyAlignment="1">
      <alignment vertical="center"/>
    </xf>
    <xf numFmtId="9" fontId="1" fillId="0" borderId="0" xfId="0" applyNumberFormat="1" applyFont="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2"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2" fontId="1" fillId="0" borderId="1" xfId="0" applyNumberFormat="1" applyFont="1" applyBorder="1" applyAlignment="1">
      <alignment horizontal="center"/>
    </xf>
    <xf numFmtId="2" fontId="3" fillId="0" borderId="1" xfId="0" applyNumberFormat="1" applyFont="1" applyBorder="1" applyAlignment="1">
      <alignment horizontal="center" vertical="center"/>
    </xf>
    <xf numFmtId="0" fontId="5" fillId="4" borderId="1" xfId="0" applyFont="1" applyFill="1" applyBorder="1" applyAlignment="1">
      <alignment horizontal="center"/>
    </xf>
    <xf numFmtId="2"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4" borderId="0" xfId="1" applyNumberFormat="1" applyFont="1" applyFill="1" applyBorder="1" applyAlignment="1">
      <alignment horizontal="center" vertical="center"/>
    </xf>
    <xf numFmtId="0" fontId="3" fillId="0" borderId="1" xfId="0" applyFont="1" applyBorder="1" applyAlignment="1">
      <alignment horizontal="left" vertical="center" wrapText="1"/>
    </xf>
    <xf numFmtId="0" fontId="8" fillId="0" borderId="0" xfId="0" applyFont="1" applyAlignment="1">
      <alignment horizontal="justify" vertical="center"/>
    </xf>
    <xf numFmtId="0" fontId="2" fillId="0" borderId="5" xfId="0" applyFont="1" applyBorder="1" applyAlignment="1">
      <alignment horizontal="center" vertical="center" wrapText="1"/>
    </xf>
    <xf numFmtId="0" fontId="10" fillId="0" borderId="6"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12" fillId="4" borderId="14" xfId="0" applyFont="1" applyFill="1" applyBorder="1" applyAlignment="1">
      <alignment horizontal="center" vertical="center" wrapText="1"/>
    </xf>
    <xf numFmtId="0" fontId="2" fillId="0" borderId="15" xfId="0" applyFont="1" applyBorder="1" applyAlignment="1">
      <alignment vertical="center" wrapText="1"/>
    </xf>
    <xf numFmtId="0" fontId="12" fillId="4" borderId="15" xfId="0" applyFont="1" applyFill="1" applyBorder="1" applyAlignment="1">
      <alignment horizontal="center" vertical="center" wrapText="1"/>
    </xf>
    <xf numFmtId="0" fontId="2" fillId="0" borderId="16" xfId="0" applyFont="1" applyBorder="1" applyAlignment="1">
      <alignment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9" fontId="3" fillId="3" borderId="1" xfId="0" applyNumberFormat="1"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6" fillId="2" borderId="0" xfId="0" applyFont="1" applyFill="1" applyAlignment="1">
      <alignment horizontal="center" vertical="center" wrapText="1"/>
    </xf>
    <xf numFmtId="0" fontId="0" fillId="0" borderId="0" xfId="0" applyAlignment="1">
      <alignment wrapText="1"/>
    </xf>
    <xf numFmtId="0" fontId="8" fillId="0" borderId="0" xfId="0" applyFont="1" applyAlignment="1">
      <alignment horizontal="left" vertical="center" wrapText="1"/>
    </xf>
    <xf numFmtId="0" fontId="0" fillId="0" borderId="0" xfId="0" applyAlignment="1">
      <alignment horizontal="left" vertical="center" wrapText="1"/>
    </xf>
    <xf numFmtId="0" fontId="7" fillId="2" borderId="0" xfId="0" applyFont="1" applyFill="1" applyAlignment="1">
      <alignment horizontal="left" vertical="center" wrapText="1"/>
    </xf>
    <xf numFmtId="0" fontId="3" fillId="3" borderId="2" xfId="0" applyFont="1"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6" fillId="2" borderId="4" xfId="0" applyFont="1" applyFill="1" applyBorder="1" applyAlignment="1">
      <alignment horizontal="center" vertical="center" wrapText="1"/>
    </xf>
  </cellXfs>
  <cellStyles count="2">
    <cellStyle name="60% - Accent2" xfId="1" builtinId="36"/>
    <cellStyle name="Normal" xfId="0" builtinId="0"/>
  </cellStyles>
  <dxfs count="0"/>
  <tableStyles count="0" defaultTableStyle="TableStyleMedium2" defaultPivotStyle="PivotStyleLight16"/>
  <colors>
    <mruColors>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'[1]3. Enerģijas patēriņa dati'!$A$4:$B$4</c:f>
              <c:strCache>
                <c:ptCount val="1"/>
                <c:pt idx="0">
                  <c:v>Kopējais enerģijas patēriņš, MWh</c:v>
                </c:pt>
              </c:strCache>
            </c:strRef>
          </c:tx>
          <c:invertIfNegative val="0"/>
          <c:cat>
            <c:strRef>
              <c:f>'[1]3.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'[1]3. Enerģijas patēriņa dati'!$C$4:$N$4</c:f>
              <c:numCache>
                <c:formatCode>General</c:formatCode>
                <c:ptCount val="12"/>
              </c:numCache>
            </c:numRef>
          </c:val>
          <c:extLst>
            <c:ext xmlns:c16="http://schemas.microsoft.com/office/drawing/2014/chart" uri="{C3380CC4-5D6E-409C-BE32-E72D297353CC}">
              <c16:uniqueId val="{00000000-7617-43BD-926B-C2336DB8FB94}"/>
            </c:ext>
          </c:extLst>
        </c:ser>
        <c:ser>
          <c:idx val="1"/>
          <c:order val="1"/>
          <c:tx>
            <c:strRef>
              <c:f>'[1]3. Enerģijas patēriņa dati'!$A$5:$B$5</c:f>
              <c:strCache>
                <c:ptCount val="1"/>
                <c:pt idx="0">
                  <c:v>Kopējais enerģijas patēriņš, MWh</c:v>
                </c:pt>
              </c:strCache>
            </c:strRef>
          </c:tx>
          <c:invertIfNegative val="0"/>
          <c:cat>
            <c:strRef>
              <c:f>'[1]3.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'[1]3. Enerģijas patēriņa dati'!$C$5:$N$5</c:f>
              <c:numCache>
                <c:formatCode>General</c:formatCode>
                <c:ptCount val="12"/>
              </c:numCache>
            </c:numRef>
          </c:val>
          <c:extLst>
            <c:ext xmlns:c16="http://schemas.microsoft.com/office/drawing/2014/chart" uri="{C3380CC4-5D6E-409C-BE32-E72D297353CC}">
              <c16:uniqueId val="{00000001-7617-43BD-926B-C2336DB8FB94}"/>
            </c:ext>
          </c:extLst>
        </c:ser>
        <c:ser>
          <c:idx val="2"/>
          <c:order val="2"/>
          <c:tx>
            <c:strRef>
              <c:f>'[1]3. Enerģijas patēriņa dati'!$A$6:$B$6</c:f>
              <c:strCache>
                <c:ptCount val="1"/>
                <c:pt idx="0">
                  <c:v>Kopējais enerģijas patēriņš, MWh</c:v>
                </c:pt>
              </c:strCache>
            </c:strRef>
          </c:tx>
          <c:invertIfNegative val="0"/>
          <c:cat>
            <c:strRef>
              <c:f>'[1]3.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'[1]3. Enerģijas patēriņa dati'!$C$6:$N$6</c:f>
              <c:numCache>
                <c:formatCode>General</c:formatCode>
                <c:ptCount val="12"/>
              </c:numCache>
            </c:numRef>
          </c:val>
          <c:extLst>
            <c:ext xmlns:c16="http://schemas.microsoft.com/office/drawing/2014/chart" uri="{C3380CC4-5D6E-409C-BE32-E72D297353CC}">
              <c16:uniqueId val="{00000002-7617-43BD-926B-C2336DB8FB94}"/>
            </c:ext>
          </c:extLst>
        </c:ser>
        <c:ser>
          <c:idx val="3"/>
          <c:order val="3"/>
          <c:tx>
            <c:strRef>
              <c:f>'[1]3. Enerģijas patēriņa dati'!$A$7:$B$7</c:f>
              <c:strCache>
                <c:ptCount val="1"/>
                <c:pt idx="0">
                  <c:v>Kopējais enerģijas patēriņš, MWh</c:v>
                </c:pt>
              </c:strCache>
            </c:strRef>
          </c:tx>
          <c:invertIfNegative val="0"/>
          <c:cat>
            <c:strRef>
              <c:f>'[1]3.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'[1]3. Enerģijas patēriņa dati'!$C$7:$N$7</c:f>
              <c:numCache>
                <c:formatCode>General</c:formatCode>
                <c:ptCount val="12"/>
              </c:numCache>
            </c:numRef>
          </c:val>
          <c:extLst>
            <c:ext xmlns:c16="http://schemas.microsoft.com/office/drawing/2014/chart" uri="{C3380CC4-5D6E-409C-BE32-E72D297353CC}">
              <c16:uniqueId val="{00000003-7617-43BD-926B-C2336DB8FB94}"/>
            </c:ext>
          </c:extLst>
        </c:ser>
        <c:ser>
          <c:idx val="4"/>
          <c:order val="4"/>
          <c:tx>
            <c:strRef>
              <c:f>'[1]3. Enerģijas patēriņa dati'!$A$8:$B$8</c:f>
              <c:strCache>
                <c:ptCount val="1"/>
                <c:pt idx="0">
                  <c:v>Kopējais enerģijas patēriņš, MWh</c:v>
                </c:pt>
              </c:strCache>
            </c:strRef>
          </c:tx>
          <c:invertIfNegative val="0"/>
          <c:cat>
            <c:strRef>
              <c:f>'[1]3.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'[1]3. Enerģijas patēriņa dati'!$C$8:$N$8</c:f>
              <c:numCache>
                <c:formatCode>General</c:formatCode>
                <c:ptCount val="12"/>
              </c:numCache>
            </c:numRef>
          </c:val>
          <c:extLst>
            <c:ext xmlns:c16="http://schemas.microsoft.com/office/drawing/2014/chart" uri="{C3380CC4-5D6E-409C-BE32-E72D297353CC}">
              <c16:uniqueId val="{00000004-7617-43BD-926B-C2336DB8FB94}"/>
            </c:ext>
          </c:extLst>
        </c:ser>
        <c:dLbls>
          <c:showLegendKey val="0"/>
          <c:showVal val="0"/>
          <c:showCatName val="0"/>
          <c:showSerName val="0"/>
          <c:showPercent val="0"/>
          <c:showBubbleSize val="0"/>
        </c:dLbls>
        <c:gapWidth val="150"/>
        <c:shape val="cylinder"/>
        <c:axId val="338389976"/>
        <c:axId val="338390368"/>
        <c:axId val="0"/>
      </c:bar3DChart>
      <c:catAx>
        <c:axId val="338389976"/>
        <c:scaling>
          <c:orientation val="minMax"/>
        </c:scaling>
        <c:delete val="0"/>
        <c:axPos val="b"/>
        <c:numFmt formatCode="General" sourceLinked="0"/>
        <c:majorTickMark val="out"/>
        <c:minorTickMark val="none"/>
        <c:tickLblPos val="nextTo"/>
        <c:crossAx val="338390368"/>
        <c:crosses val="autoZero"/>
        <c:auto val="1"/>
        <c:lblAlgn val="ctr"/>
        <c:lblOffset val="100"/>
        <c:noMultiLvlLbl val="0"/>
      </c:catAx>
      <c:valAx>
        <c:axId val="338390368"/>
        <c:scaling>
          <c:orientation val="minMax"/>
        </c:scaling>
        <c:delete val="0"/>
        <c:axPos val="l"/>
        <c:majorGridlines/>
        <c:numFmt formatCode="General" sourceLinked="1"/>
        <c:majorTickMark val="out"/>
        <c:minorTickMark val="none"/>
        <c:tickLblPos val="nextTo"/>
        <c:crossAx val="3383899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Times New Roman" panose="02020603050405020304" pitchFamily="18" charset="0"/>
                <a:ea typeface="+mj-ea"/>
                <a:cs typeface="Times New Roman" panose="02020603050405020304" pitchFamily="18" charset="0"/>
              </a:defRPr>
            </a:pPr>
            <a:r>
              <a:rPr lang="en-US" b="1">
                <a:solidFill>
                  <a:schemeClr val="tx1"/>
                </a:solidFill>
                <a:latin typeface="Times New Roman" panose="02020603050405020304" pitchFamily="18" charset="0"/>
                <a:cs typeface="Times New Roman" panose="02020603050405020304" pitchFamily="18" charset="0"/>
              </a:rPr>
              <a:t>Ko</a:t>
            </a:r>
            <a:r>
              <a:rPr lang="lv-LV" b="1">
                <a:solidFill>
                  <a:schemeClr val="tx1"/>
                </a:solidFill>
                <a:latin typeface="Times New Roman" panose="02020603050405020304" pitchFamily="18" charset="0"/>
                <a:cs typeface="Times New Roman" panose="02020603050405020304" pitchFamily="18" charset="0"/>
              </a:rPr>
              <a:t>pējās izmaksas EIRO gadā</a:t>
            </a:r>
            <a:endParaRPr lang="en-US" b="1" baseline="0">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0.22770876854678879"/>
          <c:y val="3.492941114601112E-2"/>
        </c:manualLayout>
      </c:layout>
      <c:overlay val="0"/>
      <c:spPr>
        <a:noFill/>
        <a:ln>
          <a:noFill/>
        </a:ln>
        <a:effectLst/>
      </c:spPr>
    </c:title>
    <c:autoTitleDeleted val="0"/>
    <c:plotArea>
      <c:layout>
        <c:manualLayout>
          <c:layoutTarget val="inner"/>
          <c:xMode val="edge"/>
          <c:yMode val="edge"/>
          <c:x val="0.1227170710804007"/>
          <c:y val="0.13250476875515863"/>
          <c:w val="0.78210804006642032"/>
          <c:h val="0.59892615484503398"/>
        </c:manualLayout>
      </c:layout>
      <c:barChart>
        <c:barDir val="col"/>
        <c:grouping val="clustered"/>
        <c:varyColors val="0"/>
        <c:ser>
          <c:idx val="0"/>
          <c:order val="0"/>
          <c:tx>
            <c:strRef>
              <c:f>'6. Ekonomiskie aprēķini'!$A$3</c:f>
              <c:strCache>
                <c:ptCount val="1"/>
                <c:pt idx="0">
                  <c:v>Kopējās siltuma patēriņa skaitītāju un to darbībai nepieciešamo iekārtu uzstādīšanas un apkures sistēmas pielāgošanas izmaksas </c:v>
                </c:pt>
              </c:strCache>
            </c:strRef>
          </c:tx>
          <c:spPr>
            <a:solidFill>
              <a:srgbClr val="FF0000"/>
            </a:solidFill>
            <a:ln>
              <a:noFill/>
            </a:ln>
            <a:effectLst/>
          </c:spPr>
          <c:invertIfNegative val="0"/>
          <c:cat>
            <c:strRef>
              <c:f>'6. Ekonomiskie aprēķini'!$B$2:$C$2</c:f>
              <c:strCache>
                <c:ptCount val="2"/>
                <c:pt idx="0">
                  <c:v>Esošā situācija</c:v>
                </c:pt>
                <c:pt idx="1">
                  <c:v>SPS uzstādīšana</c:v>
                </c:pt>
              </c:strCache>
            </c:strRef>
          </c:cat>
          <c:val>
            <c:numRef>
              <c:f>'6. Ekonomiskie aprēķini'!$B$3:$C$3</c:f>
              <c:numCache>
                <c:formatCode>General</c:formatCode>
                <c:ptCount val="2"/>
                <c:pt idx="0">
                  <c:v>0</c:v>
                </c:pt>
                <c:pt idx="1">
                  <c:v>0</c:v>
                </c:pt>
              </c:numCache>
            </c:numRef>
          </c:val>
          <c:extLst>
            <c:ext xmlns:c16="http://schemas.microsoft.com/office/drawing/2014/chart" uri="{C3380CC4-5D6E-409C-BE32-E72D297353CC}">
              <c16:uniqueId val="{00000000-AE0D-4041-A2FE-579EA2AFD223}"/>
            </c:ext>
          </c:extLst>
        </c:ser>
        <c:ser>
          <c:idx val="1"/>
          <c:order val="1"/>
          <c:tx>
            <c:strRef>
              <c:f>'6. Ekonomiskie aprēķini'!$A$5</c:f>
              <c:strCache>
                <c:ptCount val="1"/>
                <c:pt idx="0">
                  <c:v>Kopējās siltuma patēriņa skaitītāju iekārtu ekspluatācijas izmaksas gadā</c:v>
                </c:pt>
              </c:strCache>
            </c:strRef>
          </c:tx>
          <c:spPr>
            <a:solidFill>
              <a:srgbClr val="7030A0"/>
            </a:solidFill>
            <a:ln>
              <a:noFill/>
            </a:ln>
            <a:effectLst/>
          </c:spPr>
          <c:invertIfNegative val="0"/>
          <c:cat>
            <c:strRef>
              <c:f>'6. Ekonomiskie aprēķini'!$B$2:$C$2</c:f>
              <c:strCache>
                <c:ptCount val="2"/>
                <c:pt idx="0">
                  <c:v>Esošā situācija</c:v>
                </c:pt>
                <c:pt idx="1">
                  <c:v>SPS uzstādīšana</c:v>
                </c:pt>
              </c:strCache>
            </c:strRef>
          </c:cat>
          <c:val>
            <c:numRef>
              <c:f>'6. Ekonomiskie aprēķini'!$B$5:$C$5</c:f>
              <c:numCache>
                <c:formatCode>General</c:formatCode>
                <c:ptCount val="2"/>
                <c:pt idx="0">
                  <c:v>0</c:v>
                </c:pt>
                <c:pt idx="1">
                  <c:v>0</c:v>
                </c:pt>
              </c:numCache>
            </c:numRef>
          </c:val>
          <c:extLst>
            <c:ext xmlns:c16="http://schemas.microsoft.com/office/drawing/2014/chart" uri="{C3380CC4-5D6E-409C-BE32-E72D297353CC}">
              <c16:uniqueId val="{00000001-AE0D-4041-A2FE-579EA2AFD223}"/>
            </c:ext>
          </c:extLst>
        </c:ser>
        <c:ser>
          <c:idx val="2"/>
          <c:order val="2"/>
          <c:tx>
            <c:strRef>
              <c:f>'6. Ekonomiskie aprēķini'!$A$7</c:f>
              <c:strCache>
                <c:ptCount val="1"/>
                <c:pt idx="0">
                  <c:v>Siltumenerģijas izmaksas</c:v>
                </c:pt>
              </c:strCache>
            </c:strRef>
          </c:tx>
          <c:spPr>
            <a:solidFill>
              <a:srgbClr val="92D050"/>
            </a:solidFill>
            <a:ln>
              <a:noFill/>
            </a:ln>
            <a:effectLst/>
          </c:spPr>
          <c:invertIfNegative val="0"/>
          <c:cat>
            <c:strRef>
              <c:f>'6. Ekonomiskie aprēķini'!$B$2:$C$2</c:f>
              <c:strCache>
                <c:ptCount val="2"/>
                <c:pt idx="0">
                  <c:v>Esošā situācija</c:v>
                </c:pt>
                <c:pt idx="1">
                  <c:v>SPS uzstādīšana</c:v>
                </c:pt>
              </c:strCache>
            </c:strRef>
          </c:cat>
          <c:val>
            <c:numRef>
              <c:f>'6. Ekonomiskie aprēķini'!$B$7:$C$7</c:f>
              <c:numCache>
                <c:formatCode>General</c:formatCode>
                <c:ptCount val="2"/>
                <c:pt idx="0">
                  <c:v>0</c:v>
                </c:pt>
                <c:pt idx="1">
                  <c:v>0</c:v>
                </c:pt>
              </c:numCache>
            </c:numRef>
          </c:val>
          <c:extLst>
            <c:ext xmlns:c16="http://schemas.microsoft.com/office/drawing/2014/chart" uri="{C3380CC4-5D6E-409C-BE32-E72D297353CC}">
              <c16:uniqueId val="{00000002-AE0D-4041-A2FE-579EA2AFD223}"/>
            </c:ext>
          </c:extLst>
        </c:ser>
        <c:ser>
          <c:idx val="4"/>
          <c:order val="3"/>
          <c:tx>
            <c:strRef>
              <c:f>'6. Ekonomiskie aprēķini'!$A$11</c:f>
              <c:strCache>
                <c:ptCount val="1"/>
                <c:pt idx="0">
                  <c:v>Kopējās izmaksas</c:v>
                </c:pt>
              </c:strCache>
            </c:strRef>
          </c:tx>
          <c:spPr>
            <a:solidFill>
              <a:schemeClr val="accent5"/>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E8B3-4EEC-B910-0364AE266B6A}"/>
              </c:ext>
            </c:extLst>
          </c:dPt>
          <c:dPt>
            <c:idx val="1"/>
            <c:invertIfNegative val="0"/>
            <c:bubble3D val="0"/>
            <c:spPr>
              <a:solidFill>
                <a:srgbClr val="00B0F0"/>
              </a:solidFill>
              <a:ln>
                <a:noFill/>
              </a:ln>
              <a:effectLst/>
            </c:spPr>
            <c:extLst>
              <c:ext xmlns:c16="http://schemas.microsoft.com/office/drawing/2014/chart" uri="{C3380CC4-5D6E-409C-BE32-E72D297353CC}">
                <c16:uniqueId val="{00000003-E8B3-4EEC-B910-0364AE266B6A}"/>
              </c:ext>
            </c:extLst>
          </c:dPt>
          <c:cat>
            <c:strRef>
              <c:f>'6. Ekonomiskie aprēķini'!$B$2:$C$2</c:f>
              <c:strCache>
                <c:ptCount val="2"/>
                <c:pt idx="0">
                  <c:v>Esošā situācija</c:v>
                </c:pt>
                <c:pt idx="1">
                  <c:v>SPS uzstādīšana</c:v>
                </c:pt>
              </c:strCache>
            </c:strRef>
          </c:cat>
          <c:val>
            <c:numRef>
              <c:f>'6. Ekonomiskie aprēķini'!$B$11:$C$11</c:f>
              <c:numCache>
                <c:formatCode>General</c:formatCode>
                <c:ptCount val="2"/>
                <c:pt idx="0">
                  <c:v>0</c:v>
                </c:pt>
                <c:pt idx="1">
                  <c:v>0</c:v>
                </c:pt>
              </c:numCache>
            </c:numRef>
          </c:val>
          <c:extLst>
            <c:ext xmlns:c16="http://schemas.microsoft.com/office/drawing/2014/chart" uri="{C3380CC4-5D6E-409C-BE32-E72D297353CC}">
              <c16:uniqueId val="{00000003-AE0D-4041-A2FE-579EA2AFD223}"/>
            </c:ext>
          </c:extLst>
        </c:ser>
        <c:dLbls>
          <c:showLegendKey val="0"/>
          <c:showVal val="0"/>
          <c:showCatName val="0"/>
          <c:showSerName val="0"/>
          <c:showPercent val="0"/>
          <c:showBubbleSize val="0"/>
        </c:dLbls>
        <c:gapWidth val="267"/>
        <c:axId val="338391544"/>
        <c:axId val="338391936"/>
      </c:barChart>
      <c:catAx>
        <c:axId val="33839154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chemeClr val="tx1"/>
                </a:solidFill>
                <a:latin typeface="+mn-lt"/>
                <a:ea typeface="+mn-ea"/>
                <a:cs typeface="+mn-cs"/>
              </a:defRPr>
            </a:pPr>
            <a:endParaRPr lang="lv-LV"/>
          </a:p>
        </c:txPr>
        <c:crossAx val="338391936"/>
        <c:crosses val="autoZero"/>
        <c:auto val="0"/>
        <c:lblAlgn val="ctr"/>
        <c:lblOffset val="100"/>
        <c:noMultiLvlLbl val="0"/>
      </c:catAx>
      <c:valAx>
        <c:axId val="33839193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lv-LV" b="1">
                    <a:solidFill>
                      <a:schemeClr val="tx1"/>
                    </a:solidFill>
                    <a:latin typeface="Times New Roman" panose="02020603050405020304" pitchFamily="18" charset="0"/>
                    <a:cs typeface="Times New Roman" panose="02020603050405020304" pitchFamily="18" charset="0"/>
                  </a:rPr>
                  <a:t>EURO/gadā</a:t>
                </a:r>
                <a:endParaRPr lang="es-ES" b="1">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3.6760137125716429E-2"/>
              <c:y val="0.30723238212846671"/>
            </c:manualLayout>
          </c:layout>
          <c:overlay val="0"/>
          <c:spPr>
            <a:noFill/>
            <a:ln>
              <a:noFill/>
            </a:ln>
            <a:effectLst/>
          </c:sp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65000"/>
                    <a:lumOff val="35000"/>
                  </a:schemeClr>
                </a:solidFill>
                <a:latin typeface="+mn-lt"/>
                <a:ea typeface="+mn-ea"/>
                <a:cs typeface="+mn-cs"/>
              </a:defRPr>
            </a:pPr>
            <a:endParaRPr lang="lv-LV"/>
          </a:p>
        </c:txPr>
        <c:crossAx val="33839154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8.1821067009480955E-2"/>
          <c:y val="0.78141933078037373"/>
          <c:w val="0.812151159676469"/>
          <c:h val="0.218580650764242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lv-LV"/>
    </a:p>
  </c:txPr>
  <c:printSettings>
    <c:headerFooter alignWithMargins="0">
      <c:oddHeader>&amp;A</c:oddHeader>
      <c:oddFooter>Seite &amp;P</c:oddFooter>
    </c:headerFooter>
    <c:pageMargins b="1" l="0.75000000000000033" r="0.75000000000000033" t="1" header="0.51181102300000003" footer="0.51181102300000003"/>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'6. Ekonomiskie aprēķini'!$A$15</c:f>
              <c:strCache>
                <c:ptCount val="1"/>
                <c:pt idx="0">
                  <c:v>Esošā situācija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aprēķini'!$B$15:$L$15</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01F-467C-A1B0-A0141D9AAD48}"/>
            </c:ext>
          </c:extLst>
        </c:ser>
        <c:ser>
          <c:idx val="1"/>
          <c:order val="1"/>
          <c:tx>
            <c:strRef>
              <c:f>'6. Ekonomiskie aprēķini'!$A$16</c:f>
              <c:strCache>
                <c:ptCount val="1"/>
                <c:pt idx="0">
                  <c:v>SPS uzstādīšana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aprēķini'!$B$16:$L$16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101F-467C-A1B0-A0141D9AAD48}"/>
            </c:ext>
          </c:extLst>
        </c:ser>
        <c:ser>
          <c:idx val="2"/>
          <c:order val="2"/>
          <c:tx>
            <c:strRef>
              <c:f>'6. Ekonomiskie aprēķini'!$A$17</c:f>
              <c:strCache>
                <c:ptCount val="1"/>
                <c:pt idx="0">
                  <c:v>Enerģijas ietaupījums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aprēķini'!$B$17:$L$17</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101F-467C-A1B0-A0141D9AAD48}"/>
            </c:ext>
          </c:extLst>
        </c:ser>
        <c:dLbls>
          <c:showLegendKey val="0"/>
          <c:showVal val="0"/>
          <c:showCatName val="0"/>
          <c:showSerName val="0"/>
          <c:showPercent val="0"/>
          <c:showBubbleSize val="0"/>
        </c:dLbls>
        <c:gapWidth val="150"/>
        <c:shape val="cylinder"/>
        <c:axId val="338385272"/>
        <c:axId val="338385664"/>
        <c:axId val="0"/>
      </c:bar3DChart>
      <c:catAx>
        <c:axId val="338385272"/>
        <c:scaling>
          <c:orientation val="minMax"/>
        </c:scaling>
        <c:delete val="0"/>
        <c:axPos val="b"/>
        <c:numFmt formatCode="General" sourceLinked="1"/>
        <c:majorTickMark val="out"/>
        <c:minorTickMark val="none"/>
        <c:tickLblPos val="nextTo"/>
        <c:crossAx val="338385664"/>
        <c:crosses val="autoZero"/>
        <c:auto val="1"/>
        <c:lblAlgn val="ctr"/>
        <c:lblOffset val="100"/>
        <c:noMultiLvlLbl val="0"/>
      </c:catAx>
      <c:valAx>
        <c:axId val="338385664"/>
        <c:scaling>
          <c:orientation val="minMax"/>
        </c:scaling>
        <c:delete val="0"/>
        <c:axPos val="l"/>
        <c:majorGridlines/>
        <c:numFmt formatCode="0.00" sourceLinked="1"/>
        <c:majorTickMark val="out"/>
        <c:minorTickMark val="none"/>
        <c:tickLblPos val="nextTo"/>
        <c:crossAx val="338385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327660</xdr:colOff>
      <xdr:row>10</xdr:row>
      <xdr:rowOff>180974</xdr:rowOff>
    </xdr:from>
    <xdr:to>
      <xdr:col>8</xdr:col>
      <xdr:colOff>346710</xdr:colOff>
      <xdr:row>29</xdr:row>
      <xdr:rowOff>114300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209550</xdr:colOff>
      <xdr:row>0</xdr:row>
      <xdr:rowOff>209550</xdr:rowOff>
    </xdr:from>
    <xdr:to>
      <xdr:col>15</xdr:col>
      <xdr:colOff>636270</xdr:colOff>
      <xdr:row>11</xdr:row>
      <xdr:rowOff>26670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240030</xdr:colOff>
      <xdr:row>18</xdr:row>
      <xdr:rowOff>81914</xdr:rowOff>
    </xdr:from>
    <xdr:to>
      <xdr:col>15</xdr:col>
      <xdr:colOff>563880</xdr:colOff>
      <xdr:row>40</xdr:row>
      <xdr:rowOff>72389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EM_2021_66_1_pieliku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evads"/>
      <sheetName val="2. Projekta apraksts"/>
      <sheetName val="3. Enerģijas patēriņa dati"/>
      <sheetName val="4. Ēkas esošā situācija"/>
      <sheetName val="5. SMS uzstādīšanas izmaksas"/>
      <sheetName val="6. Ekonomiskie aprēķini"/>
    </sheetNames>
    <sheetDataSet>
      <sheetData sheetId="0"/>
      <sheetData sheetId="1"/>
      <sheetData sheetId="2">
        <row r="3">
          <cell r="C3" t="str">
            <v>Janvāris</v>
          </cell>
          <cell r="D3" t="str">
            <v>Februāris</v>
          </cell>
          <cell r="E3" t="str">
            <v>Marts</v>
          </cell>
          <cell r="F3" t="str">
            <v>Aprīlis</v>
          </cell>
          <cell r="G3" t="str">
            <v>Maijs</v>
          </cell>
          <cell r="H3" t="str">
            <v>Jūnijs</v>
          </cell>
          <cell r="I3" t="str">
            <v>Jūlijs</v>
          </cell>
          <cell r="J3" t="str">
            <v>Augusts</v>
          </cell>
          <cell r="K3" t="str">
            <v>Septembris</v>
          </cell>
          <cell r="L3" t="str">
            <v>Oktobris</v>
          </cell>
          <cell r="M3" t="str">
            <v>Novembris</v>
          </cell>
          <cell r="N3" t="str">
            <v>Decembris</v>
          </cell>
        </row>
        <row r="4">
          <cell r="B4" t="str">
            <v>Kopējais enerģijas patēriņš, MWh</v>
          </cell>
        </row>
        <row r="5">
          <cell r="B5" t="str">
            <v>Kopējais enerģijas patēriņš, MWh</v>
          </cell>
        </row>
        <row r="6">
          <cell r="B6" t="str">
            <v>Kopējais enerģijas patēriņš, MWh</v>
          </cell>
        </row>
        <row r="7">
          <cell r="B7" t="str">
            <v>Kopējais enerģijas patēriņš, MWh</v>
          </cell>
        </row>
        <row r="8">
          <cell r="B8" t="str">
            <v>Kopējais enerģijas patēriņš, MWh</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A3" sqref="A3:J3"/>
    </sheetView>
  </sheetViews>
  <sheetFormatPr defaultRowHeight="14.4" x14ac:dyDescent="0.3"/>
  <cols>
    <col min="10" max="10" width="11.44140625" customWidth="1"/>
  </cols>
  <sheetData>
    <row r="1" spans="1:10" ht="24.6" x14ac:dyDescent="0.3">
      <c r="A1" s="51" t="s">
        <v>66</v>
      </c>
      <c r="B1" s="51"/>
      <c r="C1" s="51"/>
      <c r="D1" s="52"/>
      <c r="E1" s="52"/>
      <c r="F1" s="52"/>
      <c r="G1" s="52"/>
      <c r="H1" s="52"/>
      <c r="I1" s="52"/>
      <c r="J1" s="52"/>
    </row>
    <row r="3" spans="1:10" ht="318" customHeight="1" x14ac:dyDescent="0.3">
      <c r="A3" s="53" t="s">
        <v>94</v>
      </c>
      <c r="B3" s="54"/>
      <c r="C3" s="54"/>
      <c r="D3" s="54"/>
      <c r="E3" s="54"/>
      <c r="F3" s="54"/>
      <c r="G3" s="54"/>
      <c r="H3" s="54"/>
      <c r="I3" s="54"/>
      <c r="J3" s="54"/>
    </row>
    <row r="4" spans="1:10" ht="15.6" x14ac:dyDescent="0.3">
      <c r="A4" s="24"/>
    </row>
    <row r="5" spans="1:10" ht="15.6" x14ac:dyDescent="0.3">
      <c r="A5" s="24"/>
    </row>
  </sheetData>
  <customSheetViews>
    <customSheetView guid="{5C9EFE7A-3202-4C65-8B15-D2001F8D78CA}">
      <selection activeCell="M3" sqref="M3"/>
      <pageMargins left="0.7" right="0.7" top="0.75" bottom="0.75" header="0.3" footer="0.3"/>
    </customSheetView>
  </customSheetViews>
  <mergeCells count="2">
    <mergeCell ref="A1:J1"/>
    <mergeCell ref="A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zoomScaleNormal="100" workbookViewId="0">
      <selection activeCell="A9" sqref="A9"/>
    </sheetView>
  </sheetViews>
  <sheetFormatPr defaultColWidth="8.88671875" defaultRowHeight="13.8" x14ac:dyDescent="0.3"/>
  <cols>
    <col min="1" max="1" width="45" style="1" customWidth="1"/>
    <col min="2" max="2" width="20.109375" style="2" customWidth="1"/>
    <col min="3" max="3" width="24.109375" style="1" customWidth="1"/>
    <col min="4" max="16384" width="8.88671875" style="1"/>
  </cols>
  <sheetData>
    <row r="1" spans="1:3" ht="24.6" x14ac:dyDescent="0.3">
      <c r="A1" s="51" t="s">
        <v>95</v>
      </c>
      <c r="B1" s="51"/>
      <c r="C1" s="51"/>
    </row>
    <row r="3" spans="1:3" ht="20.399999999999999" x14ac:dyDescent="0.3">
      <c r="A3" s="55" t="s">
        <v>1</v>
      </c>
      <c r="B3" s="55"/>
      <c r="C3" s="55"/>
    </row>
    <row r="5" spans="1:3" ht="15.9" customHeight="1" x14ac:dyDescent="0.3">
      <c r="A5" s="5" t="s">
        <v>84</v>
      </c>
      <c r="B5" s="56"/>
      <c r="C5" s="57"/>
    </row>
    <row r="6" spans="1:3" ht="14.4" x14ac:dyDescent="0.3">
      <c r="A6" s="5" t="s">
        <v>41</v>
      </c>
      <c r="B6" s="56"/>
      <c r="C6" s="57"/>
    </row>
    <row r="7" spans="1:3" ht="13.95" customHeight="1" x14ac:dyDescent="0.3">
      <c r="A7" s="5" t="s">
        <v>42</v>
      </c>
      <c r="B7" s="56"/>
      <c r="C7" s="57"/>
    </row>
    <row r="8" spans="1:3" ht="14.4" x14ac:dyDescent="0.3">
      <c r="A8" s="5" t="s">
        <v>2</v>
      </c>
      <c r="B8" s="56"/>
      <c r="C8" s="57"/>
    </row>
    <row r="9" spans="1:3" ht="14.4" x14ac:dyDescent="0.3">
      <c r="A9" s="5" t="s">
        <v>96</v>
      </c>
      <c r="B9" s="56"/>
      <c r="C9" s="57"/>
    </row>
    <row r="10" spans="1:3" ht="14.4" x14ac:dyDescent="0.3">
      <c r="A10" s="5" t="s">
        <v>43</v>
      </c>
      <c r="B10" s="56"/>
      <c r="C10" s="57"/>
    </row>
    <row r="11" spans="1:3" ht="14.4" x14ac:dyDescent="0.3">
      <c r="A11" s="5" t="s">
        <v>44</v>
      </c>
      <c r="B11" s="56"/>
      <c r="C11" s="57"/>
    </row>
    <row r="12" spans="1:3" x14ac:dyDescent="0.3">
      <c r="A12" s="5" t="s">
        <v>45</v>
      </c>
      <c r="B12" s="40"/>
      <c r="C12" s="8" t="s">
        <v>17</v>
      </c>
    </row>
    <row r="13" spans="1:3" x14ac:dyDescent="0.3">
      <c r="A13" s="5" t="s">
        <v>93</v>
      </c>
      <c r="B13" s="40"/>
      <c r="C13" s="8" t="s">
        <v>17</v>
      </c>
    </row>
    <row r="14" spans="1:3" x14ac:dyDescent="0.3">
      <c r="A14" s="5" t="s">
        <v>46</v>
      </c>
      <c r="B14" s="40"/>
      <c r="C14" s="8" t="s">
        <v>19</v>
      </c>
    </row>
    <row r="15" spans="1:3" x14ac:dyDescent="0.3">
      <c r="A15" s="5" t="s">
        <v>16</v>
      </c>
      <c r="B15" s="39">
        <f>B13*B14</f>
        <v>0</v>
      </c>
      <c r="C15" s="9" t="s">
        <v>18</v>
      </c>
    </row>
    <row r="16" spans="1:3" x14ac:dyDescent="0.3">
      <c r="A16" s="5" t="s">
        <v>3</v>
      </c>
      <c r="B16" s="56"/>
      <c r="C16" s="58"/>
    </row>
    <row r="18" spans="1:4" ht="20.399999999999999" x14ac:dyDescent="0.3">
      <c r="A18" s="55" t="s">
        <v>0</v>
      </c>
      <c r="B18" s="55"/>
      <c r="C18" s="55"/>
    </row>
    <row r="20" spans="1:4" x14ac:dyDescent="0.3">
      <c r="A20" s="3" t="s">
        <v>20</v>
      </c>
      <c r="B20" s="40"/>
      <c r="C20" s="11" t="s">
        <v>53</v>
      </c>
    </row>
    <row r="21" spans="1:4" ht="23.4" customHeight="1" x14ac:dyDescent="0.3">
      <c r="A21" s="3" t="s">
        <v>86</v>
      </c>
      <c r="B21" s="40"/>
      <c r="C21" s="11" t="s">
        <v>6</v>
      </c>
    </row>
    <row r="22" spans="1:4" ht="23.4" customHeight="1" x14ac:dyDescent="0.3">
      <c r="A22" s="3" t="s">
        <v>47</v>
      </c>
      <c r="B22" s="9" t="e">
        <f>B21/B13*1000</f>
        <v>#DIV/0!</v>
      </c>
      <c r="C22" s="10" t="s">
        <v>7</v>
      </c>
    </row>
    <row r="23" spans="1:4" ht="27.6" x14ac:dyDescent="0.3">
      <c r="A23" s="3" t="s">
        <v>85</v>
      </c>
      <c r="B23" s="41"/>
      <c r="C23" s="11" t="s">
        <v>9</v>
      </c>
    </row>
    <row r="24" spans="1:4" ht="21.6" customHeight="1" x14ac:dyDescent="0.3">
      <c r="A24" s="3" t="s">
        <v>5</v>
      </c>
      <c r="B24" s="41"/>
      <c r="C24" s="11" t="s">
        <v>9</v>
      </c>
    </row>
    <row r="25" spans="1:4" ht="20.100000000000001" customHeight="1" x14ac:dyDescent="0.3">
      <c r="A25" s="3" t="s">
        <v>40</v>
      </c>
      <c r="B25" s="41"/>
      <c r="C25" s="11" t="s">
        <v>9</v>
      </c>
    </row>
    <row r="27" spans="1:4" x14ac:dyDescent="0.3">
      <c r="A27" s="1" t="s">
        <v>28</v>
      </c>
    </row>
    <row r="28" spans="1:4" x14ac:dyDescent="0.3">
      <c r="A28" s="1" t="s">
        <v>8</v>
      </c>
    </row>
    <row r="29" spans="1:4" x14ac:dyDescent="0.3">
      <c r="A29" s="1" t="s">
        <v>10</v>
      </c>
      <c r="B29" s="7">
        <v>0.1</v>
      </c>
    </row>
    <row r="30" spans="1:4" x14ac:dyDescent="0.3">
      <c r="A30" s="1" t="s">
        <v>11</v>
      </c>
      <c r="B30" s="7">
        <v>0.15</v>
      </c>
      <c r="D30" s="6"/>
    </row>
    <row r="31" spans="1:4" x14ac:dyDescent="0.3">
      <c r="A31" s="1" t="s">
        <v>12</v>
      </c>
      <c r="B31" s="7">
        <v>0.2</v>
      </c>
      <c r="D31" s="6"/>
    </row>
    <row r="32" spans="1:4" x14ac:dyDescent="0.3">
      <c r="D32" s="6"/>
    </row>
  </sheetData>
  <sheetProtection sheet="1" objects="1" scenarios="1"/>
  <customSheetViews>
    <customSheetView guid="{5C9EFE7A-3202-4C65-8B15-D2001F8D78CA}">
      <selection activeCell="F16" sqref="F16"/>
      <pageMargins left="0.7" right="0.7" top="0.75" bottom="0.75" header="0.3" footer="0.3"/>
      <pageSetup orientation="portrait" horizontalDpi="4294967295" verticalDpi="4294967295" r:id="rId1"/>
    </customSheetView>
  </customSheetViews>
  <mergeCells count="11">
    <mergeCell ref="A1:C1"/>
    <mergeCell ref="A18:C18"/>
    <mergeCell ref="A3:C3"/>
    <mergeCell ref="B5:C5"/>
    <mergeCell ref="B7:C7"/>
    <mergeCell ref="B8:C8"/>
    <mergeCell ref="B16:C16"/>
    <mergeCell ref="B6:C6"/>
    <mergeCell ref="B9:C9"/>
    <mergeCell ref="B10:C10"/>
    <mergeCell ref="B11:C11"/>
  </mergeCells>
  <pageMargins left="0.7" right="0.7" top="0.75" bottom="0.75" header="0.3" footer="0.3"/>
  <pageSetup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tabSelected="1" topLeftCell="A7" workbookViewId="0">
      <selection activeCell="K15" sqref="K15"/>
    </sheetView>
  </sheetViews>
  <sheetFormatPr defaultRowHeight="14.4" x14ac:dyDescent="0.3"/>
  <cols>
    <col min="2" max="2" width="32.109375" customWidth="1"/>
    <col min="4" max="4" width="10.5546875" customWidth="1"/>
    <col min="11" max="11" width="11.33203125" customWidth="1"/>
    <col min="12" max="12" width="10.33203125" customWidth="1"/>
    <col min="13" max="13" width="11.6640625" customWidth="1"/>
    <col min="14" max="14" width="11" customWidth="1"/>
    <col min="15" max="15" width="10" customWidth="1"/>
  </cols>
  <sheetData>
    <row r="1" spans="1:15" ht="24.6" x14ac:dyDescent="0.3">
      <c r="A1" s="51" t="s">
        <v>67</v>
      </c>
      <c r="B1" s="51"/>
      <c r="C1" s="51"/>
      <c r="D1" s="51"/>
      <c r="E1" s="51"/>
      <c r="F1" s="51"/>
      <c r="G1" s="51"/>
      <c r="H1" s="51"/>
      <c r="I1" s="51"/>
      <c r="J1" s="51"/>
      <c r="K1" s="51"/>
      <c r="L1" s="51"/>
      <c r="M1" s="51"/>
      <c r="N1" s="51"/>
      <c r="O1" s="51"/>
    </row>
    <row r="2" spans="1:15" ht="15" thickBot="1" x14ac:dyDescent="0.35"/>
    <row r="3" spans="1:15" ht="16.2" thickBot="1" x14ac:dyDescent="0.35">
      <c r="A3" s="25" t="s">
        <v>68</v>
      </c>
      <c r="B3" s="26"/>
      <c r="C3" s="27" t="s">
        <v>69</v>
      </c>
      <c r="D3" s="28" t="s">
        <v>70</v>
      </c>
      <c r="E3" s="28" t="s">
        <v>71</v>
      </c>
      <c r="F3" s="28" t="s">
        <v>72</v>
      </c>
      <c r="G3" s="28" t="s">
        <v>73</v>
      </c>
      <c r="H3" s="28" t="s">
        <v>74</v>
      </c>
      <c r="I3" s="28" t="s">
        <v>75</v>
      </c>
      <c r="J3" s="28" t="s">
        <v>76</v>
      </c>
      <c r="K3" s="28" t="s">
        <v>77</v>
      </c>
      <c r="L3" s="28" t="s">
        <v>78</v>
      </c>
      <c r="M3" s="28" t="s">
        <v>79</v>
      </c>
      <c r="N3" s="29" t="s">
        <v>80</v>
      </c>
      <c r="O3" s="25" t="s">
        <v>81</v>
      </c>
    </row>
    <row r="4" spans="1:15" x14ac:dyDescent="0.3">
      <c r="A4" s="42"/>
      <c r="B4" s="30" t="s">
        <v>82</v>
      </c>
      <c r="C4" s="42"/>
      <c r="D4" s="43"/>
      <c r="E4" s="43"/>
      <c r="F4" s="43"/>
      <c r="G4" s="43"/>
      <c r="H4" s="43"/>
      <c r="I4" s="43"/>
      <c r="J4" s="43"/>
      <c r="K4" s="43"/>
      <c r="L4" s="43"/>
      <c r="M4" s="43"/>
      <c r="N4" s="44"/>
      <c r="O4" s="31">
        <f>SUM(C4:N4)</f>
        <v>0</v>
      </c>
    </row>
    <row r="5" spans="1:15" x14ac:dyDescent="0.3">
      <c r="A5" s="45"/>
      <c r="B5" s="32" t="s">
        <v>82</v>
      </c>
      <c r="C5" s="45"/>
      <c r="D5" s="46"/>
      <c r="E5" s="46"/>
      <c r="F5" s="46"/>
      <c r="G5" s="46"/>
      <c r="H5" s="46"/>
      <c r="I5" s="46"/>
      <c r="J5" s="46"/>
      <c r="K5" s="46"/>
      <c r="L5" s="46"/>
      <c r="M5" s="46"/>
      <c r="N5" s="47"/>
      <c r="O5" s="33">
        <f t="shared" ref="O5:O9" si="0">SUM(C5:N5)</f>
        <v>0</v>
      </c>
    </row>
    <row r="6" spans="1:15" x14ac:dyDescent="0.3">
      <c r="A6" s="45"/>
      <c r="B6" s="32" t="s">
        <v>82</v>
      </c>
      <c r="C6" s="45"/>
      <c r="D6" s="46"/>
      <c r="E6" s="46"/>
      <c r="F6" s="46"/>
      <c r="G6" s="46"/>
      <c r="H6" s="46"/>
      <c r="I6" s="46"/>
      <c r="J6" s="46"/>
      <c r="K6" s="46"/>
      <c r="L6" s="46"/>
      <c r="M6" s="46"/>
      <c r="N6" s="47"/>
      <c r="O6" s="33">
        <f t="shared" si="0"/>
        <v>0</v>
      </c>
    </row>
    <row r="7" spans="1:15" x14ac:dyDescent="0.3">
      <c r="A7" s="45"/>
      <c r="B7" s="32" t="s">
        <v>82</v>
      </c>
      <c r="C7" s="45"/>
      <c r="D7" s="46"/>
      <c r="E7" s="46"/>
      <c r="F7" s="46"/>
      <c r="G7" s="46"/>
      <c r="H7" s="46"/>
      <c r="I7" s="46"/>
      <c r="J7" s="46"/>
      <c r="K7" s="46"/>
      <c r="L7" s="46"/>
      <c r="M7" s="46"/>
      <c r="N7" s="47"/>
      <c r="O7" s="33">
        <f t="shared" si="0"/>
        <v>0</v>
      </c>
    </row>
    <row r="8" spans="1:15" ht="15" thickBot="1" x14ac:dyDescent="0.35">
      <c r="A8" s="48"/>
      <c r="B8" s="34" t="s">
        <v>82</v>
      </c>
      <c r="C8" s="48"/>
      <c r="D8" s="49"/>
      <c r="E8" s="49"/>
      <c r="F8" s="49"/>
      <c r="G8" s="49"/>
      <c r="H8" s="49"/>
      <c r="I8" s="49"/>
      <c r="J8" s="49"/>
      <c r="K8" s="49"/>
      <c r="L8" s="49"/>
      <c r="M8" s="49"/>
      <c r="N8" s="50"/>
      <c r="O8" s="35">
        <f t="shared" si="0"/>
        <v>0</v>
      </c>
    </row>
    <row r="9" spans="1:15" ht="16.2" thickBot="1" x14ac:dyDescent="0.35">
      <c r="A9" s="59" t="s">
        <v>83</v>
      </c>
      <c r="B9" s="60"/>
      <c r="C9" s="36">
        <f>(C4+C5+C6+C7+C8)/5</f>
        <v>0</v>
      </c>
      <c r="D9" s="37">
        <f t="shared" ref="D9:N9" si="1">(D4+D5+D6+D7+D8)/5</f>
        <v>0</v>
      </c>
      <c r="E9" s="37">
        <f t="shared" si="1"/>
        <v>0</v>
      </c>
      <c r="F9" s="37">
        <f t="shared" si="1"/>
        <v>0</v>
      </c>
      <c r="G9" s="37">
        <f t="shared" si="1"/>
        <v>0</v>
      </c>
      <c r="H9" s="37">
        <f t="shared" si="1"/>
        <v>0</v>
      </c>
      <c r="I9" s="37">
        <f t="shared" si="1"/>
        <v>0</v>
      </c>
      <c r="J9" s="37">
        <f t="shared" si="1"/>
        <v>0</v>
      </c>
      <c r="K9" s="37">
        <f t="shared" si="1"/>
        <v>0</v>
      </c>
      <c r="L9" s="37">
        <f t="shared" si="1"/>
        <v>0</v>
      </c>
      <c r="M9" s="37">
        <f t="shared" si="1"/>
        <v>0</v>
      </c>
      <c r="N9" s="37">
        <f t="shared" si="1"/>
        <v>0</v>
      </c>
      <c r="O9" s="38">
        <f t="shared" si="0"/>
        <v>0</v>
      </c>
    </row>
  </sheetData>
  <sheetProtection sheet="1" objects="1" scenarios="1"/>
  <customSheetViews>
    <customSheetView guid="{5C9EFE7A-3202-4C65-8B15-D2001F8D78CA}">
      <selection sqref="A1:XFD1048576"/>
      <pageMargins left="0.7" right="0.7" top="0.75" bottom="0.75" header="0.3" footer="0.3"/>
    </customSheetView>
  </customSheetViews>
  <mergeCells count="2">
    <mergeCell ref="A1:O1"/>
    <mergeCell ref="A9:B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workbookViewId="0">
      <selection activeCell="A9" sqref="A9"/>
    </sheetView>
  </sheetViews>
  <sheetFormatPr defaultRowHeight="14.4" x14ac:dyDescent="0.3"/>
  <cols>
    <col min="1" max="1" width="55.33203125" customWidth="1"/>
    <col min="2" max="2" width="15.5546875" customWidth="1"/>
    <col min="3" max="3" width="19.33203125" customWidth="1"/>
  </cols>
  <sheetData>
    <row r="1" spans="1:3" ht="24.6" x14ac:dyDescent="0.3">
      <c r="A1" s="51" t="s">
        <v>39</v>
      </c>
      <c r="B1" s="51"/>
      <c r="C1" s="51"/>
    </row>
    <row r="3" spans="1:3" ht="30" customHeight="1" x14ac:dyDescent="0.3">
      <c r="A3" s="3" t="s">
        <v>86</v>
      </c>
      <c r="B3" s="9">
        <f>'2. Ēkas apraksts'!B21</f>
        <v>0</v>
      </c>
      <c r="C3" s="10" t="s">
        <v>6</v>
      </c>
    </row>
    <row r="4" spans="1:3" ht="30" customHeight="1" x14ac:dyDescent="0.3">
      <c r="A4" s="3" t="s">
        <v>47</v>
      </c>
      <c r="B4" s="9" t="e">
        <f>'2. Ēkas apraksts'!B22</f>
        <v>#DIV/0!</v>
      </c>
      <c r="C4" s="10" t="s">
        <v>7</v>
      </c>
    </row>
    <row r="5" spans="1:3" ht="30" customHeight="1" x14ac:dyDescent="0.3">
      <c r="A5" s="3" t="s">
        <v>48</v>
      </c>
      <c r="B5" s="9">
        <f>B3*'2. Ēkas apraksts'!B20</f>
        <v>0</v>
      </c>
      <c r="C5" s="10" t="s">
        <v>54</v>
      </c>
    </row>
    <row r="6" spans="1:3" ht="30" customHeight="1" x14ac:dyDescent="0.3">
      <c r="A6" s="3"/>
      <c r="B6" s="4"/>
      <c r="C6" s="5"/>
    </row>
    <row r="7" spans="1:3" ht="30" customHeight="1" x14ac:dyDescent="0.3">
      <c r="A7" s="3" t="s">
        <v>87</v>
      </c>
      <c r="B7" s="40"/>
      <c r="C7" s="11" t="s">
        <v>54</v>
      </c>
    </row>
    <row r="8" spans="1:3" ht="30" customHeight="1" x14ac:dyDescent="0.3">
      <c r="A8" s="3" t="s">
        <v>88</v>
      </c>
      <c r="B8" s="40"/>
      <c r="C8" s="11" t="s">
        <v>54</v>
      </c>
    </row>
    <row r="9" spans="1:3" ht="30" customHeight="1" x14ac:dyDescent="0.3">
      <c r="A9" s="3" t="s">
        <v>49</v>
      </c>
      <c r="B9" s="40"/>
      <c r="C9" s="11" t="s">
        <v>54</v>
      </c>
    </row>
    <row r="10" spans="1:3" ht="30" customHeight="1" x14ac:dyDescent="0.3">
      <c r="A10" s="3" t="s">
        <v>21</v>
      </c>
      <c r="B10" s="9">
        <f>B7+B8+B9</f>
        <v>0</v>
      </c>
      <c r="C10" s="10" t="s">
        <v>54</v>
      </c>
    </row>
  </sheetData>
  <sheetProtection sheet="1" objects="1" scenarios="1"/>
  <customSheetViews>
    <customSheetView guid="{5C9EFE7A-3202-4C65-8B15-D2001F8D78CA}">
      <selection activeCell="G10" sqref="G10"/>
      <pageMargins left="0.7" right="0.7" top="0.75" bottom="0.75" header="0.3" footer="0.3"/>
    </customSheetView>
  </customSheetViews>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10" zoomScaleNormal="100" workbookViewId="0">
      <selection activeCell="A11" sqref="A11"/>
    </sheetView>
  </sheetViews>
  <sheetFormatPr defaultRowHeight="14.4" x14ac:dyDescent="0.3"/>
  <cols>
    <col min="1" max="1" width="63.33203125" customWidth="1"/>
    <col min="2" max="3" width="19.5546875" customWidth="1"/>
  </cols>
  <sheetData>
    <row r="1" spans="1:3" ht="24.6" x14ac:dyDescent="0.3">
      <c r="A1" s="51" t="s">
        <v>89</v>
      </c>
      <c r="B1" s="51"/>
      <c r="C1" s="51"/>
    </row>
    <row r="3" spans="1:3" ht="26.7" customHeight="1" x14ac:dyDescent="0.3">
      <c r="A3" s="3" t="s">
        <v>50</v>
      </c>
      <c r="B3" s="9">
        <f>(B5+B6)*B7</f>
        <v>0</v>
      </c>
      <c r="C3" s="10" t="s">
        <v>51</v>
      </c>
    </row>
    <row r="4" spans="1:3" x14ac:dyDescent="0.3">
      <c r="A4" s="3"/>
      <c r="B4" s="4"/>
      <c r="C4" s="5"/>
    </row>
    <row r="5" spans="1:3" ht="30" customHeight="1" x14ac:dyDescent="0.3">
      <c r="A5" s="5" t="s">
        <v>57</v>
      </c>
      <c r="B5" s="40"/>
      <c r="C5" s="11" t="s">
        <v>51</v>
      </c>
    </row>
    <row r="6" spans="1:3" ht="30" customHeight="1" x14ac:dyDescent="0.3">
      <c r="A6" s="23" t="s">
        <v>58</v>
      </c>
      <c r="B6" s="40"/>
      <c r="C6" s="11" t="s">
        <v>51</v>
      </c>
    </row>
    <row r="7" spans="1:3" ht="30" customHeight="1" x14ac:dyDescent="0.3">
      <c r="A7" s="23" t="s">
        <v>60</v>
      </c>
      <c r="B7" s="40"/>
      <c r="C7" s="11" t="s">
        <v>13</v>
      </c>
    </row>
    <row r="9" spans="1:3" ht="30" customHeight="1" x14ac:dyDescent="0.3">
      <c r="A9" s="3" t="s">
        <v>59</v>
      </c>
      <c r="B9" s="9">
        <f>B10*B11*B12</f>
        <v>0</v>
      </c>
      <c r="C9" s="10" t="s">
        <v>51</v>
      </c>
    </row>
    <row r="10" spans="1:3" ht="30" customHeight="1" x14ac:dyDescent="0.3">
      <c r="A10" s="5" t="s">
        <v>61</v>
      </c>
      <c r="B10" s="40"/>
      <c r="C10" s="11" t="s">
        <v>51</v>
      </c>
    </row>
    <row r="11" spans="1:3" ht="30" customHeight="1" x14ac:dyDescent="0.3">
      <c r="A11" s="23" t="s">
        <v>60</v>
      </c>
      <c r="B11" s="9">
        <f>B7</f>
        <v>0</v>
      </c>
      <c r="C11" s="10" t="s">
        <v>13</v>
      </c>
    </row>
    <row r="12" spans="1:3" ht="30" customHeight="1" x14ac:dyDescent="0.3">
      <c r="A12" s="5" t="s">
        <v>64</v>
      </c>
      <c r="B12" s="40"/>
      <c r="C12" s="11" t="s">
        <v>14</v>
      </c>
    </row>
    <row r="14" spans="1:3" ht="30" customHeight="1" x14ac:dyDescent="0.3">
      <c r="A14" s="3" t="s">
        <v>90</v>
      </c>
      <c r="B14" s="9">
        <f>(B15*B16)-B9</f>
        <v>0</v>
      </c>
      <c r="C14" s="10" t="s">
        <v>51</v>
      </c>
    </row>
    <row r="15" spans="1:3" ht="30" customHeight="1" x14ac:dyDescent="0.3">
      <c r="A15" s="5" t="s">
        <v>15</v>
      </c>
      <c r="B15" s="9">
        <f>'4. Ēkas esošā situācija'!B5</f>
        <v>0</v>
      </c>
      <c r="C15" s="10" t="s">
        <v>51</v>
      </c>
    </row>
    <row r="16" spans="1:3" ht="30" customHeight="1" x14ac:dyDescent="0.3">
      <c r="A16" s="5" t="s">
        <v>65</v>
      </c>
      <c r="B16" s="13">
        <f>'2. Ēkas apraksts'!B23</f>
        <v>0</v>
      </c>
      <c r="C16" s="10" t="s">
        <v>9</v>
      </c>
    </row>
  </sheetData>
  <sheetProtection sheet="1" objects="1" scenarios="1"/>
  <customSheetViews>
    <customSheetView guid="{5C9EFE7A-3202-4C65-8B15-D2001F8D78CA}">
      <selection activeCell="C22" sqref="C22"/>
      <pageMargins left="0.7" right="0.7" top="0.75" bottom="0.75" header="0.3" footer="0.3"/>
      <pageSetup orientation="portrait" horizontalDpi="4294967295" verticalDpi="4294967295" r:id="rId1"/>
    </customSheetView>
  </customSheetViews>
  <mergeCells count="1">
    <mergeCell ref="A1:C1"/>
  </mergeCells>
  <pageMargins left="0.7" right="0.7" top="0.75" bottom="0.75" header="0.3" footer="0.3"/>
  <pageSetup orientation="portrait" horizontalDpi="4294967295" verticalDpi="4294967295"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topLeftCell="A29" workbookViewId="0">
      <selection activeCell="B21" sqref="B21"/>
    </sheetView>
  </sheetViews>
  <sheetFormatPr defaultRowHeight="14.4" x14ac:dyDescent="0.3"/>
  <cols>
    <col min="1" max="1" width="42.5546875" customWidth="1"/>
    <col min="2" max="2" width="20.33203125" customWidth="1"/>
    <col min="3" max="3" width="19.6640625" customWidth="1"/>
    <col min="4" max="4" width="19.88671875" customWidth="1"/>
  </cols>
  <sheetData>
    <row r="1" spans="1:12" ht="24.9" customHeight="1" x14ac:dyDescent="0.3">
      <c r="A1" s="51" t="s">
        <v>22</v>
      </c>
      <c r="B1" s="51"/>
      <c r="C1" s="51"/>
    </row>
    <row r="2" spans="1:12" ht="29.7" customHeight="1" x14ac:dyDescent="0.3">
      <c r="B2" s="12" t="s">
        <v>23</v>
      </c>
      <c r="C2" s="12" t="s">
        <v>52</v>
      </c>
    </row>
    <row r="3" spans="1:12" ht="41.4" x14ac:dyDescent="0.3">
      <c r="A3" s="3" t="s">
        <v>62</v>
      </c>
      <c r="B3" s="9">
        <v>0</v>
      </c>
      <c r="C3" s="9">
        <f>'5. SPS uzstādīšanas izmaksas'!B3</f>
        <v>0</v>
      </c>
      <c r="D3" s="9" t="s">
        <v>51</v>
      </c>
    </row>
    <row r="4" spans="1:12" x14ac:dyDescent="0.3">
      <c r="A4" s="3"/>
      <c r="B4" s="4"/>
      <c r="C4" s="4"/>
    </row>
    <row r="5" spans="1:12" ht="42" customHeight="1" x14ac:dyDescent="0.3">
      <c r="A5" s="3" t="s">
        <v>63</v>
      </c>
      <c r="B5" s="9">
        <f>'4. Ēkas esošā situācija'!B10</f>
        <v>0</v>
      </c>
      <c r="C5" s="9">
        <f>'5. SPS uzstādīšanas izmaksas'!B9</f>
        <v>0</v>
      </c>
      <c r="D5" s="9" t="s">
        <v>51</v>
      </c>
    </row>
    <row r="6" spans="1:12" ht="15" customHeight="1" x14ac:dyDescent="0.3">
      <c r="A6" s="3"/>
      <c r="B6" s="4"/>
      <c r="C6" s="4"/>
    </row>
    <row r="7" spans="1:12" ht="41.7" customHeight="1" x14ac:dyDescent="0.3">
      <c r="A7" s="3" t="s">
        <v>4</v>
      </c>
      <c r="B7" s="9">
        <f>'4. Ēkas esošā situācija'!B5</f>
        <v>0</v>
      </c>
      <c r="C7" s="9">
        <f>B7-'5. SPS uzstādīšanas izmaksas'!B15*'5. SPS uzstādīšanas izmaksas'!B16</f>
        <v>0</v>
      </c>
      <c r="D7" s="9" t="s">
        <v>51</v>
      </c>
    </row>
    <row r="8" spans="1:12" ht="16.2" customHeight="1" x14ac:dyDescent="0.3">
      <c r="A8" s="3"/>
      <c r="B8" s="4"/>
      <c r="C8" s="4"/>
    </row>
    <row r="9" spans="1:12" ht="47.1" customHeight="1" x14ac:dyDescent="0.3">
      <c r="A9" s="3" t="s">
        <v>24</v>
      </c>
      <c r="B9" s="9">
        <v>10</v>
      </c>
      <c r="C9" s="9">
        <v>10</v>
      </c>
      <c r="D9" s="9" t="s">
        <v>25</v>
      </c>
    </row>
    <row r="10" spans="1:12" ht="15.6" customHeight="1" x14ac:dyDescent="0.3">
      <c r="A10" s="3"/>
      <c r="B10" s="4"/>
      <c r="C10" s="4"/>
    </row>
    <row r="11" spans="1:12" ht="53.1" customHeight="1" x14ac:dyDescent="0.3">
      <c r="A11" s="3" t="s">
        <v>26</v>
      </c>
      <c r="B11" s="9">
        <f>B3/B9+B5+B7</f>
        <v>0</v>
      </c>
      <c r="C11" s="9">
        <f>C3/C9+C5+C7</f>
        <v>0</v>
      </c>
      <c r="D11" s="9" t="s">
        <v>51</v>
      </c>
    </row>
    <row r="13" spans="1:12" ht="24.9" customHeight="1" x14ac:dyDescent="0.3">
      <c r="A13" s="61" t="s">
        <v>27</v>
      </c>
      <c r="B13" s="61"/>
      <c r="C13" s="61"/>
    </row>
    <row r="14" spans="1:12" x14ac:dyDescent="0.3">
      <c r="A14" s="16" t="s">
        <v>29</v>
      </c>
      <c r="B14" s="19">
        <v>0</v>
      </c>
      <c r="C14" s="19">
        <v>1</v>
      </c>
      <c r="D14" s="19">
        <v>2</v>
      </c>
      <c r="E14" s="19">
        <v>3</v>
      </c>
      <c r="F14" s="19">
        <v>4</v>
      </c>
      <c r="G14" s="19">
        <v>5</v>
      </c>
      <c r="H14" s="19">
        <v>6</v>
      </c>
      <c r="I14" s="19">
        <v>7</v>
      </c>
      <c r="J14" s="19">
        <v>8</v>
      </c>
      <c r="K14" s="19">
        <v>9</v>
      </c>
      <c r="L14" s="19">
        <v>10</v>
      </c>
    </row>
    <row r="15" spans="1:12" x14ac:dyDescent="0.3">
      <c r="A15" s="12" t="s">
        <v>55</v>
      </c>
      <c r="B15" s="17">
        <v>0</v>
      </c>
      <c r="C15" s="17">
        <f>B11</f>
        <v>0</v>
      </c>
      <c r="D15" s="18">
        <f>C15*(1+'2. Ēkas apraksts'!B25)</f>
        <v>0</v>
      </c>
      <c r="E15" s="18">
        <f>D15*(1+'2. Ēkas apraksts'!B25)</f>
        <v>0</v>
      </c>
      <c r="F15" s="18">
        <f>E15*(1+'2. Ēkas apraksts'!B25)</f>
        <v>0</v>
      </c>
      <c r="G15" s="18">
        <f>F15*(1+'2. Ēkas apraksts'!B25)</f>
        <v>0</v>
      </c>
      <c r="H15" s="18">
        <f>G15*(1+'2. Ēkas apraksts'!B25)</f>
        <v>0</v>
      </c>
      <c r="I15" s="18">
        <f>H15*(1+'2. Ēkas apraksts'!B25)</f>
        <v>0</v>
      </c>
      <c r="J15" s="18">
        <f>I15*(1+'2. Ēkas apraksts'!B25)</f>
        <v>0</v>
      </c>
      <c r="K15" s="18">
        <f>J15*(1+'2. Ēkas apraksts'!B25)</f>
        <v>0</v>
      </c>
      <c r="L15" s="18">
        <f>K15*(1+'2. Ēkas apraksts'!B25)</f>
        <v>0</v>
      </c>
    </row>
    <row r="16" spans="1:12" x14ac:dyDescent="0.3">
      <c r="A16" s="12" t="s">
        <v>91</v>
      </c>
      <c r="B16" s="17">
        <f>C3</f>
        <v>0</v>
      </c>
      <c r="C16" s="17">
        <f>C5+C7</f>
        <v>0</v>
      </c>
      <c r="D16" s="18">
        <f>C16*(1+'2. Ēkas apraksts'!B25)</f>
        <v>0</v>
      </c>
      <c r="E16" s="18">
        <f>D16*(1+'2. Ēkas apraksts'!B25)</f>
        <v>0</v>
      </c>
      <c r="F16" s="18">
        <f>E16*(1+'2. Ēkas apraksts'!B25)</f>
        <v>0</v>
      </c>
      <c r="G16" s="18">
        <f>F16*(1+'2. Ēkas apraksts'!B25)</f>
        <v>0</v>
      </c>
      <c r="H16" s="18">
        <f>G16*(1+'2. Ēkas apraksts'!B25)</f>
        <v>0</v>
      </c>
      <c r="I16" s="18">
        <f>H16*(1+'2. Ēkas apraksts'!B25)</f>
        <v>0</v>
      </c>
      <c r="J16" s="18">
        <f>I16*(1+'2. Ēkas apraksts'!B25)</f>
        <v>0</v>
      </c>
      <c r="K16" s="18">
        <f>J16*(1+'2. Ēkas apraksts'!B25)</f>
        <v>0</v>
      </c>
      <c r="L16" s="18">
        <f>K16*(1+'2. Ēkas apraksts'!B25)</f>
        <v>0</v>
      </c>
    </row>
    <row r="17" spans="1:12" x14ac:dyDescent="0.3">
      <c r="A17" s="16" t="s">
        <v>56</v>
      </c>
      <c r="B17" s="17">
        <v>0</v>
      </c>
      <c r="C17" s="17">
        <f>C15-C16</f>
        <v>0</v>
      </c>
      <c r="D17" s="17">
        <f t="shared" ref="D17:L17" si="0">D15-D16</f>
        <v>0</v>
      </c>
      <c r="E17" s="17">
        <f t="shared" si="0"/>
        <v>0</v>
      </c>
      <c r="F17" s="17">
        <f t="shared" si="0"/>
        <v>0</v>
      </c>
      <c r="G17" s="17">
        <f t="shared" si="0"/>
        <v>0</v>
      </c>
      <c r="H17" s="17">
        <f t="shared" si="0"/>
        <v>0</v>
      </c>
      <c r="I17" s="17">
        <f t="shared" si="0"/>
        <v>0</v>
      </c>
      <c r="J17" s="17">
        <f t="shared" si="0"/>
        <v>0</v>
      </c>
      <c r="K17" s="17">
        <f t="shared" si="0"/>
        <v>0</v>
      </c>
      <c r="L17" s="17">
        <f t="shared" si="0"/>
        <v>0</v>
      </c>
    </row>
    <row r="18" spans="1:12" x14ac:dyDescent="0.3">
      <c r="A18" s="14"/>
      <c r="B18" s="17">
        <f>-1*B16</f>
        <v>0</v>
      </c>
      <c r="C18" s="17">
        <f>C17</f>
        <v>0</v>
      </c>
      <c r="D18" s="17">
        <f t="shared" ref="D18:L18" si="1">D17</f>
        <v>0</v>
      </c>
      <c r="E18" s="17">
        <f t="shared" si="1"/>
        <v>0</v>
      </c>
      <c r="F18" s="17">
        <f t="shared" si="1"/>
        <v>0</v>
      </c>
      <c r="G18" s="17">
        <f t="shared" si="1"/>
        <v>0</v>
      </c>
      <c r="H18" s="17">
        <f t="shared" si="1"/>
        <v>0</v>
      </c>
      <c r="I18" s="17">
        <f t="shared" si="1"/>
        <v>0</v>
      </c>
      <c r="J18" s="17">
        <f t="shared" si="1"/>
        <v>0</v>
      </c>
      <c r="K18" s="17">
        <f t="shared" si="1"/>
        <v>0</v>
      </c>
      <c r="L18" s="17">
        <f t="shared" si="1"/>
        <v>0</v>
      </c>
    </row>
    <row r="19" spans="1:12" ht="24.9" customHeight="1" x14ac:dyDescent="0.3">
      <c r="A19" s="51" t="s">
        <v>30</v>
      </c>
      <c r="B19" s="51"/>
      <c r="C19" s="51"/>
      <c r="D19" s="15" t="s">
        <v>32</v>
      </c>
    </row>
    <row r="21" spans="1:12" x14ac:dyDescent="0.3">
      <c r="A21" s="14" t="s">
        <v>92</v>
      </c>
      <c r="B21" s="20" t="e">
        <f>B16/C17</f>
        <v>#DIV/0!</v>
      </c>
      <c r="C21" s="21" t="s">
        <v>25</v>
      </c>
      <c r="D21" s="15" t="s">
        <v>31</v>
      </c>
    </row>
    <row r="22" spans="1:12" x14ac:dyDescent="0.3">
      <c r="A22" s="14" t="s">
        <v>33</v>
      </c>
      <c r="B22" s="20">
        <f>NPV('2. Ēkas apraksts'!B24,C17:E17)-B16</f>
        <v>0</v>
      </c>
      <c r="C22" s="21" t="s">
        <v>51</v>
      </c>
    </row>
    <row r="23" spans="1:12" x14ac:dyDescent="0.3">
      <c r="A23" s="14" t="s">
        <v>34</v>
      </c>
      <c r="B23" s="22" t="e">
        <f>IRR(B18:E18,0.03)</f>
        <v>#NUM!</v>
      </c>
      <c r="C23" s="21" t="s">
        <v>9</v>
      </c>
    </row>
    <row r="24" spans="1:12" x14ac:dyDescent="0.3">
      <c r="A24" s="14" t="s">
        <v>35</v>
      </c>
      <c r="B24" s="20">
        <f>NPV('2. Ēkas apraksts'!B24,C17:G17)-B16</f>
        <v>0</v>
      </c>
      <c r="C24" s="21" t="s">
        <v>51</v>
      </c>
    </row>
    <row r="25" spans="1:12" x14ac:dyDescent="0.3">
      <c r="A25" s="14" t="s">
        <v>36</v>
      </c>
      <c r="B25" s="22" t="e">
        <f>IRR(B18:G18,0.05)</f>
        <v>#NUM!</v>
      </c>
      <c r="C25" s="21" t="s">
        <v>9</v>
      </c>
    </row>
    <row r="26" spans="1:12" x14ac:dyDescent="0.3">
      <c r="A26" s="14" t="s">
        <v>37</v>
      </c>
      <c r="B26" s="20">
        <f>NPV('2. Ēkas apraksts'!B24,C17:L17)-B16</f>
        <v>0</v>
      </c>
      <c r="C26" s="21" t="s">
        <v>51</v>
      </c>
    </row>
    <row r="27" spans="1:12" x14ac:dyDescent="0.3">
      <c r="A27" s="14" t="s">
        <v>38</v>
      </c>
      <c r="B27" s="22" t="e">
        <f>IRR(B18:L18,0.1)</f>
        <v>#NUM!</v>
      </c>
      <c r="C27" s="21" t="s">
        <v>9</v>
      </c>
    </row>
  </sheetData>
  <sheetProtection sheet="1" objects="1" scenarios="1"/>
  <customSheetViews>
    <customSheetView guid="{5C9EFE7A-3202-4C65-8B15-D2001F8D78CA}" topLeftCell="A13">
      <selection activeCell="D13" sqref="D13"/>
      <pageMargins left="0.7" right="0.7" top="0.75" bottom="0.75" header="0.3" footer="0.3"/>
      <pageSetup orientation="portrait" horizontalDpi="4294967295" verticalDpi="4294967295" r:id="rId1"/>
    </customSheetView>
  </customSheetViews>
  <mergeCells count="3">
    <mergeCell ref="A1:C1"/>
    <mergeCell ref="A13:C13"/>
    <mergeCell ref="A19:C19"/>
  </mergeCells>
  <pageMargins left="0.7" right="0.7" top="0.75" bottom="0.75" header="0.3" footer="0.3"/>
  <pageSetup orientation="portrait" horizontalDpi="4294967295" verticalDpi="4294967295"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856F525BC6B4AAC9326C419DA09EB" ma:contentTypeVersion="13" ma:contentTypeDescription="Create a new document." ma:contentTypeScope="" ma:versionID="11a6b9040c7677c86800d1ecf5a22313">
  <xsd:schema xmlns:xsd="http://www.w3.org/2001/XMLSchema" xmlns:xs="http://www.w3.org/2001/XMLSchema" xmlns:p="http://schemas.microsoft.com/office/2006/metadata/properties" xmlns:ns2="e793aee2-0702-45ff-9c51-b29030239f5c" xmlns:ns3="98d6c3d8-aeaf-4e5b-adb6-e1ad8a72b2c7" targetNamespace="http://schemas.microsoft.com/office/2006/metadata/properties" ma:root="true" ma:fieldsID="558c7064e27fa5444744c28482bef620" ns2:_="" ns3:_="">
    <xsd:import namespace="e793aee2-0702-45ff-9c51-b29030239f5c"/>
    <xsd:import namespace="98d6c3d8-aeaf-4e5b-adb6-e1ad8a72b2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3aee2-0702-45ff-9c51-b29030239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d6c3d8-aeaf-4e5b-adb6-e1ad8a72b2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9E7429-B0C5-49AA-A5F4-24C2C23357F6}"/>
</file>

<file path=customXml/itemProps2.xml><?xml version="1.0" encoding="utf-8"?>
<ds:datastoreItem xmlns:ds="http://schemas.openxmlformats.org/officeDocument/2006/customXml" ds:itemID="{FC2081C5-7FA2-4B65-B40A-9532F709DE5B}"/>
</file>

<file path=customXml/itemProps3.xml><?xml version="1.0" encoding="utf-8"?>
<ds:datastoreItem xmlns:ds="http://schemas.openxmlformats.org/officeDocument/2006/customXml" ds:itemID="{D3B66291-6D43-4F44-854F-162A070BC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Ievads</vt:lpstr>
      <vt:lpstr>2. Ēkas apraksts</vt:lpstr>
      <vt:lpstr>3. Enerģijas patēriņa dati</vt:lpstr>
      <vt:lpstr>4. Ēkas esošā situācija</vt:lpstr>
      <vt:lpstr>5. SPS uzstādīšanas izmaksas</vt:lpstr>
      <vt:lpstr>6. Ekonomiskie aprēķini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 Grekis</dc:creator>
  <cp:lastModifiedBy>Karina Truhanova</cp:lastModifiedBy>
  <dcterms:created xsi:type="dcterms:W3CDTF">2021-11-14T13:32:31Z</dcterms:created>
  <dcterms:modified xsi:type="dcterms:W3CDTF">2022-04-29T11:44:30Z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0x010100D75856F525BC6B4AAC9326C419DA09EB</vt:lpwstr>
  </property>
</Properties>
</file>