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C:\Users\Ilze.Vanka\Desktop\NIP_MK\"/>
    </mc:Choice>
  </mc:AlternateContent>
  <xr:revisionPtr revIDLastSave="0" documentId="8_{D25FC3CB-F334-44EC-8DCC-424281DC4CE1}" xr6:coauthVersionLast="45" xr6:coauthVersionMax="45" xr10:uidLastSave="{00000000-0000-0000-0000-000000000000}"/>
  <bookViews>
    <workbookView xWindow="-110" yWindow="-110" windowWidth="19420" windowHeight="10420" firstSheet="2" activeTab="2" xr2:uid="{00000000-000D-0000-FFFF-FFFF00000000}"/>
  </bookViews>
  <sheets>
    <sheet name="3.PIELIKUMS_Budzets" sheetId="4" state="hidden" r:id="rId1"/>
    <sheet name="Sheet2" sheetId="7" state="hidden" r:id="rId2"/>
    <sheet name="3.PIELIKUMS" sheetId="1" r:id="rId3"/>
    <sheet name="2.PIELIKUMS" sheetId="5" r:id="rId4"/>
    <sheet name="Sheet1" sheetId="6" state="hidden" r:id="rId5"/>
    <sheet name="Dati jauns" sheetId="2" state="hidden" r:id="rId6"/>
  </sheets>
  <definedNames>
    <definedName name="_xlnm._FilterDatabase" localSheetId="5" hidden="1">'Dati jauns'!$A$1:$T$595</definedName>
    <definedName name="_xlnm._FilterDatabase" localSheetId="1" hidden="1">Sheet2!$C$4:$C$10</definedName>
    <definedName name="_Hlk23336591" localSheetId="5">'Dati jauns'!$F$189</definedName>
    <definedName name="_Hlk23771373" localSheetId="5">'Dati jauns'!$F$253</definedName>
    <definedName name="_Hlk25736272" localSheetId="5">'Dati jauns'!$F$414</definedName>
    <definedName name="_Hlk25836594" localSheetId="5">'Dati jauns'!$F$262</definedName>
    <definedName name="_Hlk26178988" localSheetId="5">'Dati jauns'!$F$249</definedName>
    <definedName name="piel2" localSheetId="4">Sheet1!#REF!</definedName>
    <definedName name="piel3" localSheetId="4">Sheet1!#REF!</definedName>
    <definedName name="_xlnm.Print_Area" localSheetId="3">'2.PIELIKUMS'!$A$1:$L$1311</definedName>
    <definedName name="_xlnm.Print_Area" localSheetId="2">'3.PIELIKUMS'!$A$1:$M$157</definedName>
    <definedName name="_xlnm.Print_Area" localSheetId="0">'3.PIELIKUMS_Budzets'!$A$1:$L$302</definedName>
    <definedName name="_xlnm.Print_Area" localSheetId="5">'Dati jauns'!$A$1:$P$429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L856" i="5" l="1"/>
  <c r="C856" i="5"/>
  <c r="D856" i="5"/>
  <c r="E856" i="5"/>
  <c r="F856" i="5"/>
  <c r="G856" i="5"/>
  <c r="H856" i="5"/>
  <c r="I856" i="5"/>
  <c r="J856" i="5"/>
  <c r="K856" i="5"/>
  <c r="B856" i="5"/>
  <c r="J177" i="1" l="1"/>
  <c r="H635" i="5"/>
  <c r="I635" i="5"/>
  <c r="J635" i="5"/>
  <c r="C636" i="5"/>
  <c r="H636" i="5"/>
  <c r="I636" i="5"/>
  <c r="J636" i="5"/>
  <c r="K636" i="5"/>
  <c r="C637" i="5"/>
  <c r="D637" i="5"/>
  <c r="E637" i="5"/>
  <c r="F637" i="5"/>
  <c r="G637" i="5"/>
  <c r="H637" i="5"/>
  <c r="I637" i="5"/>
  <c r="J637" i="5"/>
  <c r="K637" i="5"/>
  <c r="L637" i="5"/>
  <c r="B637" i="5"/>
  <c r="C843" i="5"/>
  <c r="D843" i="5"/>
  <c r="E843" i="5"/>
  <c r="F843" i="5"/>
  <c r="G843" i="5"/>
  <c r="H843" i="5"/>
  <c r="I843" i="5"/>
  <c r="J843" i="5"/>
  <c r="K843" i="5"/>
  <c r="L843" i="5"/>
  <c r="B843" i="5"/>
  <c r="C847" i="5"/>
  <c r="C846" i="5" s="1"/>
  <c r="C635" i="5" s="1"/>
  <c r="D847" i="5"/>
  <c r="D636" i="5" s="1"/>
  <c r="E847" i="5"/>
  <c r="E636" i="5" s="1"/>
  <c r="F847" i="5"/>
  <c r="F846" i="5" s="1"/>
  <c r="F635" i="5" s="1"/>
  <c r="G847" i="5"/>
  <c r="G636" i="5" s="1"/>
  <c r="H847" i="5"/>
  <c r="H846" i="5" s="1"/>
  <c r="I847" i="5"/>
  <c r="I846" i="5" s="1"/>
  <c r="J847" i="5"/>
  <c r="J846" i="5" s="1"/>
  <c r="K847" i="5"/>
  <c r="K846" i="5" s="1"/>
  <c r="K635" i="5" s="1"/>
  <c r="L847" i="5"/>
  <c r="L636" i="5" s="1"/>
  <c r="C848" i="5"/>
  <c r="D848" i="5"/>
  <c r="E848" i="5"/>
  <c r="F848" i="5"/>
  <c r="G848" i="5"/>
  <c r="H848" i="5"/>
  <c r="I848" i="5"/>
  <c r="J848" i="5"/>
  <c r="K848" i="5"/>
  <c r="L848" i="5"/>
  <c r="B846" i="5"/>
  <c r="B635" i="5" s="1"/>
  <c r="B847" i="5"/>
  <c r="B636" i="5" s="1"/>
  <c r="B848" i="5"/>
  <c r="C857" i="5"/>
  <c r="D857" i="5"/>
  <c r="E857" i="5"/>
  <c r="F857" i="5"/>
  <c r="B859" i="5"/>
  <c r="B857" i="5" s="1"/>
  <c r="L846" i="5" l="1"/>
  <c r="L635" i="5" s="1"/>
  <c r="F636" i="5"/>
  <c r="G846" i="5"/>
  <c r="G635" i="5" s="1"/>
  <c r="E846" i="5"/>
  <c r="E635" i="5" s="1"/>
  <c r="D846" i="5"/>
  <c r="D635" i="5" s="1"/>
  <c r="G859" i="5"/>
  <c r="G857" i="5" s="1"/>
  <c r="K859" i="5"/>
  <c r="K857" i="5" s="1"/>
  <c r="J859" i="5"/>
  <c r="J857" i="5" s="1"/>
  <c r="L859" i="5"/>
  <c r="L857" i="5" s="1"/>
  <c r="I859" i="5"/>
  <c r="I857" i="5" s="1"/>
  <c r="H859" i="5"/>
  <c r="H857" i="5" s="1"/>
  <c r="D642" i="5"/>
  <c r="C643" i="5"/>
  <c r="C732" i="5"/>
  <c r="C727" i="5" s="1"/>
  <c r="D732" i="5"/>
  <c r="D727" i="5" s="1"/>
  <c r="E732" i="5"/>
  <c r="E727" i="5" s="1"/>
  <c r="F732" i="5"/>
  <c r="F727" i="5" s="1"/>
  <c r="C733" i="5"/>
  <c r="C728" i="5" s="1"/>
  <c r="D733" i="5"/>
  <c r="D728" i="5" s="1"/>
  <c r="E733" i="5"/>
  <c r="E728" i="5" s="1"/>
  <c r="F733" i="5"/>
  <c r="F728" i="5" s="1"/>
  <c r="C734" i="5"/>
  <c r="C735" i="5"/>
  <c r="D735" i="5"/>
  <c r="D734" i="5" s="1"/>
  <c r="E735" i="5"/>
  <c r="E734" i="5" s="1"/>
  <c r="F735" i="5"/>
  <c r="F734" i="5" s="1"/>
  <c r="B736" i="5"/>
  <c r="B735" i="5" s="1"/>
  <c r="B734" i="5" s="1"/>
  <c r="B737" i="5"/>
  <c r="L736" i="5" s="1"/>
  <c r="E642" i="5" l="1"/>
  <c r="C642" i="5"/>
  <c r="G737" i="5"/>
  <c r="G733" i="5" s="1"/>
  <c r="G728" i="5" s="1"/>
  <c r="K737" i="5"/>
  <c r="K733" i="5" s="1"/>
  <c r="K728" i="5" s="1"/>
  <c r="H737" i="5"/>
  <c r="H733" i="5" s="1"/>
  <c r="H728" i="5" s="1"/>
  <c r="L737" i="5"/>
  <c r="L733" i="5" s="1"/>
  <c r="L643" i="5" s="1"/>
  <c r="K736" i="5"/>
  <c r="B733" i="5"/>
  <c r="B728" i="5" s="1"/>
  <c r="I736" i="5"/>
  <c r="I732" i="5" s="1"/>
  <c r="I642" i="5" s="1"/>
  <c r="H736" i="5"/>
  <c r="H732" i="5" s="1"/>
  <c r="H642" i="5" s="1"/>
  <c r="J736" i="5"/>
  <c r="J737" i="5"/>
  <c r="J733" i="5" s="1"/>
  <c r="C641" i="5"/>
  <c r="J728" i="5"/>
  <c r="J643" i="5"/>
  <c r="L728" i="5"/>
  <c r="F643" i="5"/>
  <c r="E643" i="5"/>
  <c r="E641" i="5" s="1"/>
  <c r="D643" i="5"/>
  <c r="D641" i="5" s="1"/>
  <c r="F642" i="5"/>
  <c r="L732" i="5"/>
  <c r="I737" i="5"/>
  <c r="G736" i="5"/>
  <c r="B732" i="5"/>
  <c r="B642" i="5" s="1"/>
  <c r="J732" i="5"/>
  <c r="J642" i="5" s="1"/>
  <c r="F731" i="5"/>
  <c r="E731" i="5"/>
  <c r="C731" i="5"/>
  <c r="D731" i="5"/>
  <c r="C751" i="5"/>
  <c r="D751" i="5"/>
  <c r="E751" i="5"/>
  <c r="F751" i="5"/>
  <c r="F761" i="5"/>
  <c r="E761" i="5"/>
  <c r="D761" i="5"/>
  <c r="C761" i="5"/>
  <c r="B761" i="5"/>
  <c r="F760" i="5"/>
  <c r="E760" i="5"/>
  <c r="D760" i="5"/>
  <c r="C760" i="5"/>
  <c r="B760" i="5"/>
  <c r="H643" i="5" l="1"/>
  <c r="J735" i="5"/>
  <c r="J734" i="5" s="1"/>
  <c r="G643" i="5"/>
  <c r="K735" i="5"/>
  <c r="K734" i="5" s="1"/>
  <c r="H731" i="5"/>
  <c r="L735" i="5"/>
  <c r="L734" i="5" s="1"/>
  <c r="K643" i="5"/>
  <c r="H727" i="5"/>
  <c r="B643" i="5"/>
  <c r="B641" i="5" s="1"/>
  <c r="K732" i="5"/>
  <c r="K731" i="5" s="1"/>
  <c r="I727" i="5"/>
  <c r="H735" i="5"/>
  <c r="H734" i="5" s="1"/>
  <c r="J641" i="5"/>
  <c r="H641" i="5"/>
  <c r="L727" i="5"/>
  <c r="L642" i="5"/>
  <c r="L641" i="5" s="1"/>
  <c r="F641" i="5"/>
  <c r="B731" i="5"/>
  <c r="B727" i="5"/>
  <c r="G732" i="5"/>
  <c r="G642" i="5" s="1"/>
  <c r="G641" i="5" s="1"/>
  <c r="G735" i="5"/>
  <c r="G734" i="5" s="1"/>
  <c r="I735" i="5"/>
  <c r="I734" i="5" s="1"/>
  <c r="I733" i="5"/>
  <c r="I643" i="5" s="1"/>
  <c r="I641" i="5" s="1"/>
  <c r="J731" i="5"/>
  <c r="J727" i="5"/>
  <c r="C745" i="5"/>
  <c r="D745" i="5"/>
  <c r="E745" i="5"/>
  <c r="F745" i="5"/>
  <c r="B745" i="5"/>
  <c r="C746" i="5"/>
  <c r="D746" i="5"/>
  <c r="E746" i="5"/>
  <c r="F746" i="5"/>
  <c r="K642" i="5" l="1"/>
  <c r="K727" i="5"/>
  <c r="K641" i="5"/>
  <c r="G731" i="5"/>
  <c r="G727" i="5"/>
  <c r="I728" i="5"/>
  <c r="I731" i="5"/>
  <c r="C531" i="5" l="1"/>
  <c r="D531" i="5"/>
  <c r="E531" i="5"/>
  <c r="F531" i="5"/>
  <c r="C532" i="5"/>
  <c r="D532" i="5"/>
  <c r="E532" i="5"/>
  <c r="F532" i="5"/>
  <c r="B531" i="5"/>
  <c r="C536" i="5"/>
  <c r="D536" i="5"/>
  <c r="E536" i="5"/>
  <c r="F536" i="5"/>
  <c r="C537" i="5"/>
  <c r="D537" i="5"/>
  <c r="E537" i="5"/>
  <c r="F537" i="5"/>
  <c r="B536" i="5"/>
  <c r="K160" i="1" l="1"/>
  <c r="C1152" i="5" l="1"/>
  <c r="C884" i="5" s="1"/>
  <c r="D1152" i="5"/>
  <c r="D884" i="5" s="1"/>
  <c r="E1152" i="5"/>
  <c r="E884" i="5" s="1"/>
  <c r="F1152" i="5"/>
  <c r="F884" i="5" s="1"/>
  <c r="C1153" i="5"/>
  <c r="C885" i="5" s="1"/>
  <c r="D1153" i="5"/>
  <c r="D885" i="5" s="1"/>
  <c r="E1153" i="5"/>
  <c r="E885" i="5" s="1"/>
  <c r="F1153" i="5"/>
  <c r="F885" i="5" s="1"/>
  <c r="B1153" i="5"/>
  <c r="B885" i="5" s="1"/>
  <c r="B1152" i="5"/>
  <c r="B884" i="5" s="1"/>
  <c r="B1165" i="5"/>
  <c r="C1165" i="5"/>
  <c r="D1165" i="5"/>
  <c r="E1165" i="5"/>
  <c r="F1165" i="5"/>
  <c r="C1166" i="5"/>
  <c r="D1166" i="5"/>
  <c r="E1166" i="5"/>
  <c r="F1166" i="5"/>
  <c r="C1148" i="5" l="1"/>
  <c r="E1147" i="5"/>
  <c r="D1147" i="5"/>
  <c r="C1147" i="5"/>
  <c r="B1148" i="5"/>
  <c r="F1148" i="5"/>
  <c r="B1147" i="5"/>
  <c r="E1148" i="5"/>
  <c r="D1148" i="5"/>
  <c r="F1147" i="5"/>
  <c r="I241" i="1"/>
  <c r="I236" i="1"/>
  <c r="I232" i="1"/>
  <c r="I227" i="1"/>
  <c r="Q257" i="5" l="1"/>
  <c r="R257" i="5"/>
  <c r="S257" i="5"/>
  <c r="T257" i="5"/>
  <c r="U257" i="5"/>
  <c r="V257" i="5"/>
  <c r="W257" i="5"/>
  <c r="X257" i="5"/>
  <c r="Y257" i="5"/>
  <c r="Z257" i="5"/>
  <c r="C1033" i="5" l="1"/>
  <c r="D1033" i="5"/>
  <c r="E1033" i="5"/>
  <c r="F1033" i="5"/>
  <c r="C1034" i="5"/>
  <c r="D1034" i="5"/>
  <c r="E1034" i="5"/>
  <c r="F1034" i="5"/>
  <c r="B1034" i="5"/>
  <c r="B1033" i="5"/>
  <c r="B8" i="5"/>
  <c r="C8" i="5"/>
  <c r="D8" i="5"/>
  <c r="E8" i="5"/>
  <c r="F8" i="5"/>
  <c r="G8" i="5"/>
  <c r="H8" i="5"/>
  <c r="I8" i="5"/>
  <c r="J8" i="5"/>
  <c r="K8" i="5"/>
  <c r="L8" i="5"/>
  <c r="B9" i="5"/>
  <c r="C9" i="5"/>
  <c r="D9" i="5"/>
  <c r="E9" i="5"/>
  <c r="F9" i="5"/>
  <c r="G9" i="5"/>
  <c r="H9" i="5"/>
  <c r="I9" i="5"/>
  <c r="J9" i="5"/>
  <c r="K9" i="5"/>
  <c r="L9" i="5"/>
  <c r="B10" i="5"/>
  <c r="C10" i="5"/>
  <c r="D10" i="5"/>
  <c r="E10" i="5"/>
  <c r="F10" i="5"/>
  <c r="G10" i="5"/>
  <c r="H10" i="5"/>
  <c r="I10" i="5"/>
  <c r="J10" i="5"/>
  <c r="K10" i="5"/>
  <c r="L10" i="5"/>
  <c r="C1256" i="5"/>
  <c r="D1256" i="5"/>
  <c r="E1256" i="5"/>
  <c r="F1256" i="5"/>
  <c r="C1257" i="5"/>
  <c r="D1257" i="5"/>
  <c r="E1257" i="5"/>
  <c r="F1257" i="5"/>
  <c r="B1256" i="5"/>
  <c r="C1278" i="5"/>
  <c r="D1278" i="5"/>
  <c r="E1278" i="5"/>
  <c r="F1278" i="5"/>
  <c r="C1279" i="5"/>
  <c r="D1279" i="5"/>
  <c r="E1279" i="5"/>
  <c r="F1279" i="5"/>
  <c r="B1278" i="5"/>
  <c r="B1296" i="5"/>
  <c r="C1296" i="5"/>
  <c r="D1296" i="5"/>
  <c r="E1296" i="5"/>
  <c r="F1296" i="5"/>
  <c r="B1297" i="5"/>
  <c r="C1297" i="5"/>
  <c r="D1297" i="5"/>
  <c r="E1297" i="5"/>
  <c r="F1297" i="5"/>
  <c r="F1303" i="5"/>
  <c r="E1303" i="5"/>
  <c r="D1303" i="5"/>
  <c r="C1303" i="5"/>
  <c r="B1303" i="5"/>
  <c r="F1299" i="5"/>
  <c r="E1299" i="5"/>
  <c r="D1299" i="5"/>
  <c r="C1299" i="5"/>
  <c r="B1299" i="5"/>
  <c r="F1281" i="5"/>
  <c r="E1281" i="5"/>
  <c r="D1281" i="5"/>
  <c r="C1281" i="5"/>
  <c r="F1263" i="5"/>
  <c r="E1263" i="5"/>
  <c r="D1263" i="5"/>
  <c r="C1263" i="5"/>
  <c r="F1259" i="5"/>
  <c r="E1259" i="5"/>
  <c r="D1259" i="5"/>
  <c r="C1259" i="5"/>
  <c r="B1259" i="5"/>
  <c r="C1238" i="5"/>
  <c r="D1238" i="5"/>
  <c r="E1238" i="5"/>
  <c r="F1238" i="5"/>
  <c r="C1239" i="5"/>
  <c r="D1239" i="5"/>
  <c r="E1239" i="5"/>
  <c r="F1239" i="5"/>
  <c r="B1239" i="5"/>
  <c r="B1238" i="5"/>
  <c r="F1241" i="5"/>
  <c r="E1241" i="5"/>
  <c r="D1241" i="5"/>
  <c r="C1241" i="5"/>
  <c r="B1241" i="5"/>
  <c r="C907" i="5"/>
  <c r="D907" i="5"/>
  <c r="E907" i="5"/>
  <c r="F907" i="5"/>
  <c r="C908" i="5"/>
  <c r="D908" i="5"/>
  <c r="E908" i="5"/>
  <c r="F908" i="5"/>
  <c r="B907" i="5"/>
  <c r="B904" i="5"/>
  <c r="C904" i="5"/>
  <c r="D904" i="5"/>
  <c r="E904" i="5"/>
  <c r="F904" i="5"/>
  <c r="C905" i="5"/>
  <c r="D905" i="5"/>
  <c r="E905" i="5"/>
  <c r="F905" i="5"/>
  <c r="C914" i="5"/>
  <c r="C906" i="5" s="1"/>
  <c r="D914" i="5"/>
  <c r="D906" i="5" s="1"/>
  <c r="E914" i="5"/>
  <c r="E906" i="5" s="1"/>
  <c r="F914" i="5"/>
  <c r="F906" i="5" s="1"/>
  <c r="B938" i="5"/>
  <c r="C938" i="5"/>
  <c r="D938" i="5"/>
  <c r="E938" i="5"/>
  <c r="F938" i="5"/>
  <c r="C939" i="5"/>
  <c r="D939" i="5"/>
  <c r="E939" i="5"/>
  <c r="F939" i="5"/>
  <c r="B935" i="5"/>
  <c r="C935" i="5"/>
  <c r="D935" i="5"/>
  <c r="E935" i="5"/>
  <c r="F935" i="5"/>
  <c r="C936" i="5"/>
  <c r="D936" i="5"/>
  <c r="E936" i="5"/>
  <c r="F936" i="5"/>
  <c r="B932" i="5"/>
  <c r="C932" i="5"/>
  <c r="D932" i="5"/>
  <c r="E932" i="5"/>
  <c r="F932" i="5"/>
  <c r="B933" i="5"/>
  <c r="C933" i="5"/>
  <c r="D933" i="5"/>
  <c r="E933" i="5"/>
  <c r="F933" i="5"/>
  <c r="C929" i="5"/>
  <c r="C872" i="5" s="1"/>
  <c r="D929" i="5"/>
  <c r="D872" i="5" s="1"/>
  <c r="E929" i="5"/>
  <c r="E872" i="5" s="1"/>
  <c r="F929" i="5"/>
  <c r="F872" i="5" s="1"/>
  <c r="C930" i="5"/>
  <c r="C873" i="5" s="1"/>
  <c r="D930" i="5"/>
  <c r="D873" i="5" s="1"/>
  <c r="E930" i="5"/>
  <c r="E873" i="5" s="1"/>
  <c r="F930" i="5"/>
  <c r="F873" i="5" s="1"/>
  <c r="C1206" i="5"/>
  <c r="D1206" i="5"/>
  <c r="E1206" i="5"/>
  <c r="F1206" i="5"/>
  <c r="C1207" i="5"/>
  <c r="D1207" i="5"/>
  <c r="E1207" i="5"/>
  <c r="F1207" i="5"/>
  <c r="B1206" i="5"/>
  <c r="F1209" i="5"/>
  <c r="E1209" i="5"/>
  <c r="D1209" i="5"/>
  <c r="C1209" i="5"/>
  <c r="C1188" i="5"/>
  <c r="C1183" i="5" s="1"/>
  <c r="D1188" i="5"/>
  <c r="D1183" i="5" s="1"/>
  <c r="E1188" i="5"/>
  <c r="E1183" i="5" s="1"/>
  <c r="F1188" i="5"/>
  <c r="F1183" i="5" s="1"/>
  <c r="C1189" i="5"/>
  <c r="D1189" i="5"/>
  <c r="E1189" i="5"/>
  <c r="F1189" i="5"/>
  <c r="B1188" i="5"/>
  <c r="B1183" i="5" s="1"/>
  <c r="F1191" i="5"/>
  <c r="E1191" i="5"/>
  <c r="D1191" i="5"/>
  <c r="C1191" i="5"/>
  <c r="C1170" i="5"/>
  <c r="D1170" i="5"/>
  <c r="E1170" i="5"/>
  <c r="F1170" i="5"/>
  <c r="C1171" i="5"/>
  <c r="D1171" i="5"/>
  <c r="E1171" i="5"/>
  <c r="F1171" i="5"/>
  <c r="B1170" i="5"/>
  <c r="F1173" i="5"/>
  <c r="F1169" i="5" s="1"/>
  <c r="E1173" i="5"/>
  <c r="E1169" i="5" s="1"/>
  <c r="D1173" i="5"/>
  <c r="D1169" i="5" s="1"/>
  <c r="C1173" i="5"/>
  <c r="C1169" i="5" s="1"/>
  <c r="B1127" i="5"/>
  <c r="C1127" i="5"/>
  <c r="D1127" i="5"/>
  <c r="E1127" i="5"/>
  <c r="F1127" i="5"/>
  <c r="C1126" i="5"/>
  <c r="D1126" i="5"/>
  <c r="E1126" i="5"/>
  <c r="F1126" i="5"/>
  <c r="F1137" i="5"/>
  <c r="E1137" i="5"/>
  <c r="D1137" i="5"/>
  <c r="C1137" i="5"/>
  <c r="B1137" i="5"/>
  <c r="F1133" i="5"/>
  <c r="E1133" i="5"/>
  <c r="D1133" i="5"/>
  <c r="C1133" i="5"/>
  <c r="F1129" i="5"/>
  <c r="E1129" i="5"/>
  <c r="D1129" i="5"/>
  <c r="C1129" i="5"/>
  <c r="C1097" i="5"/>
  <c r="D1097" i="5"/>
  <c r="E1097" i="5"/>
  <c r="F1097" i="5"/>
  <c r="C1098" i="5"/>
  <c r="D1098" i="5"/>
  <c r="E1098" i="5"/>
  <c r="F1098" i="5"/>
  <c r="B1097" i="5"/>
  <c r="B1098" i="5"/>
  <c r="C1100" i="5"/>
  <c r="D1100" i="5"/>
  <c r="E1100" i="5"/>
  <c r="F1100" i="5"/>
  <c r="C1101" i="5"/>
  <c r="D1101" i="5"/>
  <c r="E1101" i="5"/>
  <c r="F1101" i="5"/>
  <c r="F1111" i="5"/>
  <c r="F1096" i="5" s="1"/>
  <c r="E1111" i="5"/>
  <c r="E1096" i="5" s="1"/>
  <c r="D1111" i="5"/>
  <c r="D1096" i="5" s="1"/>
  <c r="C1111" i="5"/>
  <c r="C1096" i="5" s="1"/>
  <c r="B1111" i="5"/>
  <c r="B1096" i="5" s="1"/>
  <c r="F1107" i="5"/>
  <c r="E1107" i="5"/>
  <c r="D1107" i="5"/>
  <c r="C1107" i="5"/>
  <c r="F1103" i="5"/>
  <c r="E1103" i="5"/>
  <c r="D1103" i="5"/>
  <c r="C1103" i="5"/>
  <c r="C1029" i="5"/>
  <c r="D1029" i="5"/>
  <c r="E1029" i="5"/>
  <c r="F1029" i="5"/>
  <c r="B1039" i="5"/>
  <c r="B881" i="5" s="1"/>
  <c r="C1039" i="5"/>
  <c r="C881" i="5" s="1"/>
  <c r="D1039" i="5"/>
  <c r="D881" i="5" s="1"/>
  <c r="E1039" i="5"/>
  <c r="E881" i="5" s="1"/>
  <c r="F1039" i="5"/>
  <c r="F881" i="5" s="1"/>
  <c r="C1040" i="5"/>
  <c r="C882" i="5" s="1"/>
  <c r="D1040" i="5"/>
  <c r="D882" i="5" s="1"/>
  <c r="E1040" i="5"/>
  <c r="E882" i="5" s="1"/>
  <c r="F1040" i="5"/>
  <c r="F882" i="5" s="1"/>
  <c r="C1036" i="5"/>
  <c r="D1036" i="5"/>
  <c r="E1036" i="5"/>
  <c r="C1037" i="5"/>
  <c r="D1037" i="5"/>
  <c r="E1037" i="5"/>
  <c r="F1037" i="5"/>
  <c r="F1082" i="5"/>
  <c r="E1082" i="5"/>
  <c r="D1082" i="5"/>
  <c r="C1082" i="5"/>
  <c r="F1078" i="5"/>
  <c r="E1078" i="5"/>
  <c r="D1078" i="5"/>
  <c r="C1078" i="5"/>
  <c r="E1074" i="5"/>
  <c r="D1074" i="5"/>
  <c r="C1074" i="5"/>
  <c r="E1070" i="5"/>
  <c r="D1070" i="5"/>
  <c r="C1070" i="5"/>
  <c r="F1066" i="5"/>
  <c r="E1066" i="5"/>
  <c r="D1066" i="5"/>
  <c r="C1066" i="5"/>
  <c r="F1062" i="5"/>
  <c r="E1062" i="5"/>
  <c r="D1062" i="5"/>
  <c r="C1062" i="5"/>
  <c r="C1058" i="5"/>
  <c r="D1058" i="5"/>
  <c r="E1058" i="5"/>
  <c r="F1058" i="5"/>
  <c r="B1058" i="5"/>
  <c r="C1054" i="5"/>
  <c r="C1032" i="5" s="1"/>
  <c r="D1054" i="5"/>
  <c r="D1032" i="5" s="1"/>
  <c r="E1054" i="5"/>
  <c r="E1032" i="5" s="1"/>
  <c r="F1054" i="5"/>
  <c r="F1032" i="5" s="1"/>
  <c r="B1054" i="5"/>
  <c r="B1032" i="5" s="1"/>
  <c r="F1050" i="5"/>
  <c r="E1050" i="5"/>
  <c r="D1050" i="5"/>
  <c r="C1050" i="5"/>
  <c r="F1046" i="5"/>
  <c r="E1046" i="5"/>
  <c r="D1046" i="5"/>
  <c r="C1046" i="5"/>
  <c r="F1042" i="5"/>
  <c r="E1042" i="5"/>
  <c r="D1042" i="5"/>
  <c r="C1042" i="5"/>
  <c r="C1008" i="5"/>
  <c r="D1008" i="5"/>
  <c r="E1008" i="5"/>
  <c r="F1008" i="5"/>
  <c r="C1009" i="5"/>
  <c r="D1009" i="5"/>
  <c r="E1009" i="5"/>
  <c r="F1009" i="5"/>
  <c r="C1011" i="5"/>
  <c r="D1011" i="5"/>
  <c r="E1011" i="5"/>
  <c r="F1011" i="5"/>
  <c r="C1012" i="5"/>
  <c r="D1012" i="5"/>
  <c r="E1012" i="5"/>
  <c r="F1012" i="5"/>
  <c r="B1011" i="5"/>
  <c r="B1012" i="5"/>
  <c r="B1008" i="5"/>
  <c r="B1009" i="5"/>
  <c r="F1018" i="5"/>
  <c r="F1010" i="5" s="1"/>
  <c r="E1018" i="5"/>
  <c r="E1010" i="5" s="1"/>
  <c r="D1018" i="5"/>
  <c r="D1010" i="5" s="1"/>
  <c r="C1018" i="5"/>
  <c r="C1010" i="5" s="1"/>
  <c r="B1018" i="5"/>
  <c r="B1010" i="5" s="1"/>
  <c r="F1014" i="5"/>
  <c r="F1007" i="5" s="1"/>
  <c r="E1014" i="5"/>
  <c r="E1007" i="5" s="1"/>
  <c r="D1014" i="5"/>
  <c r="D1007" i="5" s="1"/>
  <c r="C1014" i="5"/>
  <c r="C1007" i="5" s="1"/>
  <c r="B1014" i="5"/>
  <c r="B1007" i="5" s="1"/>
  <c r="C1155" i="5"/>
  <c r="C1151" i="5" s="1"/>
  <c r="C883" i="5" s="1"/>
  <c r="D1155" i="5"/>
  <c r="D1151" i="5" s="1"/>
  <c r="D883" i="5" s="1"/>
  <c r="E1155" i="5"/>
  <c r="E1151" i="5" s="1"/>
  <c r="E883" i="5" s="1"/>
  <c r="F1155" i="5"/>
  <c r="F1151" i="5" s="1"/>
  <c r="F883" i="5" s="1"/>
  <c r="B1155" i="5"/>
  <c r="B1151" i="5" s="1"/>
  <c r="B883" i="5" s="1"/>
  <c r="D871" i="5" l="1"/>
  <c r="F871" i="5"/>
  <c r="C871" i="5"/>
  <c r="E871" i="5"/>
  <c r="B1237" i="5"/>
  <c r="E1099" i="5"/>
  <c r="F1255" i="5"/>
  <c r="D1255" i="5"/>
  <c r="C1224" i="5"/>
  <c r="E1295" i="5"/>
  <c r="D1224" i="5"/>
  <c r="C18" i="5"/>
  <c r="F18" i="5"/>
  <c r="D1225" i="5"/>
  <c r="C1295" i="5"/>
  <c r="F1225" i="5"/>
  <c r="E1225" i="5"/>
  <c r="E1277" i="5"/>
  <c r="E1255" i="5"/>
  <c r="F1224" i="5"/>
  <c r="C1225" i="5"/>
  <c r="E1224" i="5"/>
  <c r="B1224" i="5"/>
  <c r="D1237" i="5"/>
  <c r="F1277" i="5"/>
  <c r="D1295" i="5"/>
  <c r="D1277" i="5"/>
  <c r="C1277" i="5"/>
  <c r="E1237" i="5"/>
  <c r="C1237" i="5"/>
  <c r="F1237" i="5"/>
  <c r="C1255" i="5"/>
  <c r="C887" i="5"/>
  <c r="F1295" i="5"/>
  <c r="B1295" i="5"/>
  <c r="E888" i="5"/>
  <c r="E18" i="5"/>
  <c r="D1038" i="5"/>
  <c r="D880" i="5" s="1"/>
  <c r="D18" i="5"/>
  <c r="C888" i="5"/>
  <c r="F32" i="5"/>
  <c r="E887" i="5"/>
  <c r="E875" i="5"/>
  <c r="C1099" i="5"/>
  <c r="C1035" i="5"/>
  <c r="C1038" i="5"/>
  <c r="C880" i="5" s="1"/>
  <c r="F1038" i="5"/>
  <c r="F880" i="5" s="1"/>
  <c r="D875" i="5"/>
  <c r="E1035" i="5"/>
  <c r="C875" i="5"/>
  <c r="F876" i="5"/>
  <c r="E876" i="5"/>
  <c r="D876" i="5"/>
  <c r="C876" i="5"/>
  <c r="F875" i="5"/>
  <c r="F887" i="5"/>
  <c r="D887" i="5"/>
  <c r="F888" i="5"/>
  <c r="B887" i="5"/>
  <c r="D888" i="5"/>
  <c r="C1187" i="5"/>
  <c r="D32" i="5"/>
  <c r="D1035" i="5"/>
  <c r="D1099" i="5"/>
  <c r="F1187" i="5"/>
  <c r="C1205" i="5"/>
  <c r="E1038" i="5"/>
  <c r="E880" i="5" s="1"/>
  <c r="F1099" i="5"/>
  <c r="D1205" i="5"/>
  <c r="E1205" i="5"/>
  <c r="E1187" i="5"/>
  <c r="D1125" i="5"/>
  <c r="D1187" i="5"/>
  <c r="F1205" i="5"/>
  <c r="C32" i="5"/>
  <c r="E32" i="5"/>
  <c r="E1125" i="5"/>
  <c r="F1125" i="5"/>
  <c r="C1125" i="5"/>
  <c r="B32" i="5" l="1"/>
  <c r="E1223" i="5"/>
  <c r="D1223" i="5"/>
  <c r="F1223" i="5"/>
  <c r="C1223" i="5"/>
  <c r="C990" i="5" l="1"/>
  <c r="C890" i="5" s="1"/>
  <c r="D990" i="5"/>
  <c r="D890" i="5" s="1"/>
  <c r="E990" i="5"/>
  <c r="E890" i="5" s="1"/>
  <c r="F990" i="5"/>
  <c r="F890" i="5" s="1"/>
  <c r="C991" i="5"/>
  <c r="C891" i="5" s="1"/>
  <c r="C46" i="5" s="1"/>
  <c r="C44" i="5" s="1"/>
  <c r="D991" i="5"/>
  <c r="D891" i="5" s="1"/>
  <c r="D46" i="5" s="1"/>
  <c r="D44" i="5" s="1"/>
  <c r="E991" i="5"/>
  <c r="E891" i="5" s="1"/>
  <c r="E46" i="5" s="1"/>
  <c r="E44" i="5" s="1"/>
  <c r="F991" i="5"/>
  <c r="F891" i="5" s="1"/>
  <c r="F46" i="5" s="1"/>
  <c r="F44" i="5" s="1"/>
  <c r="B991" i="5"/>
  <c r="B891" i="5" s="1"/>
  <c r="B46" i="5" s="1"/>
  <c r="B44" i="5" s="1"/>
  <c r="B990" i="5"/>
  <c r="B890" i="5" s="1"/>
  <c r="C993" i="5"/>
  <c r="D993" i="5"/>
  <c r="E993" i="5"/>
  <c r="F993" i="5"/>
  <c r="B993" i="5"/>
  <c r="C968" i="5"/>
  <c r="C878" i="5" s="1"/>
  <c r="D968" i="5"/>
  <c r="D878" i="5" s="1"/>
  <c r="E968" i="5"/>
  <c r="E878" i="5" s="1"/>
  <c r="F968" i="5"/>
  <c r="C969" i="5"/>
  <c r="C879" i="5" s="1"/>
  <c r="D969" i="5"/>
  <c r="D879" i="5" s="1"/>
  <c r="E969" i="5"/>
  <c r="E879" i="5" s="1"/>
  <c r="F969" i="5"/>
  <c r="F879" i="5" s="1"/>
  <c r="F975" i="5"/>
  <c r="E975" i="5"/>
  <c r="D975" i="5"/>
  <c r="C975" i="5"/>
  <c r="F971" i="5"/>
  <c r="E971" i="5"/>
  <c r="D971" i="5"/>
  <c r="C971" i="5"/>
  <c r="C953" i="5"/>
  <c r="C928" i="5" s="1"/>
  <c r="D953" i="5"/>
  <c r="D928" i="5" s="1"/>
  <c r="E953" i="5"/>
  <c r="E928" i="5" s="1"/>
  <c r="F953" i="5"/>
  <c r="F928" i="5" s="1"/>
  <c r="F949" i="5"/>
  <c r="F931" i="5" s="1"/>
  <c r="E949" i="5"/>
  <c r="E931" i="5" s="1"/>
  <c r="D949" i="5"/>
  <c r="D931" i="5" s="1"/>
  <c r="C949" i="5"/>
  <c r="C931" i="5" s="1"/>
  <c r="B949" i="5"/>
  <c r="B931" i="5" s="1"/>
  <c r="C945" i="5"/>
  <c r="C934" i="5" s="1"/>
  <c r="D945" i="5"/>
  <c r="D934" i="5" s="1"/>
  <c r="E945" i="5"/>
  <c r="E934" i="5" s="1"/>
  <c r="F945" i="5"/>
  <c r="F934" i="5" s="1"/>
  <c r="F941" i="5"/>
  <c r="F937" i="5" s="1"/>
  <c r="F886" i="5" s="1"/>
  <c r="E941" i="5"/>
  <c r="E937" i="5" s="1"/>
  <c r="E886" i="5" s="1"/>
  <c r="D941" i="5"/>
  <c r="D937" i="5" s="1"/>
  <c r="D886" i="5" s="1"/>
  <c r="C941" i="5"/>
  <c r="C937" i="5" s="1"/>
  <c r="C886" i="5" s="1"/>
  <c r="C910" i="5"/>
  <c r="C903" i="5" s="1"/>
  <c r="D910" i="5"/>
  <c r="D903" i="5" s="1"/>
  <c r="E910" i="5"/>
  <c r="E903" i="5" s="1"/>
  <c r="F910" i="5"/>
  <c r="F903" i="5" s="1"/>
  <c r="C850" i="5"/>
  <c r="D850" i="5"/>
  <c r="E850" i="5"/>
  <c r="F850" i="5"/>
  <c r="C851" i="5"/>
  <c r="D851" i="5"/>
  <c r="E851" i="5"/>
  <c r="F851" i="5"/>
  <c r="B850" i="5"/>
  <c r="C853" i="5"/>
  <c r="D853" i="5"/>
  <c r="E853" i="5"/>
  <c r="F853" i="5"/>
  <c r="C822" i="5"/>
  <c r="D822" i="5"/>
  <c r="E822" i="5"/>
  <c r="F822" i="5"/>
  <c r="C823" i="5"/>
  <c r="D823" i="5"/>
  <c r="E823" i="5"/>
  <c r="F823" i="5"/>
  <c r="B822" i="5"/>
  <c r="C825" i="5"/>
  <c r="C648" i="5" s="1"/>
  <c r="D825" i="5"/>
  <c r="D648" i="5" s="1"/>
  <c r="E825" i="5"/>
  <c r="F825" i="5"/>
  <c r="F648" i="5" s="1"/>
  <c r="C826" i="5"/>
  <c r="C649" i="5" s="1"/>
  <c r="D826" i="5"/>
  <c r="D649" i="5" s="1"/>
  <c r="E826" i="5"/>
  <c r="E649" i="5" s="1"/>
  <c r="F826" i="5"/>
  <c r="F649" i="5" s="1"/>
  <c r="B825" i="5"/>
  <c r="B648" i="5" s="1"/>
  <c r="F832" i="5"/>
  <c r="E832" i="5"/>
  <c r="D832" i="5"/>
  <c r="C832" i="5"/>
  <c r="F828" i="5"/>
  <c r="F821" i="5" s="1"/>
  <c r="E828" i="5"/>
  <c r="E821" i="5" s="1"/>
  <c r="D828" i="5"/>
  <c r="D821" i="5" s="1"/>
  <c r="C828" i="5"/>
  <c r="C821" i="5" s="1"/>
  <c r="C797" i="5"/>
  <c r="C794" i="5" s="1"/>
  <c r="D797" i="5"/>
  <c r="D794" i="5" s="1"/>
  <c r="E797" i="5"/>
  <c r="E633" i="5" s="1"/>
  <c r="F797" i="5"/>
  <c r="F794" i="5" s="1"/>
  <c r="C798" i="5"/>
  <c r="C634" i="5" s="1"/>
  <c r="D798" i="5"/>
  <c r="D634" i="5" s="1"/>
  <c r="E798" i="5"/>
  <c r="E795" i="5" s="1"/>
  <c r="F798" i="5"/>
  <c r="F795" i="5" s="1"/>
  <c r="B798" i="5"/>
  <c r="B797" i="5"/>
  <c r="B633" i="5" s="1"/>
  <c r="C807" i="5"/>
  <c r="D807" i="5"/>
  <c r="E807" i="5"/>
  <c r="F807" i="5"/>
  <c r="B807" i="5"/>
  <c r="C800" i="5"/>
  <c r="D800" i="5"/>
  <c r="E800" i="5"/>
  <c r="F800" i="5"/>
  <c r="C801" i="5"/>
  <c r="D801" i="5"/>
  <c r="E801" i="5"/>
  <c r="F801" i="5"/>
  <c r="B800" i="5"/>
  <c r="F803" i="5"/>
  <c r="E803" i="5"/>
  <c r="D803" i="5"/>
  <c r="C803" i="5"/>
  <c r="F777" i="5"/>
  <c r="E777" i="5"/>
  <c r="D777" i="5"/>
  <c r="C777" i="5"/>
  <c r="F776" i="5"/>
  <c r="E776" i="5"/>
  <c r="D776" i="5"/>
  <c r="C776" i="5"/>
  <c r="B776" i="5"/>
  <c r="F779" i="5"/>
  <c r="E779" i="5"/>
  <c r="D779" i="5"/>
  <c r="C779" i="5"/>
  <c r="F750" i="5"/>
  <c r="E750" i="5"/>
  <c r="D750" i="5"/>
  <c r="C750" i="5"/>
  <c r="B750" i="5"/>
  <c r="F753" i="5"/>
  <c r="E753" i="5"/>
  <c r="D753" i="5"/>
  <c r="C753" i="5"/>
  <c r="C757" i="5"/>
  <c r="D757" i="5"/>
  <c r="E757" i="5"/>
  <c r="F757" i="5"/>
  <c r="C714" i="5"/>
  <c r="D714" i="5"/>
  <c r="E714" i="5"/>
  <c r="F714" i="5"/>
  <c r="C715" i="5"/>
  <c r="D715" i="5"/>
  <c r="E715" i="5"/>
  <c r="F715" i="5"/>
  <c r="B715" i="5"/>
  <c r="F717" i="5"/>
  <c r="E717" i="5"/>
  <c r="D717" i="5"/>
  <c r="C717" i="5"/>
  <c r="C680" i="5"/>
  <c r="D680" i="5"/>
  <c r="E680" i="5"/>
  <c r="F680" i="5"/>
  <c r="C681" i="5"/>
  <c r="D681" i="5"/>
  <c r="E681" i="5"/>
  <c r="F681" i="5"/>
  <c r="B680" i="5"/>
  <c r="F699" i="5"/>
  <c r="E699" i="5"/>
  <c r="D699" i="5"/>
  <c r="C699" i="5"/>
  <c r="F695" i="5"/>
  <c r="E695" i="5"/>
  <c r="D695" i="5"/>
  <c r="C695" i="5"/>
  <c r="F691" i="5"/>
  <c r="E691" i="5"/>
  <c r="D691" i="5"/>
  <c r="C691" i="5"/>
  <c r="F687" i="5"/>
  <c r="E687" i="5"/>
  <c r="D687" i="5"/>
  <c r="C687" i="5"/>
  <c r="F683" i="5"/>
  <c r="E683" i="5"/>
  <c r="D683" i="5"/>
  <c r="C683" i="5"/>
  <c r="C662" i="5"/>
  <c r="D662" i="5"/>
  <c r="E662" i="5"/>
  <c r="F662" i="5"/>
  <c r="C663" i="5"/>
  <c r="D663" i="5"/>
  <c r="E663" i="5"/>
  <c r="F663" i="5"/>
  <c r="B662" i="5"/>
  <c r="C665" i="5"/>
  <c r="C661" i="5" s="1"/>
  <c r="D665" i="5"/>
  <c r="D661" i="5" s="1"/>
  <c r="E665" i="5"/>
  <c r="E661" i="5" s="1"/>
  <c r="F665" i="5"/>
  <c r="F661" i="5" s="1"/>
  <c r="C554" i="5"/>
  <c r="D554" i="5"/>
  <c r="E554" i="5"/>
  <c r="F554" i="5"/>
  <c r="C555" i="5"/>
  <c r="D555" i="5"/>
  <c r="E555" i="5"/>
  <c r="F555" i="5"/>
  <c r="B554" i="5"/>
  <c r="B590" i="5"/>
  <c r="C590" i="5"/>
  <c r="D590" i="5"/>
  <c r="E590" i="5"/>
  <c r="F590" i="5"/>
  <c r="C591" i="5"/>
  <c r="D591" i="5"/>
  <c r="E591" i="5"/>
  <c r="F591" i="5"/>
  <c r="C618" i="5"/>
  <c r="D618" i="5"/>
  <c r="E618" i="5"/>
  <c r="F618" i="5"/>
  <c r="C614" i="5"/>
  <c r="D614" i="5"/>
  <c r="E614" i="5"/>
  <c r="F614" i="5"/>
  <c r="C593" i="5"/>
  <c r="C480" i="5" s="1"/>
  <c r="C260" i="5" s="1"/>
  <c r="C36" i="5" s="1"/>
  <c r="D593" i="5"/>
  <c r="D480" i="5" s="1"/>
  <c r="D260" i="5" s="1"/>
  <c r="D36" i="5" s="1"/>
  <c r="E593" i="5"/>
  <c r="E480" i="5" s="1"/>
  <c r="E260" i="5" s="1"/>
  <c r="E36" i="5" s="1"/>
  <c r="F593" i="5"/>
  <c r="F480" i="5" s="1"/>
  <c r="F260" i="5" s="1"/>
  <c r="F36" i="5" s="1"/>
  <c r="C594" i="5"/>
  <c r="C481" i="5" s="1"/>
  <c r="C261" i="5" s="1"/>
  <c r="C37" i="5" s="1"/>
  <c r="D594" i="5"/>
  <c r="D481" i="5" s="1"/>
  <c r="D261" i="5" s="1"/>
  <c r="D37" i="5" s="1"/>
  <c r="E594" i="5"/>
  <c r="E481" i="5" s="1"/>
  <c r="E261" i="5" s="1"/>
  <c r="E37" i="5" s="1"/>
  <c r="F594" i="5"/>
  <c r="F481" i="5" s="1"/>
  <c r="F261" i="5" s="1"/>
  <c r="F37" i="5" s="1"/>
  <c r="B594" i="5"/>
  <c r="B481" i="5" s="1"/>
  <c r="B261" i="5" s="1"/>
  <c r="B37" i="5" s="1"/>
  <c r="C596" i="5"/>
  <c r="C483" i="5" s="1"/>
  <c r="C266" i="5" s="1"/>
  <c r="D596" i="5"/>
  <c r="D483" i="5" s="1"/>
  <c r="D266" i="5" s="1"/>
  <c r="E596" i="5"/>
  <c r="E483" i="5" s="1"/>
  <c r="E266" i="5" s="1"/>
  <c r="F596" i="5"/>
  <c r="F483" i="5" s="1"/>
  <c r="F266" i="5" s="1"/>
  <c r="C597" i="5"/>
  <c r="C484" i="5" s="1"/>
  <c r="C267" i="5" s="1"/>
  <c r="D597" i="5"/>
  <c r="D484" i="5" s="1"/>
  <c r="D267" i="5" s="1"/>
  <c r="E597" i="5"/>
  <c r="E484" i="5" s="1"/>
  <c r="E267" i="5" s="1"/>
  <c r="F597" i="5"/>
  <c r="F484" i="5" s="1"/>
  <c r="F267" i="5" s="1"/>
  <c r="B596" i="5"/>
  <c r="B483" i="5" s="1"/>
  <c r="B266" i="5" s="1"/>
  <c r="C610" i="5"/>
  <c r="C592" i="5" s="1"/>
  <c r="C479" i="5" s="1"/>
  <c r="D610" i="5"/>
  <c r="D592" i="5" s="1"/>
  <c r="D479" i="5" s="1"/>
  <c r="E610" i="5"/>
  <c r="E592" i="5" s="1"/>
  <c r="E479" i="5" s="1"/>
  <c r="F610" i="5"/>
  <c r="F592" i="5" s="1"/>
  <c r="F479" i="5" s="1"/>
  <c r="C606" i="5"/>
  <c r="C595" i="5" s="1"/>
  <c r="C482" i="5" s="1"/>
  <c r="D606" i="5"/>
  <c r="D595" i="5" s="1"/>
  <c r="D482" i="5" s="1"/>
  <c r="E606" i="5"/>
  <c r="E595" i="5" s="1"/>
  <c r="E482" i="5" s="1"/>
  <c r="F606" i="5"/>
  <c r="F595" i="5" s="1"/>
  <c r="F482" i="5" s="1"/>
  <c r="C599" i="5"/>
  <c r="C486" i="5" s="1"/>
  <c r="C257" i="5" s="1"/>
  <c r="D599" i="5"/>
  <c r="D486" i="5" s="1"/>
  <c r="D257" i="5" s="1"/>
  <c r="E599" i="5"/>
  <c r="E486" i="5" s="1"/>
  <c r="E257" i="5" s="1"/>
  <c r="F599" i="5"/>
  <c r="F486" i="5" s="1"/>
  <c r="F257" i="5" s="1"/>
  <c r="C600" i="5"/>
  <c r="C487" i="5" s="1"/>
  <c r="C258" i="5" s="1"/>
  <c r="D600" i="5"/>
  <c r="D487" i="5" s="1"/>
  <c r="D258" i="5" s="1"/>
  <c r="E600" i="5"/>
  <c r="E487" i="5" s="1"/>
  <c r="E258" i="5" s="1"/>
  <c r="F600" i="5"/>
  <c r="F487" i="5" s="1"/>
  <c r="F258" i="5" s="1"/>
  <c r="C602" i="5"/>
  <c r="C598" i="5" s="1"/>
  <c r="C485" i="5" s="1"/>
  <c r="D602" i="5"/>
  <c r="D598" i="5" s="1"/>
  <c r="D485" i="5" s="1"/>
  <c r="E602" i="5"/>
  <c r="E598" i="5" s="1"/>
  <c r="E485" i="5" s="1"/>
  <c r="F602" i="5"/>
  <c r="F598" i="5" s="1"/>
  <c r="F485" i="5" s="1"/>
  <c r="C572" i="5"/>
  <c r="C477" i="5" s="1"/>
  <c r="D572" i="5"/>
  <c r="D477" i="5" s="1"/>
  <c r="E572" i="5"/>
  <c r="E477" i="5" s="1"/>
  <c r="F572" i="5"/>
  <c r="F477" i="5" s="1"/>
  <c r="C573" i="5"/>
  <c r="C478" i="5" s="1"/>
  <c r="D573" i="5"/>
  <c r="D478" i="5" s="1"/>
  <c r="E573" i="5"/>
  <c r="E478" i="5" s="1"/>
  <c r="F573" i="5"/>
  <c r="F478" i="5" s="1"/>
  <c r="B572" i="5"/>
  <c r="B477" i="5" s="1"/>
  <c r="C575" i="5"/>
  <c r="C571" i="5" s="1"/>
  <c r="C476" i="5" s="1"/>
  <c r="D575" i="5"/>
  <c r="D571" i="5" s="1"/>
  <c r="D476" i="5" s="1"/>
  <c r="E575" i="5"/>
  <c r="E571" i="5" s="1"/>
  <c r="E476" i="5" s="1"/>
  <c r="F575" i="5"/>
  <c r="F571" i="5" s="1"/>
  <c r="F476" i="5" s="1"/>
  <c r="F557" i="5"/>
  <c r="F553" i="5" s="1"/>
  <c r="E557" i="5"/>
  <c r="E553" i="5" s="1"/>
  <c r="D557" i="5"/>
  <c r="D553" i="5" s="1"/>
  <c r="C557" i="5"/>
  <c r="C553" i="5" s="1"/>
  <c r="C474" i="5"/>
  <c r="C251" i="5" s="1"/>
  <c r="D474" i="5"/>
  <c r="D251" i="5" s="1"/>
  <c r="F474" i="5"/>
  <c r="F251" i="5" s="1"/>
  <c r="C475" i="5"/>
  <c r="C252" i="5" s="1"/>
  <c r="C19" i="5" s="1"/>
  <c r="C17" i="5" s="1"/>
  <c r="D475" i="5"/>
  <c r="D252" i="5" s="1"/>
  <c r="D19" i="5" s="1"/>
  <c r="D17" i="5" s="1"/>
  <c r="E475" i="5"/>
  <c r="E252" i="5" s="1"/>
  <c r="E19" i="5" s="1"/>
  <c r="E17" i="5" s="1"/>
  <c r="F475" i="5"/>
  <c r="F252" i="5" s="1"/>
  <c r="F19" i="5" s="1"/>
  <c r="F17" i="5" s="1"/>
  <c r="B474" i="5"/>
  <c r="B251" i="5" s="1"/>
  <c r="C539" i="5"/>
  <c r="D539" i="5"/>
  <c r="E539" i="5"/>
  <c r="F539" i="5"/>
  <c r="F521" i="5"/>
  <c r="E521" i="5"/>
  <c r="D521" i="5"/>
  <c r="C521" i="5"/>
  <c r="B521" i="5"/>
  <c r="L519" i="5"/>
  <c r="K519" i="5"/>
  <c r="J519" i="5"/>
  <c r="I519" i="5"/>
  <c r="H519" i="5"/>
  <c r="G519" i="5"/>
  <c r="F519" i="5"/>
  <c r="E519" i="5"/>
  <c r="D519" i="5"/>
  <c r="C519" i="5"/>
  <c r="B519" i="5"/>
  <c r="F518" i="5"/>
  <c r="E518" i="5"/>
  <c r="D518" i="5"/>
  <c r="C518" i="5"/>
  <c r="B518" i="5"/>
  <c r="F517" i="5"/>
  <c r="E517" i="5"/>
  <c r="D517" i="5"/>
  <c r="C517" i="5"/>
  <c r="B517" i="5"/>
  <c r="F501" i="5"/>
  <c r="E501" i="5"/>
  <c r="D501" i="5"/>
  <c r="C501" i="5"/>
  <c r="B501" i="5"/>
  <c r="F500" i="5"/>
  <c r="E500" i="5"/>
  <c r="D500" i="5"/>
  <c r="C500" i="5"/>
  <c r="B500" i="5"/>
  <c r="F499" i="5"/>
  <c r="E499" i="5"/>
  <c r="D499" i="5"/>
  <c r="C499" i="5"/>
  <c r="B499" i="5"/>
  <c r="C503" i="5"/>
  <c r="D503" i="5"/>
  <c r="E503" i="5"/>
  <c r="F503" i="5"/>
  <c r="B503" i="5"/>
  <c r="F454" i="5"/>
  <c r="E454" i="5"/>
  <c r="D454" i="5"/>
  <c r="C454" i="5"/>
  <c r="F453" i="5"/>
  <c r="E453" i="5"/>
  <c r="D453" i="5"/>
  <c r="C453" i="5"/>
  <c r="B453" i="5"/>
  <c r="F452" i="5"/>
  <c r="E452" i="5"/>
  <c r="D452" i="5"/>
  <c r="C452" i="5"/>
  <c r="F456" i="5"/>
  <c r="E456" i="5"/>
  <c r="D456" i="5"/>
  <c r="C456" i="5"/>
  <c r="C417" i="5"/>
  <c r="D417" i="5"/>
  <c r="E417" i="5"/>
  <c r="F417" i="5"/>
  <c r="C418" i="5"/>
  <c r="D418" i="5"/>
  <c r="E418" i="5"/>
  <c r="F418" i="5"/>
  <c r="B417" i="5"/>
  <c r="C420" i="5"/>
  <c r="D420" i="5"/>
  <c r="E420" i="5"/>
  <c r="F420" i="5"/>
  <c r="C434" i="5"/>
  <c r="D434" i="5"/>
  <c r="E434" i="5"/>
  <c r="F434" i="5"/>
  <c r="C435" i="5"/>
  <c r="D435" i="5"/>
  <c r="E435" i="5"/>
  <c r="F435" i="5"/>
  <c r="C436" i="5"/>
  <c r="D436" i="5"/>
  <c r="E436" i="5"/>
  <c r="F436" i="5"/>
  <c r="B435" i="5"/>
  <c r="C438" i="5"/>
  <c r="D438" i="5"/>
  <c r="E438" i="5"/>
  <c r="F438" i="5"/>
  <c r="C399" i="5"/>
  <c r="D399" i="5"/>
  <c r="E399" i="5"/>
  <c r="F399" i="5"/>
  <c r="C400" i="5"/>
  <c r="D400" i="5"/>
  <c r="E400" i="5"/>
  <c r="F400" i="5"/>
  <c r="B399" i="5"/>
  <c r="C402" i="5"/>
  <c r="C398" i="5" s="1"/>
  <c r="D402" i="5"/>
  <c r="D398" i="5" s="1"/>
  <c r="E402" i="5"/>
  <c r="E398" i="5" s="1"/>
  <c r="F402" i="5"/>
  <c r="F398" i="5" s="1"/>
  <c r="C381" i="5"/>
  <c r="D381" i="5"/>
  <c r="E381" i="5"/>
  <c r="F381" i="5"/>
  <c r="C382" i="5"/>
  <c r="D382" i="5"/>
  <c r="E382" i="5"/>
  <c r="F382" i="5"/>
  <c r="B381" i="5"/>
  <c r="C384" i="5"/>
  <c r="C380" i="5" s="1"/>
  <c r="D384" i="5"/>
  <c r="D380" i="5" s="1"/>
  <c r="E384" i="5"/>
  <c r="E380" i="5" s="1"/>
  <c r="F384" i="5"/>
  <c r="F380" i="5" s="1"/>
  <c r="C355" i="5"/>
  <c r="D355" i="5"/>
  <c r="E355" i="5"/>
  <c r="F355" i="5"/>
  <c r="C356" i="5"/>
  <c r="D356" i="5"/>
  <c r="E356" i="5"/>
  <c r="F356" i="5"/>
  <c r="F366" i="5"/>
  <c r="E366" i="5"/>
  <c r="D366" i="5"/>
  <c r="C366" i="5"/>
  <c r="F362" i="5"/>
  <c r="E362" i="5"/>
  <c r="D362" i="5"/>
  <c r="C362" i="5"/>
  <c r="B362" i="5"/>
  <c r="C358" i="5"/>
  <c r="D358" i="5"/>
  <c r="E358" i="5"/>
  <c r="F358" i="5"/>
  <c r="C337" i="5"/>
  <c r="D337" i="5"/>
  <c r="E337" i="5"/>
  <c r="F337" i="5"/>
  <c r="C338" i="5"/>
  <c r="D338" i="5"/>
  <c r="E338" i="5"/>
  <c r="F338" i="5"/>
  <c r="B337" i="5"/>
  <c r="C340" i="5"/>
  <c r="C336" i="5" s="1"/>
  <c r="D340" i="5"/>
  <c r="D336" i="5" s="1"/>
  <c r="E340" i="5"/>
  <c r="E336" i="5" s="1"/>
  <c r="F340" i="5"/>
  <c r="F336" i="5" s="1"/>
  <c r="C315" i="5"/>
  <c r="D315" i="5"/>
  <c r="E315" i="5"/>
  <c r="F315" i="5"/>
  <c r="C316" i="5"/>
  <c r="D316" i="5"/>
  <c r="E316" i="5"/>
  <c r="F316" i="5"/>
  <c r="B316" i="5"/>
  <c r="F322" i="5"/>
  <c r="E322" i="5"/>
  <c r="D322" i="5"/>
  <c r="C322" i="5"/>
  <c r="F318" i="5"/>
  <c r="E318" i="5"/>
  <c r="D318" i="5"/>
  <c r="C318" i="5"/>
  <c r="B318" i="5"/>
  <c r="C297" i="5"/>
  <c r="C283" i="5" s="1"/>
  <c r="D297" i="5"/>
  <c r="D283" i="5" s="1"/>
  <c r="E297" i="5"/>
  <c r="E283" i="5" s="1"/>
  <c r="F297" i="5"/>
  <c r="F283" i="5" s="1"/>
  <c r="C298" i="5"/>
  <c r="C284" i="5" s="1"/>
  <c r="D298" i="5"/>
  <c r="D284" i="5" s="1"/>
  <c r="E298" i="5"/>
  <c r="E284" i="5" s="1"/>
  <c r="F298" i="5"/>
  <c r="F284" i="5" s="1"/>
  <c r="B297" i="5"/>
  <c r="B283" i="5" s="1"/>
  <c r="C300" i="5"/>
  <c r="D300" i="5"/>
  <c r="E300" i="5"/>
  <c r="F300" i="5"/>
  <c r="C233" i="5"/>
  <c r="D233" i="5"/>
  <c r="E233" i="5"/>
  <c r="F233" i="5"/>
  <c r="C234" i="5"/>
  <c r="D234" i="5"/>
  <c r="E234" i="5"/>
  <c r="F234" i="5"/>
  <c r="B233" i="5"/>
  <c r="C236" i="5"/>
  <c r="C232" i="5" s="1"/>
  <c r="D236" i="5"/>
  <c r="D232" i="5" s="1"/>
  <c r="E236" i="5"/>
  <c r="E232" i="5" s="1"/>
  <c r="F236" i="5"/>
  <c r="F232" i="5" s="1"/>
  <c r="C215" i="5"/>
  <c r="D215" i="5"/>
  <c r="E215" i="5"/>
  <c r="C216" i="5"/>
  <c r="D216" i="5"/>
  <c r="E216" i="5"/>
  <c r="F216" i="5"/>
  <c r="B215" i="5"/>
  <c r="E218" i="5"/>
  <c r="D218" i="5"/>
  <c r="C218" i="5"/>
  <c r="C169" i="5"/>
  <c r="D169" i="5"/>
  <c r="E169" i="5"/>
  <c r="C170" i="5"/>
  <c r="D170" i="5"/>
  <c r="E170" i="5"/>
  <c r="E200" i="5"/>
  <c r="D200" i="5"/>
  <c r="C200" i="5"/>
  <c r="E196" i="5"/>
  <c r="D196" i="5"/>
  <c r="C196" i="5"/>
  <c r="E192" i="5"/>
  <c r="D192" i="5"/>
  <c r="C192" i="5"/>
  <c r="E188" i="5"/>
  <c r="D188" i="5"/>
  <c r="C188" i="5"/>
  <c r="E184" i="5"/>
  <c r="D184" i="5"/>
  <c r="C184" i="5"/>
  <c r="E180" i="5"/>
  <c r="D180" i="5"/>
  <c r="C180" i="5"/>
  <c r="E176" i="5"/>
  <c r="D176" i="5"/>
  <c r="C176" i="5"/>
  <c r="E172" i="5"/>
  <c r="D172" i="5"/>
  <c r="C172" i="5"/>
  <c r="C140" i="5"/>
  <c r="D140" i="5"/>
  <c r="E140" i="5"/>
  <c r="C141" i="5"/>
  <c r="D141" i="5"/>
  <c r="E141" i="5"/>
  <c r="F141" i="5"/>
  <c r="B140" i="5"/>
  <c r="C143" i="5"/>
  <c r="D143" i="5"/>
  <c r="E143" i="5"/>
  <c r="C144" i="5"/>
  <c r="D144" i="5"/>
  <c r="E144" i="5"/>
  <c r="F144" i="5"/>
  <c r="B143" i="5"/>
  <c r="E154" i="5"/>
  <c r="E142" i="5" s="1"/>
  <c r="D154" i="5"/>
  <c r="D142" i="5" s="1"/>
  <c r="C154" i="5"/>
  <c r="C142" i="5" s="1"/>
  <c r="E150" i="5"/>
  <c r="D150" i="5"/>
  <c r="C150" i="5"/>
  <c r="C146" i="5"/>
  <c r="D146" i="5"/>
  <c r="E146" i="5"/>
  <c r="C111" i="5"/>
  <c r="D111" i="5"/>
  <c r="E111" i="5"/>
  <c r="C112" i="5"/>
  <c r="D112" i="5"/>
  <c r="E112" i="5"/>
  <c r="B111" i="5"/>
  <c r="C114" i="5"/>
  <c r="D114" i="5"/>
  <c r="E114" i="5"/>
  <c r="C115" i="5"/>
  <c r="D115" i="5"/>
  <c r="E115" i="5"/>
  <c r="B114" i="5"/>
  <c r="C125" i="5"/>
  <c r="D125" i="5"/>
  <c r="E125" i="5"/>
  <c r="C121" i="5"/>
  <c r="C110" i="5" s="1"/>
  <c r="D121" i="5"/>
  <c r="D110" i="5" s="1"/>
  <c r="E121" i="5"/>
  <c r="E110" i="5" s="1"/>
  <c r="C117" i="5"/>
  <c r="D117" i="5"/>
  <c r="E117" i="5"/>
  <c r="C82" i="5"/>
  <c r="D82" i="5"/>
  <c r="E82" i="5"/>
  <c r="C83" i="5"/>
  <c r="C78" i="5" s="1"/>
  <c r="D83" i="5"/>
  <c r="E83" i="5"/>
  <c r="F83" i="5"/>
  <c r="C85" i="5"/>
  <c r="C62" i="5" s="1"/>
  <c r="D85" i="5"/>
  <c r="D62" i="5" s="1"/>
  <c r="E85" i="5"/>
  <c r="E62" i="5" s="1"/>
  <c r="C86" i="5"/>
  <c r="C63" i="5" s="1"/>
  <c r="C25" i="5" s="1"/>
  <c r="C23" i="5" s="1"/>
  <c r="D86" i="5"/>
  <c r="D63" i="5" s="1"/>
  <c r="D25" i="5" s="1"/>
  <c r="D23" i="5" s="1"/>
  <c r="E86" i="5"/>
  <c r="E63" i="5" s="1"/>
  <c r="E25" i="5" s="1"/>
  <c r="E23" i="5" s="1"/>
  <c r="F86" i="5"/>
  <c r="F63" i="5" s="1"/>
  <c r="F25" i="5" s="1"/>
  <c r="F23" i="5" s="1"/>
  <c r="B85" i="5"/>
  <c r="B62" i="5" s="1"/>
  <c r="F78" i="5" l="1"/>
  <c r="E78" i="5"/>
  <c r="D78" i="5"/>
  <c r="E77" i="5"/>
  <c r="D77" i="5"/>
  <c r="C77" i="5"/>
  <c r="F35" i="5"/>
  <c r="D35" i="5"/>
  <c r="E35" i="5"/>
  <c r="C35" i="5"/>
  <c r="D43" i="5"/>
  <c r="D41" i="5" s="1"/>
  <c r="C43" i="5"/>
  <c r="C41" i="5" s="1"/>
  <c r="E263" i="5"/>
  <c r="E39" i="5" s="1"/>
  <c r="F43" i="5"/>
  <c r="F41" i="5" s="1"/>
  <c r="E43" i="5"/>
  <c r="E41" i="5" s="1"/>
  <c r="D874" i="5"/>
  <c r="E265" i="5"/>
  <c r="F259" i="5"/>
  <c r="D265" i="5"/>
  <c r="E259" i="5"/>
  <c r="C265" i="5"/>
  <c r="D259" i="5"/>
  <c r="F265" i="5"/>
  <c r="C259" i="5"/>
  <c r="F250" i="5"/>
  <c r="C256" i="5"/>
  <c r="C250" i="5"/>
  <c r="D256" i="5"/>
  <c r="F256" i="5"/>
  <c r="D250" i="5"/>
  <c r="E256" i="5"/>
  <c r="C874" i="5"/>
  <c r="E874" i="5"/>
  <c r="F874" i="5"/>
  <c r="F967" i="5"/>
  <c r="B989" i="5"/>
  <c r="B889" i="5" s="1"/>
  <c r="C967" i="5"/>
  <c r="C877" i="5" s="1"/>
  <c r="E849" i="5"/>
  <c r="B645" i="5"/>
  <c r="C645" i="5"/>
  <c r="E640" i="5"/>
  <c r="D849" i="5"/>
  <c r="D640" i="5"/>
  <c r="B796" i="5"/>
  <c r="B632" i="5" s="1"/>
  <c r="D967" i="5"/>
  <c r="D877" i="5" s="1"/>
  <c r="E967" i="5"/>
  <c r="E877" i="5" s="1"/>
  <c r="C989" i="5"/>
  <c r="C889" i="5" s="1"/>
  <c r="D713" i="5"/>
  <c r="D639" i="5"/>
  <c r="E646" i="5"/>
  <c r="C640" i="5"/>
  <c r="E824" i="5"/>
  <c r="E647" i="5" s="1"/>
  <c r="F639" i="5"/>
  <c r="B794" i="5"/>
  <c r="F989" i="5"/>
  <c r="F889" i="5" s="1"/>
  <c r="E989" i="5"/>
  <c r="E889" i="5" s="1"/>
  <c r="D989" i="5"/>
  <c r="D889" i="5" s="1"/>
  <c r="F646" i="5"/>
  <c r="D646" i="5"/>
  <c r="E648" i="5"/>
  <c r="C646" i="5"/>
  <c r="E639" i="5"/>
  <c r="F645" i="5"/>
  <c r="F264" i="5"/>
  <c r="D589" i="5"/>
  <c r="D470" i="5" s="1"/>
  <c r="E645" i="5"/>
  <c r="B639" i="5"/>
  <c r="D645" i="5"/>
  <c r="F640" i="5"/>
  <c r="F849" i="5"/>
  <c r="F824" i="5"/>
  <c r="F647" i="5" s="1"/>
  <c r="C849" i="5"/>
  <c r="F633" i="5"/>
  <c r="C799" i="5"/>
  <c r="C824" i="5"/>
  <c r="C647" i="5" s="1"/>
  <c r="B634" i="5"/>
  <c r="D633" i="5"/>
  <c r="D264" i="5"/>
  <c r="E799" i="5"/>
  <c r="C633" i="5"/>
  <c r="C639" i="5"/>
  <c r="F634" i="5"/>
  <c r="C69" i="5"/>
  <c r="C31" i="5" s="1"/>
  <c r="C29" i="5" s="1"/>
  <c r="F799" i="5"/>
  <c r="D824" i="5"/>
  <c r="D647" i="5" s="1"/>
  <c r="E634" i="5"/>
  <c r="E796" i="5"/>
  <c r="E632" i="5" s="1"/>
  <c r="E679" i="5"/>
  <c r="C796" i="5"/>
  <c r="C632" i="5" s="1"/>
  <c r="B795" i="5"/>
  <c r="E713" i="5"/>
  <c r="D799" i="5"/>
  <c r="D749" i="5"/>
  <c r="C775" i="5"/>
  <c r="D796" i="5"/>
  <c r="D632" i="5" s="1"/>
  <c r="D795" i="5"/>
  <c r="F793" i="5"/>
  <c r="C795" i="5"/>
  <c r="C793" i="5" s="1"/>
  <c r="E794" i="5"/>
  <c r="E793" i="5" s="1"/>
  <c r="F796" i="5"/>
  <c r="F632" i="5" s="1"/>
  <c r="F749" i="5"/>
  <c r="C679" i="5"/>
  <c r="C263" i="5"/>
  <c r="C39" i="5" s="1"/>
  <c r="D679" i="5"/>
  <c r="E264" i="5"/>
  <c r="F679" i="5"/>
  <c r="C749" i="5"/>
  <c r="E749" i="5"/>
  <c r="C264" i="5"/>
  <c r="F713" i="5"/>
  <c r="D775" i="5"/>
  <c r="C471" i="5"/>
  <c r="E775" i="5"/>
  <c r="C713" i="5"/>
  <c r="F775" i="5"/>
  <c r="E535" i="5"/>
  <c r="E473" i="5" s="1"/>
  <c r="F263" i="5"/>
  <c r="E472" i="5"/>
  <c r="D263" i="5"/>
  <c r="D39" i="5" s="1"/>
  <c r="B471" i="5"/>
  <c r="E474" i="5"/>
  <c r="E251" i="5" s="1"/>
  <c r="E250" i="5" s="1"/>
  <c r="F472" i="5"/>
  <c r="D535" i="5"/>
  <c r="D473" i="5" s="1"/>
  <c r="F314" i="5"/>
  <c r="D472" i="5"/>
  <c r="F471" i="5"/>
  <c r="C472" i="5"/>
  <c r="E471" i="5"/>
  <c r="B68" i="5"/>
  <c r="D471" i="5"/>
  <c r="F589" i="5"/>
  <c r="F470" i="5" s="1"/>
  <c r="C535" i="5"/>
  <c r="C473" i="5" s="1"/>
  <c r="E589" i="5"/>
  <c r="E470" i="5" s="1"/>
  <c r="C589" i="5"/>
  <c r="C470" i="5" s="1"/>
  <c r="E69" i="5"/>
  <c r="E31" i="5" s="1"/>
  <c r="E29" i="5" s="1"/>
  <c r="C416" i="5"/>
  <c r="F535" i="5"/>
  <c r="F473" i="5" s="1"/>
  <c r="E280" i="5"/>
  <c r="E281" i="5"/>
  <c r="D281" i="5"/>
  <c r="C281" i="5"/>
  <c r="F354" i="5"/>
  <c r="C280" i="5"/>
  <c r="D280" i="5"/>
  <c r="F280" i="5"/>
  <c r="F281" i="5"/>
  <c r="D354" i="5"/>
  <c r="C354" i="5"/>
  <c r="F416" i="5"/>
  <c r="C314" i="5"/>
  <c r="E354" i="5"/>
  <c r="E416" i="5"/>
  <c r="D416" i="5"/>
  <c r="E65" i="5"/>
  <c r="E27" i="5" s="1"/>
  <c r="E113" i="5"/>
  <c r="C214" i="5"/>
  <c r="C67" i="5" s="1"/>
  <c r="F296" i="5"/>
  <c r="F282" i="5" s="1"/>
  <c r="E296" i="5"/>
  <c r="E282" i="5" s="1"/>
  <c r="D296" i="5"/>
  <c r="D282" i="5" s="1"/>
  <c r="D69" i="5"/>
  <c r="D31" i="5" s="1"/>
  <c r="D29" i="5" s="1"/>
  <c r="C296" i="5"/>
  <c r="C282" i="5" s="1"/>
  <c r="E214" i="5"/>
  <c r="E67" i="5" s="1"/>
  <c r="C113" i="5"/>
  <c r="D214" i="5"/>
  <c r="D67" i="5" s="1"/>
  <c r="E314" i="5"/>
  <c r="C139" i="5"/>
  <c r="F69" i="5"/>
  <c r="F31" i="5" s="1"/>
  <c r="F29" i="5" s="1"/>
  <c r="D314" i="5"/>
  <c r="D66" i="5"/>
  <c r="E68" i="5"/>
  <c r="E66" i="5"/>
  <c r="C66" i="5"/>
  <c r="C60" i="5"/>
  <c r="E59" i="5"/>
  <c r="D68" i="5"/>
  <c r="C68" i="5"/>
  <c r="E60" i="5"/>
  <c r="D60" i="5"/>
  <c r="D59" i="5"/>
  <c r="D113" i="5"/>
  <c r="C65" i="5"/>
  <c r="C27" i="5" s="1"/>
  <c r="E139" i="5"/>
  <c r="D139" i="5"/>
  <c r="E168" i="5"/>
  <c r="E58" i="5" s="1"/>
  <c r="C168" i="5"/>
  <c r="C58" i="5" s="1"/>
  <c r="C59" i="5"/>
  <c r="D168" i="5"/>
  <c r="D58" i="5" s="1"/>
  <c r="D65" i="5"/>
  <c r="D27" i="5" s="1"/>
  <c r="D40" i="5" l="1"/>
  <c r="D38" i="5" s="1"/>
  <c r="C40" i="5"/>
  <c r="C38" i="5" s="1"/>
  <c r="F40" i="5"/>
  <c r="E40" i="5"/>
  <c r="E38" i="5" s="1"/>
  <c r="E255" i="5"/>
  <c r="E22" i="5" s="1"/>
  <c r="E638" i="5"/>
  <c r="E28" i="5"/>
  <c r="E26" i="5" s="1"/>
  <c r="D255" i="5"/>
  <c r="D22" i="5" s="1"/>
  <c r="D28" i="5"/>
  <c r="D26" i="5" s="1"/>
  <c r="E262" i="5"/>
  <c r="F262" i="5"/>
  <c r="F39" i="5"/>
  <c r="C28" i="5"/>
  <c r="C26" i="5" s="1"/>
  <c r="C254" i="5"/>
  <c r="C21" i="5" s="1"/>
  <c r="C262" i="5"/>
  <c r="E254" i="5"/>
  <c r="D262" i="5"/>
  <c r="F254" i="5"/>
  <c r="D254" i="5"/>
  <c r="F255" i="5"/>
  <c r="C255" i="5"/>
  <c r="D793" i="5"/>
  <c r="D638" i="5"/>
  <c r="C638" i="5"/>
  <c r="C644" i="5"/>
  <c r="F638" i="5"/>
  <c r="E644" i="5"/>
  <c r="B793" i="5"/>
  <c r="D644" i="5"/>
  <c r="F644" i="5"/>
  <c r="F279" i="5"/>
  <c r="E279" i="5"/>
  <c r="D279" i="5"/>
  <c r="C279" i="5"/>
  <c r="C71" i="5"/>
  <c r="E71" i="5"/>
  <c r="D71" i="5"/>
  <c r="F38" i="5" l="1"/>
  <c r="D253" i="5"/>
  <c r="E21" i="5"/>
  <c r="E20" i="5" s="1"/>
  <c r="C253" i="5"/>
  <c r="E253" i="5"/>
  <c r="F253" i="5"/>
  <c r="C22" i="5"/>
  <c r="C20" i="5" s="1"/>
  <c r="D21" i="5"/>
  <c r="D20" i="5" s="1"/>
  <c r="C96" i="5"/>
  <c r="D96" i="5"/>
  <c r="E96" i="5"/>
  <c r="C92" i="5"/>
  <c r="D92" i="5"/>
  <c r="E92" i="5"/>
  <c r="E88" i="5"/>
  <c r="E84" i="5" s="1"/>
  <c r="E61" i="5" s="1"/>
  <c r="D88" i="5"/>
  <c r="D84" i="5" s="1"/>
  <c r="D61" i="5" s="1"/>
  <c r="C88" i="5"/>
  <c r="C84" i="5" s="1"/>
  <c r="C61" i="5" s="1"/>
  <c r="D81" i="5" l="1"/>
  <c r="D64" i="5" s="1"/>
  <c r="E81" i="5"/>
  <c r="E64" i="5" s="1"/>
  <c r="C81" i="5"/>
  <c r="C64" i="5" s="1"/>
  <c r="C1201" i="5"/>
  <c r="D1201" i="5"/>
  <c r="E1201" i="5"/>
  <c r="F1201" i="5"/>
  <c r="C1202" i="5"/>
  <c r="D1202" i="5"/>
  <c r="E1202" i="5"/>
  <c r="F1202" i="5"/>
  <c r="B1201" i="5"/>
  <c r="B1211" i="5"/>
  <c r="B1207" i="5" s="1"/>
  <c r="B1205" i="5" s="1"/>
  <c r="L1210" i="5"/>
  <c r="K1210" i="5"/>
  <c r="J1210" i="5"/>
  <c r="I1210" i="5"/>
  <c r="H1210" i="5"/>
  <c r="G1210" i="5"/>
  <c r="F1200" i="5"/>
  <c r="E1200" i="5"/>
  <c r="D1200" i="5"/>
  <c r="C1200" i="5"/>
  <c r="B1200" i="5"/>
  <c r="K1200" i="5" l="1"/>
  <c r="K1206" i="5"/>
  <c r="L1201" i="5"/>
  <c r="L1206" i="5"/>
  <c r="J1201" i="5"/>
  <c r="J1206" i="5"/>
  <c r="G1200" i="5"/>
  <c r="G1206" i="5"/>
  <c r="H1200" i="5"/>
  <c r="H1206" i="5"/>
  <c r="I1201" i="5"/>
  <c r="I1206" i="5"/>
  <c r="G1211" i="5"/>
  <c r="G1207" i="5" s="1"/>
  <c r="B1209" i="5"/>
  <c r="J1200" i="5"/>
  <c r="C1199" i="5"/>
  <c r="C1195" i="5" s="1"/>
  <c r="I1200" i="5"/>
  <c r="L1211" i="5"/>
  <c r="L1207" i="5" s="1"/>
  <c r="K1211" i="5"/>
  <c r="K1207" i="5" s="1"/>
  <c r="J1211" i="5"/>
  <c r="J1207" i="5" s="1"/>
  <c r="I1211" i="5"/>
  <c r="I1207" i="5" s="1"/>
  <c r="H1211" i="5"/>
  <c r="H1207" i="5" s="1"/>
  <c r="B1202" i="5"/>
  <c r="B1199" i="5" s="1"/>
  <c r="B1195" i="5" s="1"/>
  <c r="L1200" i="5"/>
  <c r="D1199" i="5"/>
  <c r="D1195" i="5" s="1"/>
  <c r="K1201" i="5"/>
  <c r="H1201" i="5"/>
  <c r="G1201" i="5"/>
  <c r="F1199" i="5"/>
  <c r="F1195" i="5" s="1"/>
  <c r="E1199" i="5"/>
  <c r="E1195" i="5" s="1"/>
  <c r="C772" i="5"/>
  <c r="D772" i="5"/>
  <c r="E772" i="5"/>
  <c r="F772" i="5"/>
  <c r="H1205" i="5" l="1"/>
  <c r="I1205" i="5"/>
  <c r="K1205" i="5"/>
  <c r="G1205" i="5"/>
  <c r="J1205" i="5"/>
  <c r="L1205" i="5"/>
  <c r="J1202" i="5"/>
  <c r="J1209" i="5"/>
  <c r="K1202" i="5"/>
  <c r="K1209" i="5"/>
  <c r="H1202" i="5"/>
  <c r="H1209" i="5"/>
  <c r="L1202" i="5"/>
  <c r="L1209" i="5"/>
  <c r="I1202" i="5"/>
  <c r="I1209" i="5"/>
  <c r="G1202" i="5"/>
  <c r="G1209" i="5"/>
  <c r="D743" i="5"/>
  <c r="D739" i="5" s="1"/>
  <c r="E743" i="5"/>
  <c r="E739" i="5" s="1"/>
  <c r="F743" i="5"/>
  <c r="F739" i="5" s="1"/>
  <c r="C743" i="5"/>
  <c r="C739" i="5" s="1"/>
  <c r="C1182" i="5"/>
  <c r="D1182" i="5"/>
  <c r="E1182" i="5"/>
  <c r="F1182" i="5"/>
  <c r="C1184" i="5"/>
  <c r="D1184" i="5"/>
  <c r="E1184" i="5"/>
  <c r="F1184" i="5"/>
  <c r="B1182" i="5"/>
  <c r="H1192" i="5"/>
  <c r="I1192" i="5"/>
  <c r="J1192" i="5"/>
  <c r="K1192" i="5"/>
  <c r="L1192" i="5"/>
  <c r="G1192" i="5"/>
  <c r="G1188" i="5" s="1"/>
  <c r="G1183" i="5" s="1"/>
  <c r="B1193" i="5"/>
  <c r="B1189" i="5" s="1"/>
  <c r="B1187" i="5" s="1"/>
  <c r="C228" i="5"/>
  <c r="D228" i="5"/>
  <c r="E228" i="5"/>
  <c r="F228" i="5"/>
  <c r="B228" i="5"/>
  <c r="C229" i="5"/>
  <c r="D229" i="5"/>
  <c r="E229" i="5"/>
  <c r="F229" i="5"/>
  <c r="H237" i="5"/>
  <c r="I237" i="5"/>
  <c r="J237" i="5"/>
  <c r="K237" i="5"/>
  <c r="L237" i="5"/>
  <c r="G237" i="5"/>
  <c r="C235" i="5"/>
  <c r="D235" i="5"/>
  <c r="E235" i="5"/>
  <c r="F235" i="5"/>
  <c r="B238" i="5"/>
  <c r="H1182" i="5" l="1"/>
  <c r="H1188" i="5"/>
  <c r="H1183" i="5" s="1"/>
  <c r="K1182" i="5"/>
  <c r="K1188" i="5"/>
  <c r="K1183" i="5" s="1"/>
  <c r="J1182" i="5"/>
  <c r="J1188" i="5"/>
  <c r="J1183" i="5" s="1"/>
  <c r="L1182" i="5"/>
  <c r="L1188" i="5"/>
  <c r="L1183" i="5" s="1"/>
  <c r="I1182" i="5"/>
  <c r="I1188" i="5"/>
  <c r="I1183" i="5" s="1"/>
  <c r="B1191" i="5"/>
  <c r="B234" i="5"/>
  <c r="B236" i="5"/>
  <c r="B232" i="5" s="1"/>
  <c r="H233" i="5"/>
  <c r="L233" i="5"/>
  <c r="K228" i="5"/>
  <c r="K233" i="5"/>
  <c r="J228" i="5"/>
  <c r="J233" i="5"/>
  <c r="G233" i="5"/>
  <c r="I233" i="5"/>
  <c r="F226" i="5"/>
  <c r="G228" i="5"/>
  <c r="L1199" i="5"/>
  <c r="L1195" i="5" s="1"/>
  <c r="K1199" i="5"/>
  <c r="K1195" i="5" s="1"/>
  <c r="J1199" i="5"/>
  <c r="J1195" i="5" s="1"/>
  <c r="I1199" i="5"/>
  <c r="I1195" i="5" s="1"/>
  <c r="H1199" i="5"/>
  <c r="H1195" i="5" s="1"/>
  <c r="G1182" i="5"/>
  <c r="H238" i="5"/>
  <c r="H234" i="5" s="1"/>
  <c r="H1193" i="5"/>
  <c r="F1181" i="5"/>
  <c r="F1177" i="5" s="1"/>
  <c r="E226" i="5"/>
  <c r="D226" i="5"/>
  <c r="C222" i="5"/>
  <c r="C226" i="5"/>
  <c r="E1181" i="5"/>
  <c r="E1177" i="5" s="1"/>
  <c r="D1181" i="5"/>
  <c r="D1177" i="5" s="1"/>
  <c r="C1181" i="5"/>
  <c r="C1177" i="5" s="1"/>
  <c r="G1193" i="5"/>
  <c r="G238" i="5"/>
  <c r="G234" i="5" s="1"/>
  <c r="L238" i="5"/>
  <c r="L234" i="5" s="1"/>
  <c r="L1193" i="5"/>
  <c r="K238" i="5"/>
  <c r="K234" i="5" s="1"/>
  <c r="B229" i="5"/>
  <c r="K1193" i="5"/>
  <c r="J238" i="5"/>
  <c r="J234" i="5" s="1"/>
  <c r="J1193" i="5"/>
  <c r="B235" i="5"/>
  <c r="I238" i="5"/>
  <c r="I234" i="5" s="1"/>
  <c r="I1193" i="5"/>
  <c r="B1184" i="5"/>
  <c r="L228" i="5"/>
  <c r="F222" i="5"/>
  <c r="I228" i="5"/>
  <c r="D222" i="5"/>
  <c r="E222" i="5"/>
  <c r="H228" i="5"/>
  <c r="G1191" i="5" l="1"/>
  <c r="G1189" i="5"/>
  <c r="G1187" i="5" s="1"/>
  <c r="J1191" i="5"/>
  <c r="J1189" i="5"/>
  <c r="J1187" i="5" s="1"/>
  <c r="H1191" i="5"/>
  <c r="H1189" i="5"/>
  <c r="H1187" i="5" s="1"/>
  <c r="I1191" i="5"/>
  <c r="I1189" i="5"/>
  <c r="I1187" i="5" s="1"/>
  <c r="L1191" i="5"/>
  <c r="L1189" i="5"/>
  <c r="L1187" i="5" s="1"/>
  <c r="K1191" i="5"/>
  <c r="K1189" i="5"/>
  <c r="K1187" i="5" s="1"/>
  <c r="K236" i="5"/>
  <c r="K232" i="5" s="1"/>
  <c r="G236" i="5"/>
  <c r="G232" i="5" s="1"/>
  <c r="L236" i="5"/>
  <c r="L232" i="5" s="1"/>
  <c r="H236" i="5"/>
  <c r="H232" i="5" s="1"/>
  <c r="I236" i="5"/>
  <c r="I232" i="5" s="1"/>
  <c r="J236" i="5"/>
  <c r="J232" i="5" s="1"/>
  <c r="I229" i="5"/>
  <c r="I222" i="5" s="1"/>
  <c r="L229" i="5"/>
  <c r="L222" i="5" s="1"/>
  <c r="J229" i="5"/>
  <c r="J222" i="5" s="1"/>
  <c r="G229" i="5"/>
  <c r="G222" i="5" s="1"/>
  <c r="H229" i="5"/>
  <c r="H222" i="5" s="1"/>
  <c r="H235" i="5"/>
  <c r="B226" i="5"/>
  <c r="H1184" i="5"/>
  <c r="H1181" i="5" s="1"/>
  <c r="H1177" i="5" s="1"/>
  <c r="K1184" i="5"/>
  <c r="K1181" i="5" s="1"/>
  <c r="K1177" i="5" s="1"/>
  <c r="B1181" i="5"/>
  <c r="J1184" i="5"/>
  <c r="J1181" i="5" s="1"/>
  <c r="J1177" i="5" s="1"/>
  <c r="I1184" i="5"/>
  <c r="I1181" i="5" s="1"/>
  <c r="I1177" i="5" s="1"/>
  <c r="L1184" i="5"/>
  <c r="L1181" i="5" s="1"/>
  <c r="L1177" i="5" s="1"/>
  <c r="G1184" i="5"/>
  <c r="G1181" i="5" s="1"/>
  <c r="G1177" i="5" s="1"/>
  <c r="G235" i="5"/>
  <c r="L235" i="5"/>
  <c r="I235" i="5"/>
  <c r="B222" i="5"/>
  <c r="K229" i="5"/>
  <c r="K235" i="5"/>
  <c r="J235" i="5"/>
  <c r="L226" i="5" l="1"/>
  <c r="I226" i="5"/>
  <c r="H226" i="5"/>
  <c r="G226" i="5"/>
  <c r="J226" i="5"/>
  <c r="G1199" i="5"/>
  <c r="B1177" i="5"/>
  <c r="K222" i="5"/>
  <c r="K226" i="5"/>
  <c r="G1195" i="5" l="1"/>
  <c r="C164" i="5"/>
  <c r="D164" i="5"/>
  <c r="E164" i="5"/>
  <c r="C165" i="5"/>
  <c r="D165" i="5"/>
  <c r="E165" i="5"/>
  <c r="B190" i="5"/>
  <c r="B188" i="5" s="1"/>
  <c r="B186" i="5"/>
  <c r="B184" i="5" s="1"/>
  <c r="B181" i="5"/>
  <c r="B177" i="5"/>
  <c r="B174" i="5"/>
  <c r="C1028" i="5"/>
  <c r="D1028" i="5"/>
  <c r="E1028" i="5"/>
  <c r="B169" i="5" l="1"/>
  <c r="B59" i="5" s="1"/>
  <c r="B176" i="5"/>
  <c r="B172" i="5"/>
  <c r="B164" i="5"/>
  <c r="C789" i="5"/>
  <c r="D789" i="5"/>
  <c r="E789" i="5"/>
  <c r="F789" i="5"/>
  <c r="C790" i="5"/>
  <c r="D790" i="5"/>
  <c r="E790" i="5"/>
  <c r="F790" i="5"/>
  <c r="B789" i="5"/>
  <c r="L809" i="5"/>
  <c r="L798" i="5" s="1"/>
  <c r="L634" i="5" s="1"/>
  <c r="K809" i="5"/>
  <c r="K798" i="5" s="1"/>
  <c r="K634" i="5" s="1"/>
  <c r="J809" i="5"/>
  <c r="J798" i="5" s="1"/>
  <c r="J634" i="5" s="1"/>
  <c r="I809" i="5"/>
  <c r="I798" i="5" s="1"/>
  <c r="I634" i="5" s="1"/>
  <c r="H809" i="5"/>
  <c r="H798" i="5" s="1"/>
  <c r="H634" i="5" s="1"/>
  <c r="G809" i="5"/>
  <c r="G798" i="5" s="1"/>
  <c r="G634" i="5" s="1"/>
  <c r="C549" i="5"/>
  <c r="D549" i="5"/>
  <c r="E549" i="5"/>
  <c r="F549" i="5"/>
  <c r="C550" i="5"/>
  <c r="D550" i="5"/>
  <c r="E550" i="5"/>
  <c r="F550" i="5"/>
  <c r="B549" i="5"/>
  <c r="C412" i="5"/>
  <c r="D412" i="5"/>
  <c r="E412" i="5"/>
  <c r="F412" i="5"/>
  <c r="C413" i="5"/>
  <c r="D413" i="5"/>
  <c r="E413" i="5"/>
  <c r="F413" i="5"/>
  <c r="B412" i="5"/>
  <c r="C394" i="5"/>
  <c r="D394" i="5"/>
  <c r="E394" i="5"/>
  <c r="F394" i="5"/>
  <c r="C395" i="5"/>
  <c r="D395" i="5"/>
  <c r="E395" i="5"/>
  <c r="F395" i="5"/>
  <c r="B394" i="5"/>
  <c r="C210" i="5"/>
  <c r="D210" i="5"/>
  <c r="E210" i="5"/>
  <c r="C211" i="5"/>
  <c r="D211" i="5"/>
  <c r="E211" i="5"/>
  <c r="F211" i="5"/>
  <c r="B210" i="5"/>
  <c r="K795" i="5" l="1"/>
  <c r="L795" i="5"/>
  <c r="G795" i="5"/>
  <c r="J795" i="5"/>
  <c r="H795" i="5"/>
  <c r="I795" i="5"/>
  <c r="C771" i="5"/>
  <c r="D771" i="5"/>
  <c r="E771" i="5"/>
  <c r="F771" i="5"/>
  <c r="B771" i="5"/>
  <c r="C332" i="5" l="1"/>
  <c r="D332" i="5"/>
  <c r="E332" i="5"/>
  <c r="F332" i="5"/>
  <c r="C333" i="5"/>
  <c r="D333" i="5"/>
  <c r="E333" i="5"/>
  <c r="F333" i="5"/>
  <c r="B332" i="5"/>
  <c r="B985" i="5"/>
  <c r="C985" i="5"/>
  <c r="D985" i="5"/>
  <c r="E985" i="5"/>
  <c r="F985" i="5"/>
  <c r="C986" i="5"/>
  <c r="D986" i="5"/>
  <c r="E986" i="5"/>
  <c r="F986" i="5"/>
  <c r="B986" i="5"/>
  <c r="L994" i="5"/>
  <c r="K994" i="5"/>
  <c r="J994" i="5"/>
  <c r="I994" i="5"/>
  <c r="H994" i="5"/>
  <c r="G994" i="5"/>
  <c r="G990" i="5" s="1"/>
  <c r="G890" i="5" s="1"/>
  <c r="F992" i="5"/>
  <c r="E992" i="5"/>
  <c r="D992" i="5"/>
  <c r="C992" i="5"/>
  <c r="B992" i="5"/>
  <c r="C924" i="5"/>
  <c r="D924" i="5"/>
  <c r="E924" i="5"/>
  <c r="F924" i="5"/>
  <c r="C925" i="5"/>
  <c r="D925" i="5"/>
  <c r="E925" i="5"/>
  <c r="F925" i="5"/>
  <c r="I985" i="5" l="1"/>
  <c r="I990" i="5"/>
  <c r="I890" i="5" s="1"/>
  <c r="H985" i="5"/>
  <c r="H990" i="5"/>
  <c r="H890" i="5" s="1"/>
  <c r="J985" i="5"/>
  <c r="J990" i="5"/>
  <c r="J890" i="5" s="1"/>
  <c r="K985" i="5"/>
  <c r="K990" i="5"/>
  <c r="K890" i="5" s="1"/>
  <c r="L985" i="5"/>
  <c r="L990" i="5"/>
  <c r="L890" i="5" s="1"/>
  <c r="G985" i="5"/>
  <c r="E1026" i="5" l="1"/>
  <c r="E1022" i="5" s="1"/>
  <c r="D1026" i="5"/>
  <c r="D1022" i="5" s="1"/>
  <c r="C1026" i="5"/>
  <c r="C1022" i="5" s="1"/>
  <c r="J86" i="1"/>
  <c r="J101" i="1"/>
  <c r="J69" i="1"/>
  <c r="J160" i="1" l="1"/>
  <c r="K161" i="1" s="1"/>
  <c r="I228" i="1"/>
  <c r="I226" i="1" s="1"/>
  <c r="C1233" i="5"/>
  <c r="D1233" i="5"/>
  <c r="E1233" i="5"/>
  <c r="F1233" i="5"/>
  <c r="C1234" i="5"/>
  <c r="D1234" i="5"/>
  <c r="E1234" i="5"/>
  <c r="F1234" i="5"/>
  <c r="B1233" i="5"/>
  <c r="B1234" i="5"/>
  <c r="B1068" i="5"/>
  <c r="B1066" i="5" s="1"/>
  <c r="B1064" i="5"/>
  <c r="L1067" i="5"/>
  <c r="K1067" i="5"/>
  <c r="J1067" i="5"/>
  <c r="I1067" i="5"/>
  <c r="H1067" i="5"/>
  <c r="G1067" i="5"/>
  <c r="F1065" i="5"/>
  <c r="E1065" i="5"/>
  <c r="D1065" i="5"/>
  <c r="C1065" i="5"/>
  <c r="L1063" i="5"/>
  <c r="K1063" i="5"/>
  <c r="J1063" i="5"/>
  <c r="I1063" i="5"/>
  <c r="H1063" i="5"/>
  <c r="G1063" i="5"/>
  <c r="F1061" i="5"/>
  <c r="E1061" i="5"/>
  <c r="D1061" i="5"/>
  <c r="C1061" i="5"/>
  <c r="C675" i="5"/>
  <c r="D675" i="5"/>
  <c r="E675" i="5"/>
  <c r="F675" i="5"/>
  <c r="C676" i="5"/>
  <c r="D676" i="5"/>
  <c r="E676" i="5"/>
  <c r="F676" i="5"/>
  <c r="B675" i="5"/>
  <c r="L1039" i="5" l="1"/>
  <c r="L881" i="5" s="1"/>
  <c r="H1039" i="5"/>
  <c r="H881" i="5" s="1"/>
  <c r="G1039" i="5"/>
  <c r="G881" i="5" s="1"/>
  <c r="K1039" i="5"/>
  <c r="K881" i="5" s="1"/>
  <c r="B1040" i="5"/>
  <c r="B882" i="5" s="1"/>
  <c r="I1039" i="5"/>
  <c r="I881" i="5" s="1"/>
  <c r="J1039" i="5"/>
  <c r="J881" i="5" s="1"/>
  <c r="B1062" i="5"/>
  <c r="B1038" i="5" s="1"/>
  <c r="B880" i="5" s="1"/>
  <c r="B1061" i="5"/>
  <c r="H1064" i="5"/>
  <c r="I1064" i="5"/>
  <c r="J1064" i="5"/>
  <c r="K1064" i="5"/>
  <c r="L1064" i="5"/>
  <c r="G1064" i="5"/>
  <c r="B1065" i="5"/>
  <c r="H1068" i="5"/>
  <c r="H1066" i="5" s="1"/>
  <c r="I1068" i="5"/>
  <c r="I1066" i="5" s="1"/>
  <c r="J1068" i="5"/>
  <c r="J1066" i="5" s="1"/>
  <c r="K1068" i="5"/>
  <c r="K1066" i="5" s="1"/>
  <c r="L1068" i="5"/>
  <c r="L1066" i="5" s="1"/>
  <c r="G1068" i="5"/>
  <c r="G1066" i="5" s="1"/>
  <c r="I1040" i="5" l="1"/>
  <c r="I882" i="5" s="1"/>
  <c r="H1040" i="5"/>
  <c r="H882" i="5" s="1"/>
  <c r="K1040" i="5"/>
  <c r="K882" i="5" s="1"/>
  <c r="J1040" i="5"/>
  <c r="J882" i="5" s="1"/>
  <c r="G1040" i="5"/>
  <c r="G882" i="5" s="1"/>
  <c r="L1040" i="5"/>
  <c r="L882" i="5" s="1"/>
  <c r="J1061" i="5"/>
  <c r="J1062" i="5"/>
  <c r="J1038" i="5" s="1"/>
  <c r="J880" i="5" s="1"/>
  <c r="I1061" i="5"/>
  <c r="I1062" i="5"/>
  <c r="I1038" i="5" s="1"/>
  <c r="I880" i="5" s="1"/>
  <c r="L1061" i="5"/>
  <c r="L1062" i="5"/>
  <c r="L1038" i="5" s="1"/>
  <c r="L880" i="5" s="1"/>
  <c r="H1061" i="5"/>
  <c r="H1062" i="5"/>
  <c r="H1038" i="5" s="1"/>
  <c r="H880" i="5" s="1"/>
  <c r="K1061" i="5"/>
  <c r="K1062" i="5"/>
  <c r="K1038" i="5" s="1"/>
  <c r="K880" i="5" s="1"/>
  <c r="G1061" i="5"/>
  <c r="G1062" i="5"/>
  <c r="G1038" i="5" s="1"/>
  <c r="G880" i="5" s="1"/>
  <c r="K1065" i="5"/>
  <c r="J1065" i="5"/>
  <c r="H1065" i="5"/>
  <c r="G1065" i="5"/>
  <c r="L1065" i="5"/>
  <c r="I1065" i="5"/>
  <c r="H808" i="5" l="1"/>
  <c r="I808" i="5"/>
  <c r="J808" i="5"/>
  <c r="K808" i="5"/>
  <c r="L808" i="5"/>
  <c r="G808" i="5"/>
  <c r="B806" i="5"/>
  <c r="F806" i="5"/>
  <c r="E806" i="5"/>
  <c r="D806" i="5"/>
  <c r="C806" i="5"/>
  <c r="G807" i="5" l="1"/>
  <c r="G797" i="5"/>
  <c r="G633" i="5" s="1"/>
  <c r="J807" i="5"/>
  <c r="J797" i="5"/>
  <c r="J633" i="5" s="1"/>
  <c r="L797" i="5"/>
  <c r="L633" i="5" s="1"/>
  <c r="L807" i="5"/>
  <c r="K797" i="5"/>
  <c r="K633" i="5" s="1"/>
  <c r="K807" i="5"/>
  <c r="I807" i="5"/>
  <c r="I797" i="5"/>
  <c r="I633" i="5" s="1"/>
  <c r="H807" i="5"/>
  <c r="H797" i="5"/>
  <c r="H633" i="5" s="1"/>
  <c r="F93" i="5"/>
  <c r="C1003" i="5"/>
  <c r="D1003" i="5"/>
  <c r="E1003" i="5"/>
  <c r="F1003" i="5"/>
  <c r="C1004" i="5"/>
  <c r="D1004" i="5"/>
  <c r="E1004" i="5"/>
  <c r="F1004" i="5"/>
  <c r="B1004" i="5"/>
  <c r="B1003" i="5"/>
  <c r="L1020" i="5"/>
  <c r="L1012" i="5" s="1"/>
  <c r="K1020" i="5"/>
  <c r="K1012" i="5" s="1"/>
  <c r="J1020" i="5"/>
  <c r="J1012" i="5" s="1"/>
  <c r="I1020" i="5"/>
  <c r="I1012" i="5" s="1"/>
  <c r="H1020" i="5"/>
  <c r="H1012" i="5" s="1"/>
  <c r="G1020" i="5"/>
  <c r="G1012" i="5" s="1"/>
  <c r="L1019" i="5"/>
  <c r="K1019" i="5"/>
  <c r="J1019" i="5"/>
  <c r="I1019" i="5"/>
  <c r="H1019" i="5"/>
  <c r="G1019" i="5"/>
  <c r="F1017" i="5"/>
  <c r="E1017" i="5"/>
  <c r="D1017" i="5"/>
  <c r="C1017" i="5"/>
  <c r="B1017" i="5"/>
  <c r="B954" i="5"/>
  <c r="B929" i="5" s="1"/>
  <c r="B872" i="5" s="1"/>
  <c r="B955" i="5"/>
  <c r="B930" i="5" s="1"/>
  <c r="B873" i="5" s="1"/>
  <c r="H977" i="5"/>
  <c r="I977" i="5"/>
  <c r="J977" i="5"/>
  <c r="K977" i="5"/>
  <c r="L977" i="5"/>
  <c r="G977" i="5"/>
  <c r="C963" i="5"/>
  <c r="D963" i="5"/>
  <c r="E963" i="5"/>
  <c r="F963" i="5"/>
  <c r="C964" i="5"/>
  <c r="D964" i="5"/>
  <c r="E964" i="5"/>
  <c r="F964" i="5"/>
  <c r="B976" i="5"/>
  <c r="F974" i="5"/>
  <c r="E974" i="5"/>
  <c r="D974" i="5"/>
  <c r="C974" i="5"/>
  <c r="B871" i="5" l="1"/>
  <c r="B18" i="5"/>
  <c r="I1018" i="5"/>
  <c r="I1010" i="5" s="1"/>
  <c r="I1011" i="5"/>
  <c r="K1018" i="5"/>
  <c r="K1010" i="5" s="1"/>
  <c r="K1011" i="5"/>
  <c r="J1018" i="5"/>
  <c r="J1010" i="5" s="1"/>
  <c r="J1011" i="5"/>
  <c r="L1018" i="5"/>
  <c r="L1010" i="5" s="1"/>
  <c r="L1011" i="5"/>
  <c r="G1011" i="5"/>
  <c r="G1018" i="5"/>
  <c r="G1010" i="5" s="1"/>
  <c r="H1011" i="5"/>
  <c r="H1018" i="5"/>
  <c r="H1010" i="5" s="1"/>
  <c r="B975" i="5"/>
  <c r="B968" i="5"/>
  <c r="B953" i="5"/>
  <c r="B928" i="5" s="1"/>
  <c r="L794" i="5"/>
  <c r="L793" i="5" s="1"/>
  <c r="L796" i="5"/>
  <c r="L632" i="5" s="1"/>
  <c r="J794" i="5"/>
  <c r="J793" i="5" s="1"/>
  <c r="J796" i="5"/>
  <c r="J632" i="5" s="1"/>
  <c r="I794" i="5"/>
  <c r="I793" i="5" s="1"/>
  <c r="I796" i="5"/>
  <c r="I632" i="5" s="1"/>
  <c r="K794" i="5"/>
  <c r="K793" i="5" s="1"/>
  <c r="K796" i="5"/>
  <c r="K632" i="5" s="1"/>
  <c r="G794" i="5"/>
  <c r="G793" i="5" s="1"/>
  <c r="G796" i="5"/>
  <c r="G632" i="5" s="1"/>
  <c r="H794" i="5"/>
  <c r="H793" i="5" s="1"/>
  <c r="H796" i="5"/>
  <c r="H632" i="5" s="1"/>
  <c r="F92" i="5"/>
  <c r="B974" i="5"/>
  <c r="B924" i="5"/>
  <c r="H1017" i="5"/>
  <c r="I1017" i="5"/>
  <c r="K1017" i="5"/>
  <c r="L976" i="5"/>
  <c r="B963" i="5"/>
  <c r="K976" i="5"/>
  <c r="I976" i="5"/>
  <c r="J1017" i="5"/>
  <c r="L1017" i="5"/>
  <c r="G1017" i="5"/>
  <c r="J976" i="5"/>
  <c r="H976" i="5"/>
  <c r="G976" i="5"/>
  <c r="B657" i="5"/>
  <c r="G975" i="5" l="1"/>
  <c r="K974" i="5"/>
  <c r="K975" i="5"/>
  <c r="H974" i="5"/>
  <c r="H975" i="5"/>
  <c r="L974" i="5"/>
  <c r="L975" i="5"/>
  <c r="J974" i="5"/>
  <c r="J975" i="5"/>
  <c r="I974" i="5"/>
  <c r="I975" i="5"/>
  <c r="G974" i="5"/>
  <c r="B973" i="5" l="1"/>
  <c r="B90" i="5"/>
  <c r="B86" i="5" s="1"/>
  <c r="B63" i="5" s="1"/>
  <c r="B25" i="5" s="1"/>
  <c r="B23" i="5" s="1"/>
  <c r="B93" i="5"/>
  <c r="B82" i="5" s="1"/>
  <c r="B77" i="5" s="1"/>
  <c r="B94" i="5"/>
  <c r="B98" i="5"/>
  <c r="B96" i="5" s="1"/>
  <c r="B119" i="5"/>
  <c r="B123" i="5"/>
  <c r="B127" i="5"/>
  <c r="B125" i="5" s="1"/>
  <c r="B148" i="5"/>
  <c r="B152" i="5"/>
  <c r="B150" i="5" s="1"/>
  <c r="B156" i="5"/>
  <c r="B144" i="5" s="1"/>
  <c r="B182" i="5"/>
  <c r="B194" i="5"/>
  <c r="B192" i="5" s="1"/>
  <c r="G197" i="5"/>
  <c r="H197" i="5"/>
  <c r="I197" i="5"/>
  <c r="J197" i="5"/>
  <c r="K197" i="5"/>
  <c r="L197" i="5"/>
  <c r="F197" i="5"/>
  <c r="B198" i="5"/>
  <c r="B196" i="5" s="1"/>
  <c r="H201" i="5"/>
  <c r="I201" i="5"/>
  <c r="J201" i="5"/>
  <c r="K201" i="5"/>
  <c r="L201" i="5"/>
  <c r="G201" i="5"/>
  <c r="B202" i="5"/>
  <c r="B200" i="5" s="1"/>
  <c r="H219" i="5"/>
  <c r="I219" i="5"/>
  <c r="J219" i="5"/>
  <c r="K219" i="5"/>
  <c r="L219" i="5"/>
  <c r="G219" i="5"/>
  <c r="G215" i="5" s="1"/>
  <c r="B220" i="5"/>
  <c r="H1071" i="5"/>
  <c r="I1071" i="5"/>
  <c r="J1071" i="5"/>
  <c r="K1071" i="5"/>
  <c r="L1071" i="5"/>
  <c r="G1071" i="5"/>
  <c r="B1075" i="5"/>
  <c r="B1076" i="5"/>
  <c r="B1072" i="5"/>
  <c r="B1070" i="5" s="1"/>
  <c r="F1075" i="5"/>
  <c r="F1074" i="5" s="1"/>
  <c r="E1073" i="5"/>
  <c r="D1073" i="5"/>
  <c r="C1073" i="5"/>
  <c r="F1071" i="5"/>
  <c r="E1069" i="5"/>
  <c r="D1069" i="5"/>
  <c r="C1069" i="5"/>
  <c r="F219" i="5"/>
  <c r="E217" i="5"/>
  <c r="D217" i="5"/>
  <c r="C217" i="5"/>
  <c r="B302" i="5"/>
  <c r="B323" i="5"/>
  <c r="B315" i="5" s="1"/>
  <c r="B342" i="5"/>
  <c r="B360" i="5"/>
  <c r="B367" i="5"/>
  <c r="B386" i="5"/>
  <c r="B422" i="5"/>
  <c r="B404" i="5"/>
  <c r="B440" i="5"/>
  <c r="H457" i="5"/>
  <c r="I457" i="5"/>
  <c r="J457" i="5"/>
  <c r="K457" i="5"/>
  <c r="K453" i="5" s="1"/>
  <c r="L457" i="5"/>
  <c r="L453" i="5" s="1"/>
  <c r="G457" i="5"/>
  <c r="G453" i="5" s="1"/>
  <c r="B458" i="5"/>
  <c r="B541" i="5"/>
  <c r="B559" i="5"/>
  <c r="B555" i="5" s="1"/>
  <c r="B577" i="5"/>
  <c r="B620" i="5"/>
  <c r="B616" i="5"/>
  <c r="B611" i="5"/>
  <c r="B608" i="5"/>
  <c r="B604" i="5"/>
  <c r="B600" i="5" s="1"/>
  <c r="B487" i="5" s="1"/>
  <c r="B258" i="5" s="1"/>
  <c r="B603" i="5"/>
  <c r="B718" i="5"/>
  <c r="B701" i="5"/>
  <c r="B699" i="5" s="1"/>
  <c r="B697" i="5"/>
  <c r="B695" i="5" s="1"/>
  <c r="B693" i="5"/>
  <c r="B691" i="5" s="1"/>
  <c r="B689" i="5"/>
  <c r="B687" i="5" s="1"/>
  <c r="B685" i="5"/>
  <c r="B667" i="5"/>
  <c r="B759" i="5"/>
  <c r="B1080" i="5"/>
  <c r="B1078" i="5" s="1"/>
  <c r="B1083" i="5"/>
  <c r="B1082" i="5" s="1"/>
  <c r="B755" i="5"/>
  <c r="B781" i="5"/>
  <c r="B805" i="5"/>
  <c r="B801" i="5" s="1"/>
  <c r="C817" i="5"/>
  <c r="D817" i="5"/>
  <c r="E817" i="5"/>
  <c r="F817" i="5"/>
  <c r="C818" i="5"/>
  <c r="D818" i="5"/>
  <c r="E818" i="5"/>
  <c r="F818" i="5"/>
  <c r="B817" i="5"/>
  <c r="H829" i="5"/>
  <c r="H822" i="5" s="1"/>
  <c r="I829" i="5"/>
  <c r="I822" i="5" s="1"/>
  <c r="J829" i="5"/>
  <c r="J822" i="5" s="1"/>
  <c r="K829" i="5"/>
  <c r="K822" i="5" s="1"/>
  <c r="L829" i="5"/>
  <c r="L822" i="5" s="1"/>
  <c r="G829" i="5"/>
  <c r="G822" i="5" s="1"/>
  <c r="H833" i="5"/>
  <c r="H825" i="5" s="1"/>
  <c r="H648" i="5" s="1"/>
  <c r="I833" i="5"/>
  <c r="I825" i="5" s="1"/>
  <c r="I648" i="5" s="1"/>
  <c r="J833" i="5"/>
  <c r="J825" i="5" s="1"/>
  <c r="J648" i="5" s="1"/>
  <c r="K833" i="5"/>
  <c r="K825" i="5" s="1"/>
  <c r="K648" i="5" s="1"/>
  <c r="L833" i="5"/>
  <c r="L825" i="5" s="1"/>
  <c r="L648" i="5" s="1"/>
  <c r="G833" i="5"/>
  <c r="G825" i="5" s="1"/>
  <c r="G648" i="5" s="1"/>
  <c r="B830" i="5"/>
  <c r="B823" i="5" s="1"/>
  <c r="B834" i="5"/>
  <c r="H854" i="5"/>
  <c r="I854" i="5"/>
  <c r="I850" i="5" s="1"/>
  <c r="J854" i="5"/>
  <c r="J850" i="5" s="1"/>
  <c r="K854" i="5"/>
  <c r="K850" i="5" s="1"/>
  <c r="L854" i="5"/>
  <c r="L850" i="5" s="1"/>
  <c r="G854" i="5"/>
  <c r="G850" i="5" s="1"/>
  <c r="B855" i="5"/>
  <c r="B1043" i="5"/>
  <c r="B1175" i="5"/>
  <c r="B1048" i="5"/>
  <c r="B947" i="5"/>
  <c r="B936" i="5" s="1"/>
  <c r="B943" i="5"/>
  <c r="B939" i="5" s="1"/>
  <c r="B888" i="5" s="1"/>
  <c r="B916" i="5"/>
  <c r="B912" i="5"/>
  <c r="B905" i="5" s="1"/>
  <c r="H1131" i="5"/>
  <c r="I1131" i="5"/>
  <c r="J1131" i="5"/>
  <c r="K1131" i="5"/>
  <c r="L1131" i="5"/>
  <c r="G1131" i="5"/>
  <c r="H1135" i="5"/>
  <c r="I1135" i="5"/>
  <c r="J1135" i="5"/>
  <c r="K1135" i="5"/>
  <c r="L1135" i="5"/>
  <c r="G1135" i="5"/>
  <c r="H1138" i="5"/>
  <c r="I1138" i="5"/>
  <c r="J1138" i="5"/>
  <c r="K1138" i="5"/>
  <c r="L1138" i="5"/>
  <c r="H1139" i="5"/>
  <c r="I1139" i="5"/>
  <c r="J1139" i="5"/>
  <c r="K1139" i="5"/>
  <c r="L1139" i="5"/>
  <c r="G1139" i="5"/>
  <c r="G1138" i="5"/>
  <c r="H1243" i="5"/>
  <c r="I1243" i="5"/>
  <c r="J1243" i="5"/>
  <c r="K1243" i="5"/>
  <c r="L1243" i="5"/>
  <c r="G1243" i="5"/>
  <c r="H1261" i="5"/>
  <c r="I1261" i="5"/>
  <c r="J1261" i="5"/>
  <c r="K1261" i="5"/>
  <c r="L1261" i="5"/>
  <c r="G1261" i="5"/>
  <c r="H1264" i="5"/>
  <c r="I1264" i="5"/>
  <c r="J1264" i="5"/>
  <c r="K1264" i="5"/>
  <c r="L1264" i="5"/>
  <c r="G1264" i="5"/>
  <c r="H1282" i="5"/>
  <c r="I1282" i="5"/>
  <c r="J1282" i="5"/>
  <c r="K1282" i="5"/>
  <c r="L1282" i="5"/>
  <c r="G1282" i="5"/>
  <c r="G1278" i="5" s="1"/>
  <c r="H1300" i="5"/>
  <c r="I1300" i="5"/>
  <c r="J1300" i="5"/>
  <c r="K1300" i="5"/>
  <c r="L1300" i="5"/>
  <c r="H1301" i="5"/>
  <c r="I1301" i="5"/>
  <c r="J1301" i="5"/>
  <c r="K1301" i="5"/>
  <c r="L1301" i="5"/>
  <c r="G1300" i="5"/>
  <c r="G1301" i="5"/>
  <c r="H1304" i="5"/>
  <c r="I1304" i="5"/>
  <c r="J1304" i="5"/>
  <c r="K1304" i="5"/>
  <c r="L1304" i="5"/>
  <c r="G1304" i="5"/>
  <c r="H1305" i="5"/>
  <c r="I1305" i="5"/>
  <c r="J1305" i="5"/>
  <c r="K1305" i="5"/>
  <c r="L1305" i="5"/>
  <c r="G1305" i="5"/>
  <c r="B1051" i="5"/>
  <c r="B1105" i="5"/>
  <c r="B1104" i="5"/>
  <c r="B1100" i="5" s="1"/>
  <c r="B1109" i="5"/>
  <c r="B1107" i="5" s="1"/>
  <c r="C1121" i="5"/>
  <c r="D1121" i="5"/>
  <c r="E1121" i="5"/>
  <c r="F1121" i="5"/>
  <c r="C1122" i="5"/>
  <c r="D1122" i="5"/>
  <c r="E1122" i="5"/>
  <c r="F1122" i="5"/>
  <c r="B1122" i="5"/>
  <c r="B1130" i="5"/>
  <c r="B1134" i="5"/>
  <c r="B1133" i="5" s="1"/>
  <c r="B1265" i="5"/>
  <c r="B1283" i="5"/>
  <c r="B1279" i="5" s="1"/>
  <c r="B1277" i="5" s="1"/>
  <c r="C1251" i="5"/>
  <c r="D1251" i="5"/>
  <c r="E1251" i="5"/>
  <c r="F1251" i="5"/>
  <c r="C1252" i="5"/>
  <c r="D1252" i="5"/>
  <c r="E1252" i="5"/>
  <c r="F1252" i="5"/>
  <c r="B1251" i="5"/>
  <c r="C1273" i="5"/>
  <c r="D1273" i="5"/>
  <c r="E1273" i="5"/>
  <c r="F1273" i="5"/>
  <c r="C1274" i="5"/>
  <c r="D1274" i="5"/>
  <c r="E1274" i="5"/>
  <c r="F1274" i="5"/>
  <c r="B1273" i="5"/>
  <c r="C1291" i="5"/>
  <c r="D1291" i="5"/>
  <c r="E1291" i="5"/>
  <c r="F1291" i="5"/>
  <c r="C1292" i="5"/>
  <c r="D1292" i="5"/>
  <c r="E1292" i="5"/>
  <c r="F1292" i="5"/>
  <c r="B1292" i="5"/>
  <c r="B1291" i="5"/>
  <c r="F1302" i="5"/>
  <c r="E1302" i="5"/>
  <c r="D1302" i="5"/>
  <c r="C1302" i="5"/>
  <c r="B1302" i="5"/>
  <c r="F1298" i="5"/>
  <c r="E1298" i="5"/>
  <c r="D1298" i="5"/>
  <c r="C1298" i="5"/>
  <c r="B1298" i="5"/>
  <c r="F1280" i="5"/>
  <c r="E1280" i="5"/>
  <c r="D1280" i="5"/>
  <c r="C1280" i="5"/>
  <c r="L1260" i="5"/>
  <c r="K1260" i="5"/>
  <c r="J1260" i="5"/>
  <c r="I1260" i="5"/>
  <c r="H1260" i="5"/>
  <c r="G1260" i="5"/>
  <c r="F1258" i="5"/>
  <c r="E1258" i="5"/>
  <c r="D1258" i="5"/>
  <c r="C1258" i="5"/>
  <c r="B1258" i="5"/>
  <c r="F1262" i="5"/>
  <c r="E1262" i="5"/>
  <c r="D1262" i="5"/>
  <c r="C1262" i="5"/>
  <c r="L1242" i="5"/>
  <c r="K1242" i="5"/>
  <c r="J1242" i="5"/>
  <c r="I1242" i="5"/>
  <c r="H1242" i="5"/>
  <c r="G1242" i="5"/>
  <c r="G1238" i="5" s="1"/>
  <c r="F1240" i="5"/>
  <c r="E1240" i="5"/>
  <c r="D1240" i="5"/>
  <c r="C1240" i="5"/>
  <c r="B1240" i="5"/>
  <c r="F1163" i="5"/>
  <c r="F1159" i="5" s="1"/>
  <c r="F1136" i="5"/>
  <c r="E1136" i="5"/>
  <c r="D1136" i="5"/>
  <c r="C1136" i="5"/>
  <c r="B1136" i="5"/>
  <c r="F1132" i="5"/>
  <c r="E1132" i="5"/>
  <c r="D1132" i="5"/>
  <c r="C1132" i="5"/>
  <c r="F1128" i="5"/>
  <c r="E1128" i="5"/>
  <c r="D1128" i="5"/>
  <c r="C1128" i="5"/>
  <c r="C899" i="5"/>
  <c r="D899" i="5"/>
  <c r="E899" i="5"/>
  <c r="F899" i="5"/>
  <c r="B899" i="5"/>
  <c r="C900" i="5"/>
  <c r="D900" i="5"/>
  <c r="E900" i="5"/>
  <c r="F900" i="5"/>
  <c r="F852" i="5"/>
  <c r="E852" i="5"/>
  <c r="D852" i="5"/>
  <c r="C852" i="5"/>
  <c r="F842" i="5"/>
  <c r="E842" i="5"/>
  <c r="D842" i="5"/>
  <c r="C842" i="5"/>
  <c r="B842" i="5"/>
  <c r="F831" i="5"/>
  <c r="E831" i="5"/>
  <c r="D831" i="5"/>
  <c r="C831" i="5"/>
  <c r="F827" i="5"/>
  <c r="E827" i="5"/>
  <c r="D827" i="5"/>
  <c r="C827" i="5"/>
  <c r="C586" i="5"/>
  <c r="D586" i="5"/>
  <c r="E586" i="5"/>
  <c r="F586" i="5"/>
  <c r="C585" i="5"/>
  <c r="D585" i="5"/>
  <c r="E585" i="5"/>
  <c r="F585" i="5"/>
  <c r="C567" i="5"/>
  <c r="D567" i="5"/>
  <c r="E567" i="5"/>
  <c r="F567" i="5"/>
  <c r="B567" i="5"/>
  <c r="C568" i="5"/>
  <c r="D568" i="5"/>
  <c r="E568" i="5"/>
  <c r="F568" i="5"/>
  <c r="F455" i="5"/>
  <c r="E455" i="5"/>
  <c r="D455" i="5"/>
  <c r="C455" i="5"/>
  <c r="F449" i="5"/>
  <c r="E449" i="5"/>
  <c r="D449" i="5"/>
  <c r="C449" i="5"/>
  <c r="F448" i="5"/>
  <c r="E448" i="5"/>
  <c r="D448" i="5"/>
  <c r="C448" i="5"/>
  <c r="B448" i="5"/>
  <c r="L439" i="5"/>
  <c r="K439" i="5"/>
  <c r="J439" i="5"/>
  <c r="I439" i="5"/>
  <c r="I435" i="5" s="1"/>
  <c r="H439" i="5"/>
  <c r="G439" i="5"/>
  <c r="G435" i="5" s="1"/>
  <c r="F437" i="5"/>
  <c r="E437" i="5"/>
  <c r="D437" i="5"/>
  <c r="C437" i="5"/>
  <c r="F431" i="5"/>
  <c r="E431" i="5"/>
  <c r="D431" i="5"/>
  <c r="C431" i="5"/>
  <c r="F430" i="5"/>
  <c r="E430" i="5"/>
  <c r="D430" i="5"/>
  <c r="C430" i="5"/>
  <c r="B430" i="5"/>
  <c r="L403" i="5"/>
  <c r="K403" i="5"/>
  <c r="J403" i="5"/>
  <c r="I403" i="5"/>
  <c r="H403" i="5"/>
  <c r="G403" i="5"/>
  <c r="G399" i="5" s="1"/>
  <c r="F401" i="5"/>
  <c r="E401" i="5"/>
  <c r="D401" i="5"/>
  <c r="C401" i="5"/>
  <c r="L421" i="5"/>
  <c r="K421" i="5"/>
  <c r="J421" i="5"/>
  <c r="I421" i="5"/>
  <c r="H421" i="5"/>
  <c r="G421" i="5"/>
  <c r="G417" i="5" s="1"/>
  <c r="F419" i="5"/>
  <c r="E419" i="5"/>
  <c r="D419" i="5"/>
  <c r="C419" i="5"/>
  <c r="B135" i="5"/>
  <c r="C107" i="5"/>
  <c r="D107" i="5"/>
  <c r="E107" i="5"/>
  <c r="C106" i="5"/>
  <c r="D106" i="5"/>
  <c r="E106" i="5"/>
  <c r="B106" i="5"/>
  <c r="F201" i="5"/>
  <c r="E199" i="5"/>
  <c r="D199" i="5"/>
  <c r="C199" i="5"/>
  <c r="E195" i="5"/>
  <c r="D195" i="5"/>
  <c r="C195" i="5"/>
  <c r="L126" i="5"/>
  <c r="K126" i="5"/>
  <c r="J126" i="5"/>
  <c r="I126" i="5"/>
  <c r="H126" i="5"/>
  <c r="G126" i="5"/>
  <c r="F126" i="5"/>
  <c r="E124" i="5"/>
  <c r="D124" i="5"/>
  <c r="C124" i="5"/>
  <c r="E90" i="7"/>
  <c r="B751" i="5" l="1"/>
  <c r="B714" i="5"/>
  <c r="B713" i="5" s="1"/>
  <c r="B746" i="5"/>
  <c r="B537" i="5"/>
  <c r="B535" i="5" s="1"/>
  <c r="B473" i="5" s="1"/>
  <c r="B532" i="5"/>
  <c r="B1171" i="5"/>
  <c r="B876" i="5" s="1"/>
  <c r="B1166" i="5"/>
  <c r="I1303" i="5"/>
  <c r="H1297" i="5"/>
  <c r="K1233" i="5"/>
  <c r="K1238" i="5"/>
  <c r="I1256" i="5"/>
  <c r="L1233" i="5"/>
  <c r="L1238" i="5"/>
  <c r="H1256" i="5"/>
  <c r="B1263" i="5"/>
  <c r="B1255" i="5" s="1"/>
  <c r="B1223" i="5" s="1"/>
  <c r="B1257" i="5"/>
  <c r="B1225" i="5" s="1"/>
  <c r="G1256" i="5"/>
  <c r="H1233" i="5"/>
  <c r="H1238" i="5"/>
  <c r="L1256" i="5"/>
  <c r="I1233" i="5"/>
  <c r="I1238" i="5"/>
  <c r="K1256" i="5"/>
  <c r="J1233" i="5"/>
  <c r="J1238" i="5"/>
  <c r="J1256" i="5"/>
  <c r="K1273" i="5"/>
  <c r="K1278" i="5"/>
  <c r="J1273" i="5"/>
  <c r="J1278" i="5"/>
  <c r="I1273" i="5"/>
  <c r="I1278" i="5"/>
  <c r="H1273" i="5"/>
  <c r="H1278" i="5"/>
  <c r="L1273" i="5"/>
  <c r="L1278" i="5"/>
  <c r="L1234" i="5"/>
  <c r="L1239" i="5"/>
  <c r="L1241" i="5"/>
  <c r="J1234" i="5"/>
  <c r="J1239" i="5"/>
  <c r="J1241" i="5"/>
  <c r="K1234" i="5"/>
  <c r="K1239" i="5"/>
  <c r="K1241" i="5"/>
  <c r="I1234" i="5"/>
  <c r="I1241" i="5"/>
  <c r="I1239" i="5"/>
  <c r="H1234" i="5"/>
  <c r="H1241" i="5"/>
  <c r="H1239" i="5"/>
  <c r="G1241" i="5"/>
  <c r="G1239" i="5"/>
  <c r="G1259" i="5"/>
  <c r="L1259" i="5"/>
  <c r="J1259" i="5"/>
  <c r="K1259" i="5"/>
  <c r="I1259" i="5"/>
  <c r="H1259" i="5"/>
  <c r="B1281" i="5"/>
  <c r="H1303" i="5"/>
  <c r="J1303" i="5"/>
  <c r="G1297" i="5"/>
  <c r="G1303" i="5"/>
  <c r="L1297" i="5"/>
  <c r="L1303" i="5"/>
  <c r="K1297" i="5"/>
  <c r="K1303" i="5"/>
  <c r="J1297" i="5"/>
  <c r="I1297" i="5"/>
  <c r="K1296" i="5"/>
  <c r="K1299" i="5"/>
  <c r="G1299" i="5"/>
  <c r="G1296" i="5"/>
  <c r="J1296" i="5"/>
  <c r="J1299" i="5"/>
  <c r="I1296" i="5"/>
  <c r="I1299" i="5"/>
  <c r="H1299" i="5"/>
  <c r="H1296" i="5"/>
  <c r="L1296" i="5"/>
  <c r="L1299" i="5"/>
  <c r="B908" i="5"/>
  <c r="B914" i="5"/>
  <c r="B906" i="5" s="1"/>
  <c r="F1036" i="5"/>
  <c r="F1070" i="5"/>
  <c r="B1173" i="5"/>
  <c r="B1169" i="5" s="1"/>
  <c r="B1129" i="5"/>
  <c r="B1126" i="5"/>
  <c r="G1127" i="5"/>
  <c r="G1137" i="5"/>
  <c r="L1127" i="5"/>
  <c r="L1137" i="5"/>
  <c r="K1127" i="5"/>
  <c r="K1137" i="5"/>
  <c r="J1127" i="5"/>
  <c r="J1137" i="5"/>
  <c r="H1137" i="5"/>
  <c r="H1127" i="5"/>
  <c r="I1137" i="5"/>
  <c r="I1127" i="5"/>
  <c r="B1101" i="5"/>
  <c r="B1103" i="5"/>
  <c r="B1099" i="5" s="1"/>
  <c r="B1042" i="5"/>
  <c r="B1036" i="5"/>
  <c r="B878" i="5" s="1"/>
  <c r="B1046" i="5"/>
  <c r="B1029" i="5"/>
  <c r="B1037" i="5"/>
  <c r="B1074" i="5"/>
  <c r="B1050" i="5"/>
  <c r="B971" i="5"/>
  <c r="B967" i="5" s="1"/>
  <c r="B969" i="5"/>
  <c r="B945" i="5"/>
  <c r="B934" i="5" s="1"/>
  <c r="B941" i="5"/>
  <c r="B937" i="5" s="1"/>
  <c r="B886" i="5" s="1"/>
  <c r="B910" i="5"/>
  <c r="B903" i="5" s="1"/>
  <c r="H842" i="5"/>
  <c r="H850" i="5"/>
  <c r="B851" i="5"/>
  <c r="B853" i="5"/>
  <c r="B832" i="5"/>
  <c r="B826" i="5"/>
  <c r="B828" i="5"/>
  <c r="B821" i="5" s="1"/>
  <c r="B799" i="5"/>
  <c r="B803" i="5"/>
  <c r="B779" i="5"/>
  <c r="B777" i="5"/>
  <c r="B753" i="5"/>
  <c r="B757" i="5"/>
  <c r="B717" i="5"/>
  <c r="B683" i="5"/>
  <c r="B679" i="5" s="1"/>
  <c r="B681" i="5"/>
  <c r="B663" i="5"/>
  <c r="B665" i="5"/>
  <c r="B614" i="5"/>
  <c r="B591" i="5"/>
  <c r="B472" i="5" s="1"/>
  <c r="B618" i="5"/>
  <c r="B610" i="5"/>
  <c r="B592" i="5" s="1"/>
  <c r="B479" i="5" s="1"/>
  <c r="B593" i="5"/>
  <c r="B480" i="5" s="1"/>
  <c r="B260" i="5" s="1"/>
  <c r="B606" i="5"/>
  <c r="B595" i="5" s="1"/>
  <c r="B482" i="5" s="1"/>
  <c r="B597" i="5"/>
  <c r="B484" i="5" s="1"/>
  <c r="B267" i="5" s="1"/>
  <c r="B602" i="5"/>
  <c r="B598" i="5" s="1"/>
  <c r="B485" i="5" s="1"/>
  <c r="B599" i="5"/>
  <c r="B486" i="5" s="1"/>
  <c r="B257" i="5" s="1"/>
  <c r="B256" i="5" s="1"/>
  <c r="B573" i="5"/>
  <c r="B478" i="5" s="1"/>
  <c r="B575" i="5"/>
  <c r="B571" i="5" s="1"/>
  <c r="B476" i="5" s="1"/>
  <c r="B557" i="5"/>
  <c r="B553" i="5" s="1"/>
  <c r="B539" i="5"/>
  <c r="J448" i="5"/>
  <c r="J453" i="5"/>
  <c r="I448" i="5"/>
  <c r="I453" i="5"/>
  <c r="H448" i="5"/>
  <c r="H453" i="5"/>
  <c r="B456" i="5"/>
  <c r="B452" i="5"/>
  <c r="B454" i="5"/>
  <c r="I412" i="5"/>
  <c r="I417" i="5"/>
  <c r="L430" i="5"/>
  <c r="L435" i="5"/>
  <c r="J412" i="5"/>
  <c r="J417" i="5"/>
  <c r="H394" i="5"/>
  <c r="H399" i="5"/>
  <c r="K412" i="5"/>
  <c r="K417" i="5"/>
  <c r="I394" i="5"/>
  <c r="I399" i="5"/>
  <c r="L412" i="5"/>
  <c r="L417" i="5"/>
  <c r="J394" i="5"/>
  <c r="J399" i="5"/>
  <c r="K394" i="5"/>
  <c r="K399" i="5"/>
  <c r="H430" i="5"/>
  <c r="H435" i="5"/>
  <c r="L394" i="5"/>
  <c r="L399" i="5"/>
  <c r="J430" i="5"/>
  <c r="J435" i="5"/>
  <c r="H412" i="5"/>
  <c r="H417" i="5"/>
  <c r="K430" i="5"/>
  <c r="K435" i="5"/>
  <c r="B434" i="5"/>
  <c r="B438" i="5"/>
  <c r="B436" i="5"/>
  <c r="B418" i="5"/>
  <c r="B416" i="5" s="1"/>
  <c r="B420" i="5"/>
  <c r="B402" i="5"/>
  <c r="B398" i="5" s="1"/>
  <c r="B400" i="5"/>
  <c r="B384" i="5"/>
  <c r="B380" i="5" s="1"/>
  <c r="B382" i="5"/>
  <c r="B366" i="5"/>
  <c r="B355" i="5"/>
  <c r="B280" i="5" s="1"/>
  <c r="B254" i="5" s="1"/>
  <c r="B358" i="5"/>
  <c r="B356" i="5"/>
  <c r="B338" i="5"/>
  <c r="B340" i="5"/>
  <c r="B336" i="5" s="1"/>
  <c r="B314" i="5"/>
  <c r="B322" i="5"/>
  <c r="B115" i="5"/>
  <c r="B300" i="5"/>
  <c r="B298" i="5"/>
  <c r="J210" i="5"/>
  <c r="J215" i="5"/>
  <c r="I210" i="5"/>
  <c r="I215" i="5"/>
  <c r="H210" i="5"/>
  <c r="H215" i="5"/>
  <c r="L210" i="5"/>
  <c r="L215" i="5"/>
  <c r="K210" i="5"/>
  <c r="K215" i="5"/>
  <c r="F210" i="5"/>
  <c r="F215" i="5"/>
  <c r="F214" i="5" s="1"/>
  <c r="F218" i="5"/>
  <c r="B54" i="5"/>
  <c r="B65" i="5"/>
  <c r="B216" i="5"/>
  <c r="B214" i="5" s="1"/>
  <c r="B218" i="5"/>
  <c r="B170" i="5"/>
  <c r="B180" i="5"/>
  <c r="B141" i="5"/>
  <c r="B154" i="5"/>
  <c r="B142" i="5" s="1"/>
  <c r="B146" i="5"/>
  <c r="B139" i="5" s="1"/>
  <c r="B121" i="5"/>
  <c r="B110" i="5" s="1"/>
  <c r="B112" i="5"/>
  <c r="B117" i="5"/>
  <c r="B113" i="5" s="1"/>
  <c r="B83" i="5"/>
  <c r="B78" i="5" s="1"/>
  <c r="B88" i="5"/>
  <c r="B84" i="5" s="1"/>
  <c r="B61" i="5" s="1"/>
  <c r="B92" i="5"/>
  <c r="B81" i="5" s="1"/>
  <c r="G394" i="5"/>
  <c r="G1234" i="5"/>
  <c r="G1233" i="5"/>
  <c r="G210" i="5"/>
  <c r="G412" i="5"/>
  <c r="B413" i="5"/>
  <c r="B772" i="5"/>
  <c r="B333" i="5"/>
  <c r="B211" i="5"/>
  <c r="G1175" i="5"/>
  <c r="G1166" i="5" s="1"/>
  <c r="B550" i="5"/>
  <c r="B790" i="5"/>
  <c r="B395" i="5"/>
  <c r="B165" i="5"/>
  <c r="B1028" i="5"/>
  <c r="F1028" i="5"/>
  <c r="F1026" i="5" s="1"/>
  <c r="F1022" i="5" s="1"/>
  <c r="B925" i="5"/>
  <c r="B964" i="5"/>
  <c r="J995" i="5"/>
  <c r="I995" i="5"/>
  <c r="H995" i="5"/>
  <c r="K995" i="5"/>
  <c r="G995" i="5"/>
  <c r="L995" i="5"/>
  <c r="B676" i="5"/>
  <c r="G842" i="5"/>
  <c r="B658" i="5"/>
  <c r="K806" i="5"/>
  <c r="J806" i="5"/>
  <c r="L806" i="5"/>
  <c r="I806" i="5"/>
  <c r="H806" i="5"/>
  <c r="E208" i="5"/>
  <c r="E204" i="5" s="1"/>
  <c r="F1073" i="5"/>
  <c r="F1069" i="5"/>
  <c r="H1240" i="5"/>
  <c r="H1292" i="5"/>
  <c r="J1136" i="5"/>
  <c r="F1231" i="5"/>
  <c r="F1227" i="5" s="1"/>
  <c r="D1219" i="5"/>
  <c r="C1231" i="5"/>
  <c r="C1227" i="5" s="1"/>
  <c r="K1258" i="5"/>
  <c r="D1289" i="5"/>
  <c r="D1285" i="5" s="1"/>
  <c r="K1298" i="5"/>
  <c r="D1145" i="5"/>
  <c r="D1141" i="5" s="1"/>
  <c r="E1271" i="5"/>
  <c r="E1267" i="5" s="1"/>
  <c r="C208" i="5"/>
  <c r="C204" i="5" s="1"/>
  <c r="F1220" i="5"/>
  <c r="I404" i="5"/>
  <c r="J404" i="5"/>
  <c r="K404" i="5"/>
  <c r="L404" i="5"/>
  <c r="G404" i="5"/>
  <c r="H404" i="5"/>
  <c r="K422" i="5"/>
  <c r="L422" i="5"/>
  <c r="G422" i="5"/>
  <c r="H422" i="5"/>
  <c r="I422" i="5"/>
  <c r="J422" i="5"/>
  <c r="D1220" i="5"/>
  <c r="K1251" i="5"/>
  <c r="L1258" i="5"/>
  <c r="E1220" i="5"/>
  <c r="G1273" i="5"/>
  <c r="K1292" i="5"/>
  <c r="F1289" i="5"/>
  <c r="F1285" i="5" s="1"/>
  <c r="I1302" i="5"/>
  <c r="C1220" i="5"/>
  <c r="G1251" i="5"/>
  <c r="H1291" i="5"/>
  <c r="H1251" i="5"/>
  <c r="J817" i="5"/>
  <c r="E1231" i="5"/>
  <c r="E1227" i="5" s="1"/>
  <c r="I1258" i="5"/>
  <c r="F1119" i="5"/>
  <c r="F1115" i="5" s="1"/>
  <c r="K834" i="5"/>
  <c r="K826" i="5" s="1"/>
  <c r="B87" i="5"/>
  <c r="L855" i="5"/>
  <c r="H830" i="5"/>
  <c r="H823" i="5" s="1"/>
  <c r="B217" i="5"/>
  <c r="B124" i="5"/>
  <c r="B1274" i="5"/>
  <c r="G667" i="5"/>
  <c r="F198" i="5"/>
  <c r="F196" i="5" s="1"/>
  <c r="F202" i="5"/>
  <c r="F200" i="5" s="1"/>
  <c r="B1252" i="5"/>
  <c r="H202" i="5"/>
  <c r="G697" i="5"/>
  <c r="L1072" i="5"/>
  <c r="H127" i="5"/>
  <c r="B568" i="5"/>
  <c r="B419" i="5"/>
  <c r="K1134" i="5"/>
  <c r="H1076" i="5"/>
  <c r="K1130" i="5"/>
  <c r="B431" i="5"/>
  <c r="H1075" i="5"/>
  <c r="B449" i="5"/>
  <c r="B401" i="5"/>
  <c r="K1136" i="5"/>
  <c r="F1219" i="5"/>
  <c r="G1291" i="5"/>
  <c r="L1292" i="5"/>
  <c r="I1298" i="5"/>
  <c r="C1145" i="5"/>
  <c r="C1141" i="5" s="1"/>
  <c r="C1163" i="5"/>
  <c r="C1159" i="5" s="1"/>
  <c r="C1119" i="5"/>
  <c r="C1115" i="5" s="1"/>
  <c r="L817" i="5"/>
  <c r="L1251" i="5"/>
  <c r="C1289" i="5"/>
  <c r="C1285" i="5" s="1"/>
  <c r="K1302" i="5"/>
  <c r="J1292" i="5"/>
  <c r="K817" i="5"/>
  <c r="C1219" i="5"/>
  <c r="E1119" i="5"/>
  <c r="E1115" i="5" s="1"/>
  <c r="I127" i="5"/>
  <c r="B195" i="5"/>
  <c r="B199" i="5"/>
  <c r="K1072" i="5"/>
  <c r="J1076" i="5"/>
  <c r="G1072" i="5"/>
  <c r="B437" i="5"/>
  <c r="K440" i="5"/>
  <c r="L440" i="5"/>
  <c r="G440" i="5"/>
  <c r="H440" i="5"/>
  <c r="I440" i="5"/>
  <c r="J440" i="5"/>
  <c r="L198" i="5"/>
  <c r="B1069" i="5"/>
  <c r="J1072" i="5"/>
  <c r="K198" i="5"/>
  <c r="L220" i="5"/>
  <c r="H198" i="5"/>
  <c r="B1132" i="5"/>
  <c r="B107" i="5"/>
  <c r="L1122" i="5"/>
  <c r="K1122" i="5"/>
  <c r="I817" i="5"/>
  <c r="H817" i="5"/>
  <c r="G817" i="5"/>
  <c r="F217" i="5"/>
  <c r="G1075" i="5"/>
  <c r="K127" i="5"/>
  <c r="G1076" i="5"/>
  <c r="J1075" i="5"/>
  <c r="I1072" i="5"/>
  <c r="I1070" i="5" s="1"/>
  <c r="J220" i="5"/>
  <c r="J198" i="5"/>
  <c r="K1075" i="5"/>
  <c r="L127" i="5"/>
  <c r="L1076" i="5"/>
  <c r="I1075" i="5"/>
  <c r="H1072" i="5"/>
  <c r="H1070" i="5" s="1"/>
  <c r="I220" i="5"/>
  <c r="L202" i="5"/>
  <c r="I198" i="5"/>
  <c r="L1075" i="5"/>
  <c r="K220" i="5"/>
  <c r="G202" i="5"/>
  <c r="K1076" i="5"/>
  <c r="H220" i="5"/>
  <c r="K202" i="5"/>
  <c r="J202" i="5"/>
  <c r="G198" i="5"/>
  <c r="G196" i="5" s="1"/>
  <c r="G127" i="5"/>
  <c r="G125" i="5" s="1"/>
  <c r="I1076" i="5"/>
  <c r="G220" i="5"/>
  <c r="I202" i="5"/>
  <c r="J127" i="5"/>
  <c r="F127" i="5"/>
  <c r="D208" i="5"/>
  <c r="D204" i="5" s="1"/>
  <c r="B1073" i="5"/>
  <c r="B455" i="5"/>
  <c r="B827" i="5"/>
  <c r="K458" i="5"/>
  <c r="B852" i="5"/>
  <c r="I458" i="5"/>
  <c r="G458" i="5"/>
  <c r="L458" i="5"/>
  <c r="H1134" i="5"/>
  <c r="J458" i="5"/>
  <c r="H458" i="5"/>
  <c r="H855" i="5"/>
  <c r="L830" i="5"/>
  <c r="L823" i="5" s="1"/>
  <c r="G1283" i="5"/>
  <c r="G1279" i="5" s="1"/>
  <c r="G1277" i="5" s="1"/>
  <c r="L1283" i="5"/>
  <c r="L1279" i="5" s="1"/>
  <c r="B900" i="5"/>
  <c r="B1128" i="5"/>
  <c r="J1283" i="5"/>
  <c r="J1279" i="5" s="1"/>
  <c r="K855" i="5"/>
  <c r="J1134" i="5"/>
  <c r="L1130" i="5"/>
  <c r="I855" i="5"/>
  <c r="G830" i="5"/>
  <c r="G823" i="5" s="1"/>
  <c r="K1265" i="5"/>
  <c r="K1257" i="5" s="1"/>
  <c r="J1251" i="5"/>
  <c r="J834" i="5"/>
  <c r="J826" i="5" s="1"/>
  <c r="D840" i="5"/>
  <c r="D836" i="5" s="1"/>
  <c r="L1240" i="5"/>
  <c r="B1121" i="5"/>
  <c r="L1291" i="5"/>
  <c r="J1265" i="5"/>
  <c r="J1257" i="5" s="1"/>
  <c r="I1251" i="5"/>
  <c r="I1134" i="5"/>
  <c r="J855" i="5"/>
  <c r="I834" i="5"/>
  <c r="I826" i="5" s="1"/>
  <c r="I1265" i="5"/>
  <c r="I1257" i="5" s="1"/>
  <c r="F1145" i="5"/>
  <c r="F1141" i="5" s="1"/>
  <c r="K1240" i="5"/>
  <c r="K1291" i="5"/>
  <c r="G1130" i="5"/>
  <c r="E1163" i="5"/>
  <c r="E1159" i="5" s="1"/>
  <c r="I1291" i="5"/>
  <c r="D1271" i="5"/>
  <c r="D1267" i="5" s="1"/>
  <c r="K1283" i="5"/>
  <c r="J1130" i="5"/>
  <c r="G834" i="5"/>
  <c r="G826" i="5" s="1"/>
  <c r="J830" i="5"/>
  <c r="J823" i="5" s="1"/>
  <c r="B818" i="5"/>
  <c r="B831" i="5"/>
  <c r="H1265" i="5"/>
  <c r="H1257" i="5" s="1"/>
  <c r="K830" i="5"/>
  <c r="K823" i="5" s="1"/>
  <c r="L1298" i="5"/>
  <c r="I1130" i="5"/>
  <c r="I830" i="5"/>
  <c r="I823" i="5" s="1"/>
  <c r="B1262" i="5"/>
  <c r="E1219" i="5"/>
  <c r="I1283" i="5"/>
  <c r="I1279" i="5" s="1"/>
  <c r="G1265" i="5"/>
  <c r="G1257" i="5" s="1"/>
  <c r="L1134" i="5"/>
  <c r="H1130" i="5"/>
  <c r="G855" i="5"/>
  <c r="L834" i="5"/>
  <c r="L826" i="5" s="1"/>
  <c r="H834" i="5"/>
  <c r="E1289" i="5"/>
  <c r="E1285" i="5" s="1"/>
  <c r="F1249" i="5"/>
  <c r="F1245" i="5" s="1"/>
  <c r="H1283" i="5"/>
  <c r="H1279" i="5" s="1"/>
  <c r="L1265" i="5"/>
  <c r="L1257" i="5" s="1"/>
  <c r="G1134" i="5"/>
  <c r="J1122" i="5"/>
  <c r="I1122" i="5"/>
  <c r="H1122" i="5"/>
  <c r="G1122" i="5"/>
  <c r="J1258" i="5"/>
  <c r="J1291" i="5"/>
  <c r="L1302" i="5"/>
  <c r="J1302" i="5"/>
  <c r="H1302" i="5"/>
  <c r="I1292" i="5"/>
  <c r="G1302" i="5"/>
  <c r="G1292" i="5"/>
  <c r="G1258" i="5"/>
  <c r="J1298" i="5"/>
  <c r="L1136" i="5"/>
  <c r="G1136" i="5"/>
  <c r="I1136" i="5"/>
  <c r="B1219" i="5"/>
  <c r="B1280" i="5"/>
  <c r="G1298" i="5"/>
  <c r="H1298" i="5"/>
  <c r="B1289" i="5"/>
  <c r="E1145" i="5"/>
  <c r="E1141" i="5" s="1"/>
  <c r="D446" i="5"/>
  <c r="D442" i="5" s="1"/>
  <c r="D1119" i="5"/>
  <c r="D1115" i="5" s="1"/>
  <c r="E1249" i="5"/>
  <c r="E1245" i="5" s="1"/>
  <c r="J1240" i="5"/>
  <c r="E840" i="5"/>
  <c r="E836" i="5" s="1"/>
  <c r="C1271" i="5"/>
  <c r="C1267" i="5" s="1"/>
  <c r="J842" i="5"/>
  <c r="D1231" i="5"/>
  <c r="D1227" i="5" s="1"/>
  <c r="D1163" i="5"/>
  <c r="D1159" i="5" s="1"/>
  <c r="F1271" i="5"/>
  <c r="F1267" i="5" s="1"/>
  <c r="D1249" i="5"/>
  <c r="D1245" i="5" s="1"/>
  <c r="C1249" i="5"/>
  <c r="C1245" i="5" s="1"/>
  <c r="H1258" i="5"/>
  <c r="G1240" i="5"/>
  <c r="I1240" i="5"/>
  <c r="E428" i="5"/>
  <c r="E424" i="5" s="1"/>
  <c r="K842" i="5"/>
  <c r="D428" i="5"/>
  <c r="D424" i="5" s="1"/>
  <c r="C815" i="5"/>
  <c r="C811" i="5" s="1"/>
  <c r="E446" i="5"/>
  <c r="E442" i="5" s="1"/>
  <c r="D815" i="5"/>
  <c r="D811" i="5" s="1"/>
  <c r="F428" i="5"/>
  <c r="F424" i="5" s="1"/>
  <c r="L448" i="5"/>
  <c r="F815" i="5"/>
  <c r="F811" i="5" s="1"/>
  <c r="E410" i="5"/>
  <c r="E406" i="5" s="1"/>
  <c r="C840" i="5"/>
  <c r="C836" i="5" s="1"/>
  <c r="C410" i="5"/>
  <c r="C406" i="5" s="1"/>
  <c r="F840" i="5"/>
  <c r="F836" i="5" s="1"/>
  <c r="E815" i="5"/>
  <c r="E811" i="5" s="1"/>
  <c r="I842" i="5"/>
  <c r="L842" i="5"/>
  <c r="C428" i="5"/>
  <c r="C424" i="5" s="1"/>
  <c r="C446" i="5"/>
  <c r="C442" i="5" s="1"/>
  <c r="E392" i="5"/>
  <c r="E388" i="5" s="1"/>
  <c r="F410" i="5"/>
  <c r="F406" i="5" s="1"/>
  <c r="D410" i="5"/>
  <c r="D406" i="5" s="1"/>
  <c r="I430" i="5"/>
  <c r="C392" i="5"/>
  <c r="C388" i="5" s="1"/>
  <c r="D392" i="5"/>
  <c r="D388" i="5" s="1"/>
  <c r="F446" i="5"/>
  <c r="F442" i="5" s="1"/>
  <c r="F392" i="5"/>
  <c r="F388" i="5" s="1"/>
  <c r="G448" i="5"/>
  <c r="K448" i="5"/>
  <c r="G430" i="5"/>
  <c r="E22" i="7"/>
  <c r="D40" i="7"/>
  <c r="E40" i="7"/>
  <c r="B849" i="5" l="1"/>
  <c r="K760" i="5"/>
  <c r="K761" i="5"/>
  <c r="L761" i="5"/>
  <c r="L760" i="5"/>
  <c r="G761" i="5"/>
  <c r="G760" i="5"/>
  <c r="I760" i="5"/>
  <c r="I761" i="5"/>
  <c r="J760" i="5"/>
  <c r="J761" i="5"/>
  <c r="H761" i="5"/>
  <c r="H760" i="5"/>
  <c r="L1295" i="5"/>
  <c r="B475" i="5"/>
  <c r="B252" i="5" s="1"/>
  <c r="B250" i="5" s="1"/>
  <c r="B27" i="5"/>
  <c r="I1295" i="5"/>
  <c r="B259" i="5"/>
  <c r="B36" i="5"/>
  <c r="B35" i="5" s="1"/>
  <c r="L1277" i="5"/>
  <c r="B265" i="5"/>
  <c r="J1277" i="5"/>
  <c r="G1224" i="5"/>
  <c r="H1295" i="5"/>
  <c r="L1224" i="5"/>
  <c r="J1224" i="5"/>
  <c r="K1224" i="5"/>
  <c r="I1224" i="5"/>
  <c r="H1224" i="5"/>
  <c r="H1225" i="5"/>
  <c r="J1237" i="5"/>
  <c r="J1225" i="5"/>
  <c r="I1237" i="5"/>
  <c r="I1225" i="5"/>
  <c r="L1237" i="5"/>
  <c r="L1225" i="5"/>
  <c r="G1237" i="5"/>
  <c r="G1225" i="5"/>
  <c r="K1237" i="5"/>
  <c r="H1277" i="5"/>
  <c r="I1277" i="5"/>
  <c r="J1295" i="5"/>
  <c r="H1237" i="5"/>
  <c r="K1281" i="5"/>
  <c r="K1279" i="5"/>
  <c r="K1277" i="5" s="1"/>
  <c r="G1295" i="5"/>
  <c r="K1295" i="5"/>
  <c r="L1274" i="5"/>
  <c r="L1271" i="5" s="1"/>
  <c r="L1267" i="5" s="1"/>
  <c r="L1281" i="5"/>
  <c r="G1274" i="5"/>
  <c r="G1271" i="5" s="1"/>
  <c r="G1267" i="5" s="1"/>
  <c r="G1281" i="5"/>
  <c r="J1274" i="5"/>
  <c r="J1271" i="5" s="1"/>
  <c r="J1267" i="5" s="1"/>
  <c r="J1281" i="5"/>
  <c r="H1274" i="5"/>
  <c r="H1271" i="5" s="1"/>
  <c r="H1267" i="5" s="1"/>
  <c r="H1281" i="5"/>
  <c r="I1274" i="5"/>
  <c r="I1271" i="5" s="1"/>
  <c r="I1267" i="5" s="1"/>
  <c r="I1281" i="5"/>
  <c r="L1262" i="5"/>
  <c r="L1263" i="5"/>
  <c r="L1255" i="5" s="1"/>
  <c r="J1262" i="5"/>
  <c r="J1263" i="5"/>
  <c r="J1255" i="5" s="1"/>
  <c r="K1262" i="5"/>
  <c r="K1263" i="5"/>
  <c r="K1255" i="5" s="1"/>
  <c r="G1262" i="5"/>
  <c r="G1263" i="5"/>
  <c r="G1255" i="5" s="1"/>
  <c r="I1262" i="5"/>
  <c r="I1263" i="5"/>
  <c r="I1255" i="5" s="1"/>
  <c r="H1252" i="5"/>
  <c r="H1249" i="5" s="1"/>
  <c r="H1245" i="5" s="1"/>
  <c r="H1263" i="5"/>
  <c r="H1255" i="5" s="1"/>
  <c r="F1035" i="5"/>
  <c r="F877" i="5" s="1"/>
  <c r="F878" i="5"/>
  <c r="B879" i="5"/>
  <c r="B1125" i="5"/>
  <c r="B874" i="5" s="1"/>
  <c r="B875" i="5"/>
  <c r="G1171" i="5"/>
  <c r="J1126" i="5"/>
  <c r="L1126" i="5"/>
  <c r="G1126" i="5"/>
  <c r="K1129" i="5"/>
  <c r="K1126" i="5"/>
  <c r="H1129" i="5"/>
  <c r="H1126" i="5"/>
  <c r="I1129" i="5"/>
  <c r="I1126" i="5"/>
  <c r="J1132" i="5"/>
  <c r="J1133" i="5"/>
  <c r="I1132" i="5"/>
  <c r="I1133" i="5"/>
  <c r="H1132" i="5"/>
  <c r="H1133" i="5"/>
  <c r="G1132" i="5"/>
  <c r="G1133" i="5"/>
  <c r="K1132" i="5"/>
  <c r="K1133" i="5"/>
  <c r="L1132" i="5"/>
  <c r="L1133" i="5"/>
  <c r="G1128" i="5"/>
  <c r="G1129" i="5"/>
  <c r="J1128" i="5"/>
  <c r="J1129" i="5"/>
  <c r="L1128" i="5"/>
  <c r="L1129" i="5"/>
  <c r="L1074" i="5"/>
  <c r="G1074" i="5"/>
  <c r="B1035" i="5"/>
  <c r="H1074" i="5"/>
  <c r="K1074" i="5"/>
  <c r="I1074" i="5"/>
  <c r="J1074" i="5"/>
  <c r="L1069" i="5"/>
  <c r="L1070" i="5"/>
  <c r="K1069" i="5"/>
  <c r="K1070" i="5"/>
  <c r="J1069" i="5"/>
  <c r="J1070" i="5"/>
  <c r="G1069" i="5"/>
  <c r="G1070" i="5"/>
  <c r="H993" i="5"/>
  <c r="H991" i="5"/>
  <c r="I993" i="5"/>
  <c r="I991" i="5"/>
  <c r="J993" i="5"/>
  <c r="J991" i="5"/>
  <c r="L993" i="5"/>
  <c r="L991" i="5"/>
  <c r="G993" i="5"/>
  <c r="G991" i="5"/>
  <c r="K993" i="5"/>
  <c r="K991" i="5"/>
  <c r="B646" i="5"/>
  <c r="J824" i="5"/>
  <c r="J647" i="5" s="1"/>
  <c r="J649" i="5"/>
  <c r="L824" i="5"/>
  <c r="L647" i="5" s="1"/>
  <c r="L649" i="5"/>
  <c r="G824" i="5"/>
  <c r="G647" i="5" s="1"/>
  <c r="G649" i="5"/>
  <c r="B640" i="5"/>
  <c r="K824" i="5"/>
  <c r="K647" i="5" s="1"/>
  <c r="K649" i="5"/>
  <c r="I824" i="5"/>
  <c r="I647" i="5" s="1"/>
  <c r="I649" i="5"/>
  <c r="B824" i="5"/>
  <c r="B647" i="5" s="1"/>
  <c r="B649" i="5"/>
  <c r="B43" i="5" s="1"/>
  <c r="L851" i="5"/>
  <c r="L853" i="5"/>
  <c r="H853" i="5"/>
  <c r="H851" i="5"/>
  <c r="I853" i="5"/>
  <c r="I851" i="5"/>
  <c r="J851" i="5"/>
  <c r="J853" i="5"/>
  <c r="B661" i="5"/>
  <c r="G853" i="5"/>
  <c r="G851" i="5"/>
  <c r="K851" i="5"/>
  <c r="K853" i="5"/>
  <c r="H832" i="5"/>
  <c r="H826" i="5"/>
  <c r="G840" i="5"/>
  <c r="G836" i="5" s="1"/>
  <c r="K852" i="5"/>
  <c r="J840" i="5"/>
  <c r="J836" i="5" s="1"/>
  <c r="H852" i="5"/>
  <c r="L840" i="5"/>
  <c r="L836" i="5" s="1"/>
  <c r="I840" i="5"/>
  <c r="I836" i="5" s="1"/>
  <c r="J828" i="5"/>
  <c r="J821" i="5" s="1"/>
  <c r="K828" i="5"/>
  <c r="K821" i="5" s="1"/>
  <c r="K831" i="5"/>
  <c r="K832" i="5"/>
  <c r="I831" i="5"/>
  <c r="I832" i="5"/>
  <c r="L831" i="5"/>
  <c r="L832" i="5"/>
  <c r="J831" i="5"/>
  <c r="J832" i="5"/>
  <c r="G831" i="5"/>
  <c r="G832" i="5"/>
  <c r="H827" i="5"/>
  <c r="H828" i="5"/>
  <c r="H821" i="5" s="1"/>
  <c r="I827" i="5"/>
  <c r="I828" i="5"/>
  <c r="I821" i="5" s="1"/>
  <c r="L827" i="5"/>
  <c r="L828" i="5"/>
  <c r="L821" i="5" s="1"/>
  <c r="G827" i="5"/>
  <c r="G828" i="5"/>
  <c r="G821" i="5" s="1"/>
  <c r="B775" i="5"/>
  <c r="B749" i="5"/>
  <c r="G663" i="5"/>
  <c r="B589" i="5"/>
  <c r="B470" i="5" s="1"/>
  <c r="B296" i="5"/>
  <c r="B282" i="5" s="1"/>
  <c r="B284" i="5"/>
  <c r="B264" i="5" s="1"/>
  <c r="B281" i="5"/>
  <c r="B255" i="5" s="1"/>
  <c r="G452" i="5"/>
  <c r="G454" i="5"/>
  <c r="I452" i="5"/>
  <c r="I454" i="5"/>
  <c r="H452" i="5"/>
  <c r="H454" i="5"/>
  <c r="K454" i="5"/>
  <c r="K452" i="5"/>
  <c r="L454" i="5"/>
  <c r="L452" i="5"/>
  <c r="J452" i="5"/>
  <c r="J454" i="5"/>
  <c r="I449" i="5"/>
  <c r="I446" i="5" s="1"/>
  <c r="I442" i="5" s="1"/>
  <c r="I456" i="5"/>
  <c r="J449" i="5"/>
  <c r="J446" i="5" s="1"/>
  <c r="J442" i="5" s="1"/>
  <c r="J456" i="5"/>
  <c r="L449" i="5"/>
  <c r="L446" i="5" s="1"/>
  <c r="L442" i="5" s="1"/>
  <c r="L456" i="5"/>
  <c r="G449" i="5"/>
  <c r="G456" i="5"/>
  <c r="H449" i="5"/>
  <c r="H446" i="5" s="1"/>
  <c r="H442" i="5" s="1"/>
  <c r="H456" i="5"/>
  <c r="K449" i="5"/>
  <c r="K446" i="5" s="1"/>
  <c r="K442" i="5" s="1"/>
  <c r="K456" i="5"/>
  <c r="L431" i="5"/>
  <c r="L428" i="5" s="1"/>
  <c r="L424" i="5" s="1"/>
  <c r="L436" i="5"/>
  <c r="L438" i="5"/>
  <c r="L434" i="5"/>
  <c r="K420" i="5"/>
  <c r="K418" i="5"/>
  <c r="K416" i="5" s="1"/>
  <c r="K431" i="5"/>
  <c r="K428" i="5" s="1"/>
  <c r="K424" i="5" s="1"/>
  <c r="K436" i="5"/>
  <c r="K438" i="5"/>
  <c r="K434" i="5"/>
  <c r="G431" i="5"/>
  <c r="G428" i="5" s="1"/>
  <c r="G434" i="5"/>
  <c r="G438" i="5"/>
  <c r="G436" i="5"/>
  <c r="L420" i="5"/>
  <c r="L418" i="5"/>
  <c r="L416" i="5" s="1"/>
  <c r="J420" i="5"/>
  <c r="J418" i="5"/>
  <c r="J416" i="5" s="1"/>
  <c r="J431" i="5"/>
  <c r="J428" i="5" s="1"/>
  <c r="J424" i="5" s="1"/>
  <c r="J434" i="5"/>
  <c r="J438" i="5"/>
  <c r="J436" i="5"/>
  <c r="I418" i="5"/>
  <c r="I416" i="5" s="1"/>
  <c r="I420" i="5"/>
  <c r="I431" i="5"/>
  <c r="I428" i="5" s="1"/>
  <c r="I424" i="5" s="1"/>
  <c r="I434" i="5"/>
  <c r="I438" i="5"/>
  <c r="I436" i="5"/>
  <c r="H418" i="5"/>
  <c r="H416" i="5" s="1"/>
  <c r="H420" i="5"/>
  <c r="H431" i="5"/>
  <c r="H428" i="5" s="1"/>
  <c r="H424" i="5" s="1"/>
  <c r="H434" i="5"/>
  <c r="H438" i="5"/>
  <c r="H436" i="5"/>
  <c r="G418" i="5"/>
  <c r="G416" i="5" s="1"/>
  <c r="G420" i="5"/>
  <c r="H400" i="5"/>
  <c r="H402" i="5"/>
  <c r="H398" i="5" s="1"/>
  <c r="G402" i="5"/>
  <c r="G398" i="5" s="1"/>
  <c r="G400" i="5"/>
  <c r="J413" i="5"/>
  <c r="J410" i="5" s="1"/>
  <c r="L402" i="5"/>
  <c r="L398" i="5" s="1"/>
  <c r="L400" i="5"/>
  <c r="J402" i="5"/>
  <c r="J398" i="5" s="1"/>
  <c r="J400" i="5"/>
  <c r="K400" i="5"/>
  <c r="K402" i="5"/>
  <c r="K398" i="5" s="1"/>
  <c r="G413" i="5"/>
  <c r="G410" i="5" s="1"/>
  <c r="I402" i="5"/>
  <c r="I398" i="5" s="1"/>
  <c r="I400" i="5"/>
  <c r="B354" i="5"/>
  <c r="B279" i="5" s="1"/>
  <c r="B71" i="5"/>
  <c r="B69" i="5"/>
  <c r="B31" i="5" s="1"/>
  <c r="B29" i="5" s="1"/>
  <c r="B66" i="5"/>
  <c r="B67" i="5"/>
  <c r="B168" i="5"/>
  <c r="B58" i="5" s="1"/>
  <c r="B60" i="5"/>
  <c r="B64" i="5"/>
  <c r="K218" i="5"/>
  <c r="K216" i="5"/>
  <c r="K214" i="5" s="1"/>
  <c r="L218" i="5"/>
  <c r="L216" i="5"/>
  <c r="L214" i="5" s="1"/>
  <c r="I218" i="5"/>
  <c r="I216" i="5"/>
  <c r="I214" i="5" s="1"/>
  <c r="J216" i="5"/>
  <c r="J214" i="5" s="1"/>
  <c r="J218" i="5"/>
  <c r="H216" i="5"/>
  <c r="H214" i="5" s="1"/>
  <c r="H218" i="5"/>
  <c r="G216" i="5"/>
  <c r="G214" i="5" s="1"/>
  <c r="G218" i="5"/>
  <c r="J211" i="5"/>
  <c r="I199" i="5"/>
  <c r="I200" i="5"/>
  <c r="G199" i="5"/>
  <c r="G200" i="5"/>
  <c r="K199" i="5"/>
  <c r="K200" i="5"/>
  <c r="J199" i="5"/>
  <c r="J200" i="5"/>
  <c r="L199" i="5"/>
  <c r="L200" i="5"/>
  <c r="H199" i="5"/>
  <c r="H200" i="5"/>
  <c r="J195" i="5"/>
  <c r="J196" i="5"/>
  <c r="L195" i="5"/>
  <c r="L196" i="5"/>
  <c r="K195" i="5"/>
  <c r="K196" i="5"/>
  <c r="I195" i="5"/>
  <c r="I196" i="5"/>
  <c r="H195" i="5"/>
  <c r="H196" i="5"/>
  <c r="L124" i="5"/>
  <c r="L125" i="5"/>
  <c r="J124" i="5"/>
  <c r="J125" i="5"/>
  <c r="I124" i="5"/>
  <c r="I125" i="5"/>
  <c r="H124" i="5"/>
  <c r="H125" i="5"/>
  <c r="F124" i="5"/>
  <c r="F115" i="5"/>
  <c r="F66" i="5" s="1"/>
  <c r="F28" i="5" s="1"/>
  <c r="F125" i="5"/>
  <c r="K124" i="5"/>
  <c r="K125" i="5"/>
  <c r="F195" i="5"/>
  <c r="G986" i="5"/>
  <c r="B743" i="5"/>
  <c r="B1026" i="5"/>
  <c r="L413" i="5"/>
  <c r="L410" i="5" s="1"/>
  <c r="L406" i="5" s="1"/>
  <c r="H401" i="5"/>
  <c r="H395" i="5"/>
  <c r="G401" i="5"/>
  <c r="G395" i="5"/>
  <c r="L401" i="5"/>
  <c r="L395" i="5"/>
  <c r="H413" i="5"/>
  <c r="H410" i="5" s="1"/>
  <c r="H406" i="5" s="1"/>
  <c r="I419" i="5"/>
  <c r="I413" i="5"/>
  <c r="I410" i="5" s="1"/>
  <c r="K401" i="5"/>
  <c r="K395" i="5"/>
  <c r="J401" i="5"/>
  <c r="J395" i="5"/>
  <c r="I401" i="5"/>
  <c r="I395" i="5"/>
  <c r="K413" i="5"/>
  <c r="K410" i="5" s="1"/>
  <c r="K406" i="5" s="1"/>
  <c r="I217" i="5"/>
  <c r="I211" i="5"/>
  <c r="L217" i="5"/>
  <c r="L211" i="5"/>
  <c r="G217" i="5"/>
  <c r="G211" i="5"/>
  <c r="K217" i="5"/>
  <c r="K211" i="5"/>
  <c r="H217" i="5"/>
  <c r="H211" i="5"/>
  <c r="L992" i="5"/>
  <c r="L986" i="5"/>
  <c r="K992" i="5"/>
  <c r="K986" i="5"/>
  <c r="H992" i="5"/>
  <c r="H986" i="5"/>
  <c r="I992" i="5"/>
  <c r="I986" i="5"/>
  <c r="J992" i="5"/>
  <c r="J986" i="5"/>
  <c r="G992" i="5"/>
  <c r="L852" i="5"/>
  <c r="B446" i="5"/>
  <c r="B1271" i="5"/>
  <c r="G806" i="5"/>
  <c r="B655" i="5"/>
  <c r="B428" i="5"/>
  <c r="B1249" i="5"/>
  <c r="G195" i="5"/>
  <c r="F199" i="5"/>
  <c r="F208" i="5"/>
  <c r="G124" i="5"/>
  <c r="H1289" i="5"/>
  <c r="H1285" i="5" s="1"/>
  <c r="F1217" i="5"/>
  <c r="F1213" i="5" s="1"/>
  <c r="E1217" i="5"/>
  <c r="E1213" i="5" s="1"/>
  <c r="D1217" i="5"/>
  <c r="D1213" i="5" s="1"/>
  <c r="K818" i="5"/>
  <c r="K815" i="5" s="1"/>
  <c r="K811" i="5" s="1"/>
  <c r="K1289" i="5"/>
  <c r="K1285" i="5" s="1"/>
  <c r="L1219" i="5"/>
  <c r="J1289" i="5"/>
  <c r="J1285" i="5" s="1"/>
  <c r="L1289" i="5"/>
  <c r="L1285" i="5" s="1"/>
  <c r="H1219" i="5"/>
  <c r="H818" i="5"/>
  <c r="H815" i="5" s="1"/>
  <c r="H811" i="5" s="1"/>
  <c r="C1217" i="5"/>
  <c r="C1213" i="5" s="1"/>
  <c r="B815" i="5"/>
  <c r="B392" i="5"/>
  <c r="B840" i="5"/>
  <c r="B1145" i="5"/>
  <c r="B1163" i="5"/>
  <c r="H1073" i="5"/>
  <c r="B1231" i="5"/>
  <c r="B1119" i="5"/>
  <c r="B410" i="5"/>
  <c r="G1289" i="5"/>
  <c r="G1285" i="5" s="1"/>
  <c r="G1219" i="5"/>
  <c r="K1219" i="5"/>
  <c r="I1219" i="5"/>
  <c r="L419" i="5"/>
  <c r="J1073" i="5"/>
  <c r="J437" i="5"/>
  <c r="K437" i="5"/>
  <c r="K455" i="5"/>
  <c r="H1121" i="5"/>
  <c r="H1119" i="5" s="1"/>
  <c r="H1115" i="5" s="1"/>
  <c r="G455" i="5"/>
  <c r="I455" i="5"/>
  <c r="G1073" i="5"/>
  <c r="H1069" i="5"/>
  <c r="J217" i="5"/>
  <c r="J419" i="5"/>
  <c r="K1073" i="5"/>
  <c r="I1069" i="5"/>
  <c r="I437" i="5"/>
  <c r="I1073" i="5"/>
  <c r="L1073" i="5"/>
  <c r="L455" i="5"/>
  <c r="H455" i="5"/>
  <c r="H437" i="5"/>
  <c r="J455" i="5"/>
  <c r="L437" i="5"/>
  <c r="K419" i="5"/>
  <c r="G419" i="5"/>
  <c r="G1231" i="5"/>
  <c r="I1231" i="5"/>
  <c r="I1227" i="5" s="1"/>
  <c r="H1262" i="5"/>
  <c r="G437" i="5"/>
  <c r="H419" i="5"/>
  <c r="H840" i="5"/>
  <c r="H836" i="5" s="1"/>
  <c r="J818" i="5"/>
  <c r="J815" i="5" s="1"/>
  <c r="J811" i="5" s="1"/>
  <c r="J1231" i="5"/>
  <c r="J1227" i="5" s="1"/>
  <c r="L818" i="5"/>
  <c r="L815" i="5" s="1"/>
  <c r="L811" i="5" s="1"/>
  <c r="L1252" i="5"/>
  <c r="L1249" i="5" s="1"/>
  <c r="L1245" i="5" s="1"/>
  <c r="H831" i="5"/>
  <c r="J1280" i="5"/>
  <c r="I852" i="5"/>
  <c r="J1252" i="5"/>
  <c r="J1249" i="5" s="1"/>
  <c r="J1245" i="5" s="1"/>
  <c r="L1280" i="5"/>
  <c r="J852" i="5"/>
  <c r="K840" i="5"/>
  <c r="K836" i="5" s="1"/>
  <c r="K827" i="5"/>
  <c r="K1252" i="5"/>
  <c r="K1249" i="5" s="1"/>
  <c r="K1245" i="5" s="1"/>
  <c r="G1252" i="5"/>
  <c r="G1249" i="5" s="1"/>
  <c r="G1245" i="5" s="1"/>
  <c r="I1280" i="5"/>
  <c r="H1231" i="5"/>
  <c r="H1227" i="5" s="1"/>
  <c r="J1121" i="5"/>
  <c r="J1119" i="5" s="1"/>
  <c r="J1115" i="5" s="1"/>
  <c r="G1280" i="5"/>
  <c r="H1280" i="5"/>
  <c r="I818" i="5"/>
  <c r="I815" i="5" s="1"/>
  <c r="I811" i="5" s="1"/>
  <c r="J827" i="5"/>
  <c r="H1128" i="5"/>
  <c r="I1252" i="5"/>
  <c r="I1249" i="5" s="1"/>
  <c r="I1245" i="5" s="1"/>
  <c r="K1280" i="5"/>
  <c r="K1274" i="5"/>
  <c r="K1271" i="5" s="1"/>
  <c r="K1267" i="5" s="1"/>
  <c r="L1121" i="5"/>
  <c r="L1119" i="5" s="1"/>
  <c r="L1115" i="5" s="1"/>
  <c r="G852" i="5"/>
  <c r="J1219" i="5"/>
  <c r="I1289" i="5"/>
  <c r="I1285" i="5" s="1"/>
  <c r="G818" i="5"/>
  <c r="G815" i="5" s="1"/>
  <c r="G811" i="5" s="1"/>
  <c r="G1121" i="5"/>
  <c r="G1119" i="5" s="1"/>
  <c r="H1136" i="5"/>
  <c r="I1128" i="5"/>
  <c r="I1121" i="5"/>
  <c r="I1119" i="5" s="1"/>
  <c r="I1115" i="5" s="1"/>
  <c r="K1121" i="5"/>
  <c r="K1119" i="5" s="1"/>
  <c r="K1115" i="5" s="1"/>
  <c r="K1128" i="5"/>
  <c r="B1220" i="5"/>
  <c r="B1285" i="5"/>
  <c r="E89" i="7"/>
  <c r="E91" i="7" s="1"/>
  <c r="E88" i="7"/>
  <c r="C135" i="5"/>
  <c r="C54" i="5" s="1"/>
  <c r="D135" i="5"/>
  <c r="D54" i="5" s="1"/>
  <c r="E135" i="5"/>
  <c r="E54" i="5" s="1"/>
  <c r="C136" i="5"/>
  <c r="C55" i="5" s="1"/>
  <c r="D136" i="5"/>
  <c r="D55" i="5" s="1"/>
  <c r="E136" i="5"/>
  <c r="E55" i="5" s="1"/>
  <c r="F136" i="5"/>
  <c r="K849" i="5" l="1"/>
  <c r="G849" i="5"/>
  <c r="H849" i="5"/>
  <c r="L849" i="5"/>
  <c r="I849" i="5"/>
  <c r="J849" i="5"/>
  <c r="B19" i="5"/>
  <c r="B17" i="5" s="1"/>
  <c r="B40" i="5"/>
  <c r="B28" i="5"/>
  <c r="B26" i="5" s="1"/>
  <c r="B22" i="5"/>
  <c r="B41" i="5"/>
  <c r="B21" i="5"/>
  <c r="B263" i="5"/>
  <c r="B253" i="5"/>
  <c r="K1225" i="5"/>
  <c r="L1223" i="5"/>
  <c r="G1223" i="5"/>
  <c r="I1223" i="5"/>
  <c r="H1223" i="5"/>
  <c r="K1223" i="5"/>
  <c r="J1223" i="5"/>
  <c r="J989" i="5"/>
  <c r="J889" i="5" s="1"/>
  <c r="J891" i="5"/>
  <c r="J46" i="5" s="1"/>
  <c r="J44" i="5" s="1"/>
  <c r="K989" i="5"/>
  <c r="K889" i="5" s="1"/>
  <c r="K891" i="5"/>
  <c r="K46" i="5" s="1"/>
  <c r="K44" i="5" s="1"/>
  <c r="I989" i="5"/>
  <c r="I889" i="5" s="1"/>
  <c r="I891" i="5"/>
  <c r="I46" i="5" s="1"/>
  <c r="I44" i="5" s="1"/>
  <c r="G989" i="5"/>
  <c r="G889" i="5" s="1"/>
  <c r="G891" i="5"/>
  <c r="G46" i="5" s="1"/>
  <c r="H989" i="5"/>
  <c r="H889" i="5" s="1"/>
  <c r="H891" i="5"/>
  <c r="H46" i="5" s="1"/>
  <c r="H44" i="5" s="1"/>
  <c r="L989" i="5"/>
  <c r="L889" i="5" s="1"/>
  <c r="L891" i="5"/>
  <c r="L46" i="5" s="1"/>
  <c r="L44" i="5" s="1"/>
  <c r="I1125" i="5"/>
  <c r="H1125" i="5"/>
  <c r="J1125" i="5"/>
  <c r="G1125" i="5"/>
  <c r="L1125" i="5"/>
  <c r="K1125" i="5"/>
  <c r="B877" i="5"/>
  <c r="B644" i="5"/>
  <c r="B638" i="5"/>
  <c r="H824" i="5"/>
  <c r="H647" i="5" s="1"/>
  <c r="H649" i="5"/>
  <c r="G446" i="5"/>
  <c r="G442" i="5" s="1"/>
  <c r="E52" i="5"/>
  <c r="E48" i="5" s="1"/>
  <c r="K392" i="5"/>
  <c r="K388" i="5" s="1"/>
  <c r="H392" i="5"/>
  <c r="H388" i="5" s="1"/>
  <c r="I392" i="5"/>
  <c r="I388" i="5" s="1"/>
  <c r="L392" i="5"/>
  <c r="L388" i="5" s="1"/>
  <c r="G392" i="5"/>
  <c r="G388" i="5" s="1"/>
  <c r="J392" i="5"/>
  <c r="J388" i="5" s="1"/>
  <c r="C52" i="5"/>
  <c r="C48" i="5" s="1"/>
  <c r="D52" i="5"/>
  <c r="D48" i="5" s="1"/>
  <c r="B1267" i="5"/>
  <c r="B739" i="5"/>
  <c r="B1245" i="5"/>
  <c r="B424" i="5"/>
  <c r="B836" i="5"/>
  <c r="B1022" i="5"/>
  <c r="H1220" i="5"/>
  <c r="H1217" i="5" s="1"/>
  <c r="H1213" i="5" s="1"/>
  <c r="B811" i="5"/>
  <c r="B388" i="5"/>
  <c r="B442" i="5"/>
  <c r="F204" i="5"/>
  <c r="I406" i="5"/>
  <c r="J406" i="5"/>
  <c r="B1227" i="5"/>
  <c r="B406" i="5"/>
  <c r="B1115" i="5"/>
  <c r="B1159" i="5"/>
  <c r="B1141" i="5"/>
  <c r="B1217" i="5"/>
  <c r="G1220" i="5"/>
  <c r="J1220" i="5"/>
  <c r="K1220" i="5"/>
  <c r="I1220" i="5"/>
  <c r="L1220" i="5"/>
  <c r="E92" i="7"/>
  <c r="K1231" i="5"/>
  <c r="K1227" i="5" s="1"/>
  <c r="L1231" i="5"/>
  <c r="L1227" i="5" s="1"/>
  <c r="G1227" i="5"/>
  <c r="G1115" i="5"/>
  <c r="G424" i="5"/>
  <c r="G406" i="5"/>
  <c r="B20" i="5" l="1"/>
  <c r="B262" i="5"/>
  <c r="B39" i="5"/>
  <c r="B38" i="5" s="1"/>
  <c r="G44" i="5"/>
  <c r="B1213" i="5"/>
  <c r="K1217" i="5"/>
  <c r="K1213" i="5" s="1"/>
  <c r="J1217" i="5"/>
  <c r="J1213" i="5" s="1"/>
  <c r="L1217" i="5"/>
  <c r="L1213" i="5" s="1"/>
  <c r="I1217" i="5"/>
  <c r="I1213" i="5" s="1"/>
  <c r="G1217" i="5"/>
  <c r="G1213" i="5" s="1"/>
  <c r="C654" i="5"/>
  <c r="D654" i="5"/>
  <c r="E654" i="5"/>
  <c r="F654" i="5"/>
  <c r="G654" i="5"/>
  <c r="H654" i="5"/>
  <c r="I654" i="5"/>
  <c r="J654" i="5"/>
  <c r="K654" i="5"/>
  <c r="L654" i="5"/>
  <c r="B654" i="5"/>
  <c r="C657" i="5"/>
  <c r="D657" i="5"/>
  <c r="E657" i="5"/>
  <c r="F657" i="5"/>
  <c r="C658" i="5"/>
  <c r="D658" i="5"/>
  <c r="E658" i="5"/>
  <c r="F658" i="5"/>
  <c r="E652" i="5" l="1"/>
  <c r="F652" i="5"/>
  <c r="C652" i="5"/>
  <c r="D652" i="5"/>
  <c r="B652" i="5"/>
  <c r="F655" i="5"/>
  <c r="F651" i="5" s="1"/>
  <c r="E655" i="5"/>
  <c r="E651" i="5" s="1"/>
  <c r="D655" i="5"/>
  <c r="D651" i="5" s="1"/>
  <c r="C655" i="5"/>
  <c r="C651" i="5" s="1"/>
  <c r="C95" i="5"/>
  <c r="D95" i="5"/>
  <c r="E95" i="5"/>
  <c r="F97" i="5"/>
  <c r="F82" i="5" s="1"/>
  <c r="G97" i="5"/>
  <c r="H97" i="5"/>
  <c r="I97" i="5"/>
  <c r="J97" i="5"/>
  <c r="K97" i="5"/>
  <c r="L97" i="5"/>
  <c r="K98" i="5"/>
  <c r="L1108" i="5"/>
  <c r="J1104" i="5"/>
  <c r="H1060" i="5"/>
  <c r="G1056" i="5"/>
  <c r="G1034" i="5" s="1"/>
  <c r="J1175" i="5"/>
  <c r="I1016" i="5"/>
  <c r="I1009" i="5" s="1"/>
  <c r="K1156" i="5"/>
  <c r="K1152" i="5" s="1"/>
  <c r="K973" i="5"/>
  <c r="K969" i="5" s="1"/>
  <c r="L951" i="5"/>
  <c r="L933" i="5" s="1"/>
  <c r="I947" i="5"/>
  <c r="I936" i="5" s="1"/>
  <c r="I943" i="5"/>
  <c r="I939" i="5" s="1"/>
  <c r="C1092" i="5"/>
  <c r="C867" i="5" s="1"/>
  <c r="D1092" i="5"/>
  <c r="D867" i="5" s="1"/>
  <c r="E1092" i="5"/>
  <c r="E867" i="5" s="1"/>
  <c r="F1092" i="5"/>
  <c r="C1093" i="5"/>
  <c r="C868" i="5" s="1"/>
  <c r="D1093" i="5"/>
  <c r="D868" i="5" s="1"/>
  <c r="E1093" i="5"/>
  <c r="E868" i="5" s="1"/>
  <c r="F1093" i="5"/>
  <c r="F868" i="5" s="1"/>
  <c r="H1112" i="5"/>
  <c r="I1112" i="5"/>
  <c r="J1112" i="5"/>
  <c r="K1112" i="5"/>
  <c r="L1112" i="5"/>
  <c r="G1112" i="5"/>
  <c r="H1109" i="5"/>
  <c r="I1109" i="5"/>
  <c r="J1109" i="5"/>
  <c r="K1109" i="5"/>
  <c r="L1109" i="5"/>
  <c r="G1109" i="5"/>
  <c r="H1105" i="5"/>
  <c r="I1105" i="5"/>
  <c r="J1105" i="5"/>
  <c r="K1105" i="5"/>
  <c r="L1105" i="5"/>
  <c r="G1105" i="5"/>
  <c r="H1059" i="5"/>
  <c r="I1059" i="5"/>
  <c r="J1059" i="5"/>
  <c r="K1059" i="5"/>
  <c r="L1059" i="5"/>
  <c r="G1059" i="5"/>
  <c r="H1055" i="5"/>
  <c r="H1033" i="5" s="1"/>
  <c r="I1055" i="5"/>
  <c r="I1033" i="5" s="1"/>
  <c r="J1055" i="5"/>
  <c r="J1033" i="5" s="1"/>
  <c r="K1055" i="5"/>
  <c r="K1033" i="5" s="1"/>
  <c r="L1055" i="5"/>
  <c r="L1033" i="5" s="1"/>
  <c r="G1055" i="5"/>
  <c r="G1033" i="5" s="1"/>
  <c r="H1051" i="5"/>
  <c r="I1051" i="5"/>
  <c r="J1051" i="5"/>
  <c r="K1051" i="5"/>
  <c r="L1051" i="5"/>
  <c r="G1051" i="5"/>
  <c r="H1174" i="5"/>
  <c r="I1174" i="5"/>
  <c r="J1174" i="5"/>
  <c r="K1174" i="5"/>
  <c r="L1174" i="5"/>
  <c r="G1174" i="5"/>
  <c r="G1165" i="5" s="1"/>
  <c r="H1047" i="5"/>
  <c r="I1047" i="5"/>
  <c r="J1047" i="5"/>
  <c r="K1047" i="5"/>
  <c r="L1047" i="5"/>
  <c r="G1047" i="5"/>
  <c r="H1044" i="5"/>
  <c r="I1044" i="5"/>
  <c r="J1044" i="5"/>
  <c r="K1044" i="5"/>
  <c r="L1044" i="5"/>
  <c r="G1044" i="5"/>
  <c r="H1015" i="5"/>
  <c r="I1015" i="5"/>
  <c r="J1015" i="5"/>
  <c r="K1015" i="5"/>
  <c r="L1015" i="5"/>
  <c r="G1015" i="5"/>
  <c r="H1157" i="5"/>
  <c r="H1153" i="5" s="1"/>
  <c r="I1157" i="5"/>
  <c r="I1153" i="5" s="1"/>
  <c r="J1157" i="5"/>
  <c r="J1153" i="5" s="1"/>
  <c r="K1157" i="5"/>
  <c r="K1153" i="5" s="1"/>
  <c r="L1157" i="5"/>
  <c r="L1153" i="5" s="1"/>
  <c r="G1157" i="5"/>
  <c r="G1153" i="5" s="1"/>
  <c r="G1148" i="5" s="1"/>
  <c r="H954" i="5"/>
  <c r="H929" i="5" s="1"/>
  <c r="I954" i="5"/>
  <c r="I929" i="5" s="1"/>
  <c r="J954" i="5"/>
  <c r="J929" i="5" s="1"/>
  <c r="K954" i="5"/>
  <c r="K929" i="5" s="1"/>
  <c r="L954" i="5"/>
  <c r="L929" i="5" s="1"/>
  <c r="G954" i="5"/>
  <c r="G929" i="5" s="1"/>
  <c r="H972" i="5"/>
  <c r="I972" i="5"/>
  <c r="J972" i="5"/>
  <c r="K972" i="5"/>
  <c r="L972" i="5"/>
  <c r="G972" i="5"/>
  <c r="G968" i="5" s="1"/>
  <c r="H950" i="5"/>
  <c r="H932" i="5" s="1"/>
  <c r="I950" i="5"/>
  <c r="I932" i="5" s="1"/>
  <c r="J950" i="5"/>
  <c r="J932" i="5" s="1"/>
  <c r="K950" i="5"/>
  <c r="K932" i="5" s="1"/>
  <c r="L950" i="5"/>
  <c r="L932" i="5" s="1"/>
  <c r="G950" i="5"/>
  <c r="G932" i="5" s="1"/>
  <c r="H946" i="5"/>
  <c r="H935" i="5" s="1"/>
  <c r="I946" i="5"/>
  <c r="I935" i="5" s="1"/>
  <c r="J946" i="5"/>
  <c r="J935" i="5" s="1"/>
  <c r="K946" i="5"/>
  <c r="K935" i="5" s="1"/>
  <c r="L946" i="5"/>
  <c r="L935" i="5" s="1"/>
  <c r="G946" i="5"/>
  <c r="G935" i="5" s="1"/>
  <c r="H916" i="5"/>
  <c r="I916" i="5"/>
  <c r="J916" i="5"/>
  <c r="K916" i="5"/>
  <c r="L916" i="5"/>
  <c r="G916" i="5"/>
  <c r="H911" i="5"/>
  <c r="H904" i="5" s="1"/>
  <c r="I911" i="5"/>
  <c r="I904" i="5" s="1"/>
  <c r="J911" i="5"/>
  <c r="J904" i="5" s="1"/>
  <c r="K911" i="5"/>
  <c r="K904" i="5" s="1"/>
  <c r="L911" i="5"/>
  <c r="L904" i="5" s="1"/>
  <c r="G911" i="5"/>
  <c r="G904" i="5" s="1"/>
  <c r="H942" i="5"/>
  <c r="H938" i="5" s="1"/>
  <c r="I942" i="5"/>
  <c r="I938" i="5" s="1"/>
  <c r="J942" i="5"/>
  <c r="J938" i="5" s="1"/>
  <c r="K942" i="5"/>
  <c r="K938" i="5" s="1"/>
  <c r="L942" i="5"/>
  <c r="L938" i="5" s="1"/>
  <c r="G942" i="5"/>
  <c r="G938" i="5" s="1"/>
  <c r="J915" i="5"/>
  <c r="J907" i="5" s="1"/>
  <c r="I912" i="5"/>
  <c r="I905" i="5" s="1"/>
  <c r="G805" i="5"/>
  <c r="G801" i="5" s="1"/>
  <c r="G640" i="5" s="1"/>
  <c r="L755" i="5"/>
  <c r="H1080" i="5"/>
  <c r="G759" i="5"/>
  <c r="B709" i="5"/>
  <c r="K701" i="5"/>
  <c r="K697" i="5"/>
  <c r="I693" i="5"/>
  <c r="H689" i="5"/>
  <c r="J685" i="5"/>
  <c r="H667" i="5"/>
  <c r="B586" i="5"/>
  <c r="H616" i="5"/>
  <c r="B585" i="5"/>
  <c r="G608" i="5"/>
  <c r="J604" i="5"/>
  <c r="J600" i="5" s="1"/>
  <c r="J487" i="5" s="1"/>
  <c r="J258" i="5" s="1"/>
  <c r="K577" i="5"/>
  <c r="J559" i="5"/>
  <c r="J555" i="5" s="1"/>
  <c r="J541" i="5"/>
  <c r="H804" i="5"/>
  <c r="I804" i="5"/>
  <c r="J804" i="5"/>
  <c r="K804" i="5"/>
  <c r="L804" i="5"/>
  <c r="G804" i="5"/>
  <c r="G800" i="5" s="1"/>
  <c r="G639" i="5" s="1"/>
  <c r="C709" i="5"/>
  <c r="D709" i="5"/>
  <c r="E709" i="5"/>
  <c r="F709" i="5"/>
  <c r="C710" i="5"/>
  <c r="D710" i="5"/>
  <c r="E710" i="5"/>
  <c r="F710" i="5"/>
  <c r="B710" i="5"/>
  <c r="H781" i="5"/>
  <c r="H777" i="5" s="1"/>
  <c r="I781" i="5"/>
  <c r="I777" i="5" s="1"/>
  <c r="J781" i="5"/>
  <c r="J777" i="5" s="1"/>
  <c r="K781" i="5"/>
  <c r="K777" i="5" s="1"/>
  <c r="L781" i="5"/>
  <c r="L777" i="5" s="1"/>
  <c r="G781" i="5"/>
  <c r="H754" i="5"/>
  <c r="I754" i="5"/>
  <c r="J754" i="5"/>
  <c r="K754" i="5"/>
  <c r="L754" i="5"/>
  <c r="G754" i="5"/>
  <c r="G750" i="5" s="1"/>
  <c r="H1083" i="5"/>
  <c r="I1083" i="5"/>
  <c r="J1083" i="5"/>
  <c r="K1083" i="5"/>
  <c r="L1083" i="5"/>
  <c r="G1083" i="5"/>
  <c r="H1079" i="5"/>
  <c r="I1079" i="5"/>
  <c r="J1079" i="5"/>
  <c r="K1079" i="5"/>
  <c r="L1079" i="5"/>
  <c r="G1079" i="5"/>
  <c r="H758" i="5"/>
  <c r="H745" i="5" s="1"/>
  <c r="I758" i="5"/>
  <c r="I745" i="5" s="1"/>
  <c r="J758" i="5"/>
  <c r="J745" i="5" s="1"/>
  <c r="K758" i="5"/>
  <c r="K745" i="5" s="1"/>
  <c r="L758" i="5"/>
  <c r="L745" i="5" s="1"/>
  <c r="G758" i="5"/>
  <c r="G745" i="5" s="1"/>
  <c r="H719" i="5"/>
  <c r="I719" i="5"/>
  <c r="J719" i="5"/>
  <c r="K719" i="5"/>
  <c r="L719" i="5"/>
  <c r="G719" i="5"/>
  <c r="G715" i="5" s="1"/>
  <c r="H700" i="5"/>
  <c r="I700" i="5"/>
  <c r="J700" i="5"/>
  <c r="K700" i="5"/>
  <c r="L700" i="5"/>
  <c r="G700" i="5"/>
  <c r="H696" i="5"/>
  <c r="I696" i="5"/>
  <c r="J696" i="5"/>
  <c r="K696" i="5"/>
  <c r="L696" i="5"/>
  <c r="G696" i="5"/>
  <c r="G695" i="5" s="1"/>
  <c r="H692" i="5"/>
  <c r="I692" i="5"/>
  <c r="J692" i="5"/>
  <c r="K692" i="5"/>
  <c r="L692" i="5"/>
  <c r="G692" i="5"/>
  <c r="H688" i="5"/>
  <c r="I688" i="5"/>
  <c r="J688" i="5"/>
  <c r="K688" i="5"/>
  <c r="L688" i="5"/>
  <c r="G688" i="5"/>
  <c r="H684" i="5"/>
  <c r="I684" i="5"/>
  <c r="J684" i="5"/>
  <c r="K684" i="5"/>
  <c r="L684" i="5"/>
  <c r="G684" i="5"/>
  <c r="H666" i="5"/>
  <c r="I666" i="5"/>
  <c r="J666" i="5"/>
  <c r="K666" i="5"/>
  <c r="L666" i="5"/>
  <c r="G666" i="5"/>
  <c r="H576" i="5"/>
  <c r="I576" i="5"/>
  <c r="J576" i="5"/>
  <c r="K576" i="5"/>
  <c r="L576" i="5"/>
  <c r="G576" i="5"/>
  <c r="G572" i="5" s="1"/>
  <c r="G477" i="5" s="1"/>
  <c r="C513" i="5"/>
  <c r="D513" i="5"/>
  <c r="E513" i="5"/>
  <c r="F513" i="5"/>
  <c r="C514" i="5"/>
  <c r="D514" i="5"/>
  <c r="E514" i="5"/>
  <c r="F514" i="5"/>
  <c r="B514" i="5"/>
  <c r="B513" i="5"/>
  <c r="C495" i="5"/>
  <c r="D495" i="5"/>
  <c r="E495" i="5"/>
  <c r="F495" i="5"/>
  <c r="F466" i="5" s="1"/>
  <c r="C496" i="5"/>
  <c r="C467" i="5" s="1"/>
  <c r="D496" i="5"/>
  <c r="E496" i="5"/>
  <c r="E467" i="5" s="1"/>
  <c r="F496" i="5"/>
  <c r="F467" i="5" s="1"/>
  <c r="B496" i="5"/>
  <c r="B495" i="5"/>
  <c r="C350" i="5"/>
  <c r="D350" i="5"/>
  <c r="E350" i="5"/>
  <c r="F350" i="5"/>
  <c r="C351" i="5"/>
  <c r="D351" i="5"/>
  <c r="E351" i="5"/>
  <c r="F351" i="5"/>
  <c r="C376" i="5"/>
  <c r="D376" i="5"/>
  <c r="E376" i="5"/>
  <c r="F376" i="5"/>
  <c r="B376" i="5"/>
  <c r="C377" i="5"/>
  <c r="D377" i="5"/>
  <c r="E377" i="5"/>
  <c r="F377" i="5"/>
  <c r="H619" i="5"/>
  <c r="I619" i="5"/>
  <c r="J619" i="5"/>
  <c r="K619" i="5"/>
  <c r="L619" i="5"/>
  <c r="G619" i="5"/>
  <c r="H615" i="5"/>
  <c r="I615" i="5"/>
  <c r="J615" i="5"/>
  <c r="K615" i="5"/>
  <c r="L615" i="5"/>
  <c r="G615" i="5"/>
  <c r="H612" i="5"/>
  <c r="H594" i="5" s="1"/>
  <c r="H481" i="5" s="1"/>
  <c r="H261" i="5" s="1"/>
  <c r="H37" i="5" s="1"/>
  <c r="I612" i="5"/>
  <c r="I594" i="5" s="1"/>
  <c r="I481" i="5" s="1"/>
  <c r="I261" i="5" s="1"/>
  <c r="I37" i="5" s="1"/>
  <c r="J612" i="5"/>
  <c r="J594" i="5" s="1"/>
  <c r="J481" i="5" s="1"/>
  <c r="J261" i="5" s="1"/>
  <c r="J37" i="5" s="1"/>
  <c r="K612" i="5"/>
  <c r="K594" i="5" s="1"/>
  <c r="K481" i="5" s="1"/>
  <c r="K261" i="5" s="1"/>
  <c r="K37" i="5" s="1"/>
  <c r="L612" i="5"/>
  <c r="L594" i="5" s="1"/>
  <c r="L481" i="5" s="1"/>
  <c r="L261" i="5" s="1"/>
  <c r="L37" i="5" s="1"/>
  <c r="G612" i="5"/>
  <c r="G594" i="5" s="1"/>
  <c r="G481" i="5" s="1"/>
  <c r="G261" i="5" s="1"/>
  <c r="G37" i="5" s="1"/>
  <c r="H607" i="5"/>
  <c r="H596" i="5" s="1"/>
  <c r="H483" i="5" s="1"/>
  <c r="H266" i="5" s="1"/>
  <c r="I607" i="5"/>
  <c r="I596" i="5" s="1"/>
  <c r="I483" i="5" s="1"/>
  <c r="I266" i="5" s="1"/>
  <c r="J607" i="5"/>
  <c r="J596" i="5" s="1"/>
  <c r="J483" i="5" s="1"/>
  <c r="J266" i="5" s="1"/>
  <c r="K607" i="5"/>
  <c r="K596" i="5" s="1"/>
  <c r="K483" i="5" s="1"/>
  <c r="K266" i="5" s="1"/>
  <c r="L607" i="5"/>
  <c r="L596" i="5" s="1"/>
  <c r="L483" i="5" s="1"/>
  <c r="L266" i="5" s="1"/>
  <c r="G607" i="5"/>
  <c r="G596" i="5" s="1"/>
  <c r="G483" i="5" s="1"/>
  <c r="G266" i="5" s="1"/>
  <c r="H603" i="5"/>
  <c r="I603" i="5"/>
  <c r="J603" i="5"/>
  <c r="K603" i="5"/>
  <c r="L603" i="5"/>
  <c r="G603" i="5"/>
  <c r="H558" i="5"/>
  <c r="I558" i="5"/>
  <c r="J558" i="5"/>
  <c r="K558" i="5"/>
  <c r="L558" i="5"/>
  <c r="G558" i="5"/>
  <c r="G554" i="5" s="1"/>
  <c r="H540" i="5"/>
  <c r="I540" i="5"/>
  <c r="J540" i="5"/>
  <c r="K540" i="5"/>
  <c r="L540" i="5"/>
  <c r="G540" i="5"/>
  <c r="H522" i="5"/>
  <c r="I522" i="5"/>
  <c r="J522" i="5"/>
  <c r="K522" i="5"/>
  <c r="L522" i="5"/>
  <c r="H523" i="5"/>
  <c r="I523" i="5"/>
  <c r="J523" i="5"/>
  <c r="K523" i="5"/>
  <c r="L523" i="5"/>
  <c r="G523" i="5"/>
  <c r="G522" i="5"/>
  <c r="H504" i="5"/>
  <c r="I504" i="5"/>
  <c r="J504" i="5"/>
  <c r="K504" i="5"/>
  <c r="L504" i="5"/>
  <c r="H505" i="5"/>
  <c r="I505" i="5"/>
  <c r="J505" i="5"/>
  <c r="K505" i="5"/>
  <c r="L505" i="5"/>
  <c r="G505" i="5"/>
  <c r="G501" i="5" s="1"/>
  <c r="G504" i="5"/>
  <c r="H385" i="5"/>
  <c r="I385" i="5"/>
  <c r="J385" i="5"/>
  <c r="K385" i="5"/>
  <c r="L385" i="5"/>
  <c r="G385" i="5"/>
  <c r="G381" i="5" s="1"/>
  <c r="H368" i="5"/>
  <c r="I368" i="5"/>
  <c r="J368" i="5"/>
  <c r="K368" i="5"/>
  <c r="L368" i="5"/>
  <c r="G368" i="5"/>
  <c r="H363" i="5"/>
  <c r="I363" i="5"/>
  <c r="J363" i="5"/>
  <c r="K363" i="5"/>
  <c r="L363" i="5"/>
  <c r="H364" i="5"/>
  <c r="I364" i="5"/>
  <c r="J364" i="5"/>
  <c r="K364" i="5"/>
  <c r="L364" i="5"/>
  <c r="G364" i="5"/>
  <c r="G363" i="5"/>
  <c r="H359" i="5"/>
  <c r="I359" i="5"/>
  <c r="J359" i="5"/>
  <c r="K359" i="5"/>
  <c r="L359" i="5"/>
  <c r="G359" i="5"/>
  <c r="H341" i="5"/>
  <c r="I341" i="5"/>
  <c r="J341" i="5"/>
  <c r="K341" i="5"/>
  <c r="L341" i="5"/>
  <c r="G341" i="5"/>
  <c r="H324" i="5"/>
  <c r="I324" i="5"/>
  <c r="J324" i="5"/>
  <c r="K324" i="5"/>
  <c r="L324" i="5"/>
  <c r="G324" i="5"/>
  <c r="H319" i="5"/>
  <c r="I319" i="5"/>
  <c r="J319" i="5"/>
  <c r="K319" i="5"/>
  <c r="L319" i="5"/>
  <c r="H320" i="5"/>
  <c r="I320" i="5"/>
  <c r="J320" i="5"/>
  <c r="K320" i="5"/>
  <c r="L320" i="5"/>
  <c r="G320" i="5"/>
  <c r="G319" i="5"/>
  <c r="H301" i="5"/>
  <c r="I301" i="5"/>
  <c r="J301" i="5"/>
  <c r="K301" i="5"/>
  <c r="L301" i="5"/>
  <c r="G301" i="5"/>
  <c r="G297" i="5" s="1"/>
  <c r="G283" i="5" s="1"/>
  <c r="C310" i="5"/>
  <c r="D310" i="5"/>
  <c r="E310" i="5"/>
  <c r="F310" i="5"/>
  <c r="C311" i="5"/>
  <c r="D311" i="5"/>
  <c r="E311" i="5"/>
  <c r="F311" i="5"/>
  <c r="B311" i="5"/>
  <c r="B289" i="5"/>
  <c r="C289" i="5"/>
  <c r="D289" i="5"/>
  <c r="E289" i="5"/>
  <c r="F289" i="5"/>
  <c r="G289" i="5"/>
  <c r="H289" i="5"/>
  <c r="I289" i="5"/>
  <c r="J289" i="5"/>
  <c r="K289" i="5"/>
  <c r="L289" i="5"/>
  <c r="B292" i="5"/>
  <c r="C292" i="5"/>
  <c r="D292" i="5"/>
  <c r="E292" i="5"/>
  <c r="F292" i="5"/>
  <c r="C293" i="5"/>
  <c r="D293" i="5"/>
  <c r="E293" i="5"/>
  <c r="F293" i="5"/>
  <c r="H386" i="5"/>
  <c r="B350" i="5"/>
  <c r="J360" i="5"/>
  <c r="L323" i="5"/>
  <c r="B293" i="5"/>
  <c r="C466" i="5" l="1"/>
  <c r="D467" i="5"/>
  <c r="E466" i="5"/>
  <c r="B466" i="5"/>
  <c r="D466" i="5"/>
  <c r="B467" i="5"/>
  <c r="L531" i="5"/>
  <c r="L536" i="5"/>
  <c r="L474" i="5" s="1"/>
  <c r="L251" i="5" s="1"/>
  <c r="H531" i="5"/>
  <c r="H536" i="5"/>
  <c r="G531" i="5"/>
  <c r="G536" i="5"/>
  <c r="G474" i="5" s="1"/>
  <c r="G251" i="5" s="1"/>
  <c r="L315" i="5"/>
  <c r="J531" i="5"/>
  <c r="J536" i="5"/>
  <c r="J474" i="5" s="1"/>
  <c r="J251" i="5" s="1"/>
  <c r="K536" i="5"/>
  <c r="K474" i="5" s="1"/>
  <c r="K251" i="5" s="1"/>
  <c r="K531" i="5"/>
  <c r="I536" i="5"/>
  <c r="I474" i="5" s="1"/>
  <c r="I251" i="5" s="1"/>
  <c r="I531" i="5"/>
  <c r="J537" i="5"/>
  <c r="J475" i="5" s="1"/>
  <c r="J252" i="5" s="1"/>
  <c r="J532" i="5"/>
  <c r="I872" i="5"/>
  <c r="H872" i="5"/>
  <c r="H18" i="5" s="1"/>
  <c r="K872" i="5"/>
  <c r="K18" i="5" s="1"/>
  <c r="J872" i="5"/>
  <c r="G872" i="5"/>
  <c r="L872" i="5"/>
  <c r="I885" i="5"/>
  <c r="I1148" i="5"/>
  <c r="H885" i="5"/>
  <c r="H1148" i="5"/>
  <c r="K884" i="5"/>
  <c r="K1147" i="5"/>
  <c r="K885" i="5"/>
  <c r="K1148" i="5"/>
  <c r="L885" i="5"/>
  <c r="L1148" i="5"/>
  <c r="J885" i="5"/>
  <c r="J1148" i="5"/>
  <c r="G885" i="5"/>
  <c r="I1170" i="5"/>
  <c r="I1165" i="5"/>
  <c r="H1170" i="5"/>
  <c r="H1165" i="5"/>
  <c r="G1163" i="5"/>
  <c r="G1159" i="5" s="1"/>
  <c r="J1171" i="5"/>
  <c r="J1166" i="5"/>
  <c r="L1170" i="5"/>
  <c r="L1165" i="5"/>
  <c r="K1170" i="5"/>
  <c r="K1165" i="5"/>
  <c r="J1170" i="5"/>
  <c r="J1165" i="5"/>
  <c r="L316" i="5"/>
  <c r="I1101" i="5"/>
  <c r="H1101" i="5"/>
  <c r="I888" i="5"/>
  <c r="I908" i="5"/>
  <c r="K908" i="5"/>
  <c r="H908" i="5"/>
  <c r="J914" i="5"/>
  <c r="J906" i="5" s="1"/>
  <c r="J908" i="5"/>
  <c r="G908" i="5"/>
  <c r="L908" i="5"/>
  <c r="G1054" i="5"/>
  <c r="G1032" i="5" s="1"/>
  <c r="L963" i="5"/>
  <c r="L968" i="5"/>
  <c r="L1097" i="5"/>
  <c r="K963" i="5"/>
  <c r="K968" i="5"/>
  <c r="G1008" i="5"/>
  <c r="G887" i="5" s="1"/>
  <c r="K1097" i="5"/>
  <c r="K1155" i="5"/>
  <c r="K1151" i="5" s="1"/>
  <c r="K883" i="5" s="1"/>
  <c r="L949" i="5"/>
  <c r="L931" i="5" s="1"/>
  <c r="J963" i="5"/>
  <c r="J968" i="5"/>
  <c r="L1008" i="5"/>
  <c r="L887" i="5" s="1"/>
  <c r="H1058" i="5"/>
  <c r="L1107" i="5"/>
  <c r="J1097" i="5"/>
  <c r="I963" i="5"/>
  <c r="I968" i="5"/>
  <c r="K1008" i="5"/>
  <c r="K887" i="5" s="1"/>
  <c r="G1170" i="5"/>
  <c r="G1173" i="5"/>
  <c r="G1169" i="5" s="1"/>
  <c r="I1097" i="5"/>
  <c r="H1078" i="5"/>
  <c r="H963" i="5"/>
  <c r="H968" i="5"/>
  <c r="J1008" i="5"/>
  <c r="J887" i="5" s="1"/>
  <c r="H1097" i="5"/>
  <c r="G1097" i="5"/>
  <c r="I1008" i="5"/>
  <c r="I887" i="5" s="1"/>
  <c r="I1014" i="5"/>
  <c r="I1007" i="5" s="1"/>
  <c r="I941" i="5"/>
  <c r="I937" i="5" s="1"/>
  <c r="H1008" i="5"/>
  <c r="H887" i="5" s="1"/>
  <c r="I945" i="5"/>
  <c r="I934" i="5" s="1"/>
  <c r="J1173" i="5"/>
  <c r="J1169" i="5" s="1"/>
  <c r="G1101" i="5"/>
  <c r="L1101" i="5"/>
  <c r="K1101" i="5"/>
  <c r="J1101" i="5"/>
  <c r="J1103" i="5"/>
  <c r="K964" i="5"/>
  <c r="K971" i="5"/>
  <c r="K967" i="5" s="1"/>
  <c r="G638" i="5"/>
  <c r="I910" i="5"/>
  <c r="I903" i="5" s="1"/>
  <c r="G316" i="5"/>
  <c r="J318" i="5"/>
  <c r="H362" i="5"/>
  <c r="I691" i="5"/>
  <c r="G680" i="5"/>
  <c r="I789" i="5"/>
  <c r="I800" i="5"/>
  <c r="I639" i="5" s="1"/>
  <c r="H789" i="5"/>
  <c r="H800" i="5"/>
  <c r="H639" i="5" s="1"/>
  <c r="K789" i="5"/>
  <c r="K800" i="5"/>
  <c r="K639" i="5" s="1"/>
  <c r="J789" i="5"/>
  <c r="J800" i="5"/>
  <c r="J639" i="5" s="1"/>
  <c r="L789" i="5"/>
  <c r="L800" i="5"/>
  <c r="L639" i="5" s="1"/>
  <c r="G799" i="5"/>
  <c r="G803" i="5"/>
  <c r="K695" i="5"/>
  <c r="L750" i="5"/>
  <c r="K710" i="5"/>
  <c r="K715" i="5"/>
  <c r="K750" i="5"/>
  <c r="L590" i="5"/>
  <c r="L680" i="5"/>
  <c r="J710" i="5"/>
  <c r="J715" i="5"/>
  <c r="J750" i="5"/>
  <c r="K699" i="5"/>
  <c r="K680" i="5"/>
  <c r="I710" i="5"/>
  <c r="I715" i="5"/>
  <c r="I750" i="5"/>
  <c r="J680" i="5"/>
  <c r="H710" i="5"/>
  <c r="H715" i="5"/>
  <c r="H750" i="5"/>
  <c r="L710" i="5"/>
  <c r="L715" i="5"/>
  <c r="I680" i="5"/>
  <c r="H680" i="5"/>
  <c r="H687" i="5"/>
  <c r="G777" i="5"/>
  <c r="H772" i="5"/>
  <c r="I772" i="5"/>
  <c r="L772" i="5"/>
  <c r="J772" i="5"/>
  <c r="K772" i="5"/>
  <c r="G757" i="5"/>
  <c r="L753" i="5"/>
  <c r="J683" i="5"/>
  <c r="G521" i="5"/>
  <c r="G662" i="5"/>
  <c r="G665" i="5"/>
  <c r="L657" i="5"/>
  <c r="L652" i="5" s="1"/>
  <c r="L662" i="5"/>
  <c r="K657" i="5"/>
  <c r="K652" i="5" s="1"/>
  <c r="K662" i="5"/>
  <c r="J657" i="5"/>
  <c r="J652" i="5" s="1"/>
  <c r="J662" i="5"/>
  <c r="H657" i="5"/>
  <c r="H652" i="5" s="1"/>
  <c r="H662" i="5"/>
  <c r="I657" i="5"/>
  <c r="I652" i="5" s="1"/>
  <c r="I662" i="5"/>
  <c r="H665" i="5"/>
  <c r="H663" i="5"/>
  <c r="H549" i="5"/>
  <c r="H554" i="5"/>
  <c r="L549" i="5"/>
  <c r="L554" i="5"/>
  <c r="G362" i="5"/>
  <c r="K549" i="5"/>
  <c r="K554" i="5"/>
  <c r="J549" i="5"/>
  <c r="J554" i="5"/>
  <c r="I549" i="5"/>
  <c r="I554" i="5"/>
  <c r="G590" i="5"/>
  <c r="L513" i="5"/>
  <c r="L521" i="5"/>
  <c r="K513" i="5"/>
  <c r="K521" i="5"/>
  <c r="G518" i="5"/>
  <c r="G517" i="5"/>
  <c r="L514" i="5"/>
  <c r="L517" i="5"/>
  <c r="L518" i="5"/>
  <c r="I513" i="5"/>
  <c r="I521" i="5"/>
  <c r="K590" i="5"/>
  <c r="K514" i="5"/>
  <c r="K518" i="5"/>
  <c r="K517" i="5"/>
  <c r="H513" i="5"/>
  <c r="H521" i="5"/>
  <c r="J590" i="5"/>
  <c r="H614" i="5"/>
  <c r="J514" i="5"/>
  <c r="J518" i="5"/>
  <c r="J517" i="5"/>
  <c r="I590" i="5"/>
  <c r="J513" i="5"/>
  <c r="J521" i="5"/>
  <c r="I514" i="5"/>
  <c r="I518" i="5"/>
  <c r="I517" i="5"/>
  <c r="H590" i="5"/>
  <c r="L567" i="5"/>
  <c r="L572" i="5"/>
  <c r="L477" i="5" s="1"/>
  <c r="J567" i="5"/>
  <c r="J572" i="5"/>
  <c r="J477" i="5" s="1"/>
  <c r="I567" i="5"/>
  <c r="I572" i="5"/>
  <c r="I477" i="5" s="1"/>
  <c r="H567" i="5"/>
  <c r="H572" i="5"/>
  <c r="H477" i="5" s="1"/>
  <c r="H514" i="5"/>
  <c r="H518" i="5"/>
  <c r="H517" i="5"/>
  <c r="K567" i="5"/>
  <c r="K572" i="5"/>
  <c r="K477" i="5" s="1"/>
  <c r="G606" i="5"/>
  <c r="G595" i="5" s="1"/>
  <c r="G482" i="5" s="1"/>
  <c r="G597" i="5"/>
  <c r="G484" i="5" s="1"/>
  <c r="G267" i="5" s="1"/>
  <c r="L599" i="5"/>
  <c r="L486" i="5" s="1"/>
  <c r="L257" i="5" s="1"/>
  <c r="K599" i="5"/>
  <c r="K486" i="5" s="1"/>
  <c r="K257" i="5" s="1"/>
  <c r="G599" i="5"/>
  <c r="G486" i="5" s="1"/>
  <c r="G257" i="5" s="1"/>
  <c r="J602" i="5"/>
  <c r="J598" i="5" s="1"/>
  <c r="J485" i="5" s="1"/>
  <c r="J599" i="5"/>
  <c r="J486" i="5" s="1"/>
  <c r="J257" i="5" s="1"/>
  <c r="J256" i="5" s="1"/>
  <c r="I599" i="5"/>
  <c r="I486" i="5" s="1"/>
  <c r="I257" i="5" s="1"/>
  <c r="H599" i="5"/>
  <c r="H486" i="5" s="1"/>
  <c r="H257" i="5" s="1"/>
  <c r="K573" i="5"/>
  <c r="K478" i="5" s="1"/>
  <c r="K575" i="5"/>
  <c r="K571" i="5" s="1"/>
  <c r="K476" i="5" s="1"/>
  <c r="K568" i="5"/>
  <c r="J550" i="5"/>
  <c r="J557" i="5"/>
  <c r="J553" i="5" s="1"/>
  <c r="J539" i="5"/>
  <c r="K496" i="5"/>
  <c r="K501" i="5"/>
  <c r="H495" i="5"/>
  <c r="H499" i="5"/>
  <c r="H500" i="5"/>
  <c r="H503" i="5"/>
  <c r="J496" i="5"/>
  <c r="J501" i="5"/>
  <c r="I496" i="5"/>
  <c r="I501" i="5"/>
  <c r="H496" i="5"/>
  <c r="H501" i="5"/>
  <c r="L495" i="5"/>
  <c r="L500" i="5"/>
  <c r="L503" i="5"/>
  <c r="L499" i="5"/>
  <c r="G499" i="5"/>
  <c r="G500" i="5"/>
  <c r="G503" i="5"/>
  <c r="K495" i="5"/>
  <c r="K500" i="5"/>
  <c r="K499" i="5"/>
  <c r="K503" i="5"/>
  <c r="J495" i="5"/>
  <c r="J500" i="5"/>
  <c r="J503" i="5"/>
  <c r="J499" i="5"/>
  <c r="L496" i="5"/>
  <c r="L501" i="5"/>
  <c r="I495" i="5"/>
  <c r="I499" i="5"/>
  <c r="I500" i="5"/>
  <c r="I503" i="5"/>
  <c r="J316" i="5"/>
  <c r="I318" i="5"/>
  <c r="I316" i="5"/>
  <c r="L362" i="5"/>
  <c r="L376" i="5"/>
  <c r="L381" i="5"/>
  <c r="K376" i="5"/>
  <c r="K381" i="5"/>
  <c r="K316" i="5"/>
  <c r="H318" i="5"/>
  <c r="J376" i="5"/>
  <c r="J381" i="5"/>
  <c r="I376" i="5"/>
  <c r="I381" i="5"/>
  <c r="H376" i="5"/>
  <c r="H381" i="5"/>
  <c r="K362" i="5"/>
  <c r="J362" i="5"/>
  <c r="I362" i="5"/>
  <c r="H382" i="5"/>
  <c r="H384" i="5"/>
  <c r="H380" i="5" s="1"/>
  <c r="J358" i="5"/>
  <c r="J356" i="5"/>
  <c r="H377" i="5"/>
  <c r="G337" i="5"/>
  <c r="L332" i="5"/>
  <c r="L337" i="5"/>
  <c r="J332" i="5"/>
  <c r="J337" i="5"/>
  <c r="H316" i="5"/>
  <c r="I332" i="5"/>
  <c r="I337" i="5"/>
  <c r="L318" i="5"/>
  <c r="H332" i="5"/>
  <c r="H337" i="5"/>
  <c r="K332" i="5"/>
  <c r="K337" i="5"/>
  <c r="G318" i="5"/>
  <c r="K318" i="5"/>
  <c r="L322" i="5"/>
  <c r="K292" i="5"/>
  <c r="K287" i="5" s="1"/>
  <c r="K297" i="5"/>
  <c r="K283" i="5" s="1"/>
  <c r="J292" i="5"/>
  <c r="J287" i="5" s="1"/>
  <c r="J297" i="5"/>
  <c r="J283" i="5" s="1"/>
  <c r="I292" i="5"/>
  <c r="I287" i="5" s="1"/>
  <c r="I297" i="5"/>
  <c r="I283" i="5" s="1"/>
  <c r="L292" i="5"/>
  <c r="L287" i="5" s="1"/>
  <c r="L297" i="5"/>
  <c r="L283" i="5" s="1"/>
  <c r="H292" i="5"/>
  <c r="H287" i="5" s="1"/>
  <c r="H297" i="5"/>
  <c r="H283" i="5" s="1"/>
  <c r="K96" i="5"/>
  <c r="F95" i="5"/>
  <c r="F96" i="5"/>
  <c r="F81" i="5" s="1"/>
  <c r="G549" i="5"/>
  <c r="G332" i="5"/>
  <c r="G789" i="5"/>
  <c r="G772" i="5"/>
  <c r="G790" i="5"/>
  <c r="G924" i="5"/>
  <c r="L924" i="5"/>
  <c r="K924" i="5"/>
  <c r="J924" i="5"/>
  <c r="I924" i="5"/>
  <c r="H924" i="5"/>
  <c r="I1004" i="5"/>
  <c r="K1003" i="5"/>
  <c r="E276" i="5"/>
  <c r="L675" i="5"/>
  <c r="K675" i="5"/>
  <c r="J675" i="5"/>
  <c r="G675" i="5"/>
  <c r="I675" i="5"/>
  <c r="H675" i="5"/>
  <c r="G963" i="5"/>
  <c r="D276" i="5"/>
  <c r="G710" i="5"/>
  <c r="G657" i="5"/>
  <c r="G567" i="5"/>
  <c r="G514" i="5"/>
  <c r="G513" i="5"/>
  <c r="G495" i="5"/>
  <c r="G496" i="5"/>
  <c r="G376" i="5"/>
  <c r="F276" i="5"/>
  <c r="D275" i="5"/>
  <c r="C276" i="5"/>
  <c r="F275" i="5"/>
  <c r="E275" i="5"/>
  <c r="C275" i="5"/>
  <c r="G292" i="5"/>
  <c r="H658" i="5"/>
  <c r="F867" i="5"/>
  <c r="C629" i="5"/>
  <c r="I900" i="5"/>
  <c r="E628" i="5"/>
  <c r="F628" i="5"/>
  <c r="E629" i="5"/>
  <c r="D628" i="5"/>
  <c r="C628" i="5"/>
  <c r="J899" i="5"/>
  <c r="F629" i="5"/>
  <c r="D629" i="5"/>
  <c r="B287" i="5"/>
  <c r="C787" i="5"/>
  <c r="C783" i="5" s="1"/>
  <c r="C287" i="5"/>
  <c r="E287" i="5"/>
  <c r="D287" i="5"/>
  <c r="F707" i="5"/>
  <c r="F703" i="5" s="1"/>
  <c r="E961" i="5"/>
  <c r="E957" i="5" s="1"/>
  <c r="E348" i="5"/>
  <c r="E344" i="5" s="1"/>
  <c r="L759" i="5"/>
  <c r="L751" i="5" s="1"/>
  <c r="L604" i="5"/>
  <c r="L600" i="5" s="1"/>
  <c r="L487" i="5" s="1"/>
  <c r="L258" i="5" s="1"/>
  <c r="L1043" i="5"/>
  <c r="L1036" i="5" s="1"/>
  <c r="I1048" i="5"/>
  <c r="I667" i="5"/>
  <c r="J955" i="5"/>
  <c r="C983" i="5"/>
  <c r="C979" i="5" s="1"/>
  <c r="H577" i="5"/>
  <c r="F547" i="5"/>
  <c r="F543" i="5" s="1"/>
  <c r="F290" i="5"/>
  <c r="D348" i="5"/>
  <c r="D344" i="5" s="1"/>
  <c r="D511" i="5"/>
  <c r="D507" i="5" s="1"/>
  <c r="K667" i="5"/>
  <c r="F787" i="5"/>
  <c r="F783" i="5" s="1"/>
  <c r="K1108" i="5"/>
  <c r="K1107" i="5" s="1"/>
  <c r="H1104" i="5"/>
  <c r="G943" i="5"/>
  <c r="K943" i="5"/>
  <c r="G1108" i="5"/>
  <c r="G1107" i="5" s="1"/>
  <c r="J943" i="5"/>
  <c r="K1043" i="5"/>
  <c r="K1036" i="5" s="1"/>
  <c r="H943" i="5"/>
  <c r="G1043" i="5"/>
  <c r="J1043" i="5"/>
  <c r="J1036" i="5" s="1"/>
  <c r="J1108" i="5"/>
  <c r="J1092" i="5" s="1"/>
  <c r="I1043" i="5"/>
  <c r="I1036" i="5" s="1"/>
  <c r="B95" i="5"/>
  <c r="G658" i="5"/>
  <c r="K759" i="5"/>
  <c r="J98" i="5"/>
  <c r="J759" i="5"/>
  <c r="I98" i="5"/>
  <c r="L98" i="5"/>
  <c r="L667" i="5"/>
  <c r="H759" i="5"/>
  <c r="I955" i="5"/>
  <c r="H98" i="5"/>
  <c r="H1175" i="5"/>
  <c r="H1166" i="5" s="1"/>
  <c r="G98" i="5"/>
  <c r="G96" i="5" s="1"/>
  <c r="G604" i="5"/>
  <c r="G600" i="5" s="1"/>
  <c r="G487" i="5" s="1"/>
  <c r="G258" i="5" s="1"/>
  <c r="I718" i="5"/>
  <c r="I714" i="5" s="1"/>
  <c r="K604" i="5"/>
  <c r="K600" i="5" s="1"/>
  <c r="K487" i="5" s="1"/>
  <c r="K258" i="5" s="1"/>
  <c r="I604" i="5"/>
  <c r="I600" i="5" s="1"/>
  <c r="I487" i="5" s="1"/>
  <c r="I258" i="5" s="1"/>
  <c r="L1080" i="5"/>
  <c r="L1078" i="5" s="1"/>
  <c r="H604" i="5"/>
  <c r="H600" i="5" s="1"/>
  <c r="H487" i="5" s="1"/>
  <c r="H258" i="5" s="1"/>
  <c r="I1104" i="5"/>
  <c r="K95" i="5"/>
  <c r="L611" i="5"/>
  <c r="L593" i="5" s="1"/>
  <c r="L480" i="5" s="1"/>
  <c r="L260" i="5" s="1"/>
  <c r="L311" i="5"/>
  <c r="K311" i="5"/>
  <c r="E511" i="5"/>
  <c r="E507" i="5" s="1"/>
  <c r="B1092" i="5"/>
  <c r="B867" i="5" s="1"/>
  <c r="E547" i="5"/>
  <c r="E543" i="5" s="1"/>
  <c r="L1056" i="5"/>
  <c r="L1034" i="5" s="1"/>
  <c r="G912" i="5"/>
  <c r="G905" i="5" s="1"/>
  <c r="J1060" i="5"/>
  <c r="E290" i="5"/>
  <c r="G541" i="5"/>
  <c r="D961" i="5"/>
  <c r="D957" i="5" s="1"/>
  <c r="D290" i="5"/>
  <c r="J386" i="5"/>
  <c r="H541" i="5"/>
  <c r="I951" i="5"/>
  <c r="C961" i="5"/>
  <c r="C957" i="5" s="1"/>
  <c r="C290" i="5"/>
  <c r="F961" i="5"/>
  <c r="F957" i="5" s="1"/>
  <c r="D374" i="5"/>
  <c r="D370" i="5" s="1"/>
  <c r="B511" i="5"/>
  <c r="H951" i="5"/>
  <c r="E787" i="5"/>
  <c r="E783" i="5" s="1"/>
  <c r="D1090" i="5"/>
  <c r="D1086" i="5" s="1"/>
  <c r="G616" i="5"/>
  <c r="G614" i="5" s="1"/>
  <c r="L608" i="5"/>
  <c r="H912" i="5"/>
  <c r="H905" i="5" s="1"/>
  <c r="G1060" i="5"/>
  <c r="B583" i="5"/>
  <c r="L955" i="5"/>
  <c r="K323" i="5"/>
  <c r="I559" i="5"/>
  <c r="I555" i="5" s="1"/>
  <c r="K955" i="5"/>
  <c r="J342" i="5"/>
  <c r="J338" i="5" s="1"/>
  <c r="G360" i="5"/>
  <c r="H915" i="5"/>
  <c r="H907" i="5" s="1"/>
  <c r="L1060" i="5"/>
  <c r="L1058" i="5" s="1"/>
  <c r="I342" i="5"/>
  <c r="I338" i="5" s="1"/>
  <c r="K386" i="5"/>
  <c r="K559" i="5"/>
  <c r="K555" i="5" s="1"/>
  <c r="K608" i="5"/>
  <c r="I915" i="5"/>
  <c r="I907" i="5" s="1"/>
  <c r="I1175" i="5"/>
  <c r="K1056" i="5"/>
  <c r="K1034" i="5" s="1"/>
  <c r="G323" i="5"/>
  <c r="G315" i="5" s="1"/>
  <c r="J323" i="5"/>
  <c r="L360" i="5"/>
  <c r="L356" i="5" s="1"/>
  <c r="I386" i="5"/>
  <c r="I608" i="5"/>
  <c r="L616" i="5"/>
  <c r="L614" i="5" s="1"/>
  <c r="L718" i="5"/>
  <c r="L714" i="5" s="1"/>
  <c r="L912" i="5"/>
  <c r="L905" i="5" s="1"/>
  <c r="I1056" i="5"/>
  <c r="I1034" i="5" s="1"/>
  <c r="I323" i="5"/>
  <c r="H360" i="5"/>
  <c r="H356" i="5" s="1"/>
  <c r="H608" i="5"/>
  <c r="K616" i="5"/>
  <c r="K614" i="5" s="1"/>
  <c r="I685" i="5"/>
  <c r="G718" i="5"/>
  <c r="G714" i="5" s="1"/>
  <c r="G713" i="5" s="1"/>
  <c r="K718" i="5"/>
  <c r="K714" i="5" s="1"/>
  <c r="G1048" i="5"/>
  <c r="H1056" i="5"/>
  <c r="H1034" i="5" s="1"/>
  <c r="H342" i="5"/>
  <c r="H338" i="5" s="1"/>
  <c r="J1056" i="5"/>
  <c r="J1034" i="5" s="1"/>
  <c r="H323" i="5"/>
  <c r="L367" i="5"/>
  <c r="L355" i="5" s="1"/>
  <c r="B330" i="5"/>
  <c r="H685" i="5"/>
  <c r="G342" i="5"/>
  <c r="G338" i="5" s="1"/>
  <c r="G367" i="5"/>
  <c r="K367" i="5"/>
  <c r="K355" i="5" s="1"/>
  <c r="H718" i="5"/>
  <c r="H714" i="5" s="1"/>
  <c r="H973" i="5"/>
  <c r="J608" i="5"/>
  <c r="K342" i="5"/>
  <c r="K338" i="5" s="1"/>
  <c r="J367" i="5"/>
  <c r="J355" i="5" s="1"/>
  <c r="L302" i="5"/>
  <c r="L298" i="5" s="1"/>
  <c r="L284" i="5" s="1"/>
  <c r="B290" i="5"/>
  <c r="H302" i="5"/>
  <c r="H298" i="5" s="1"/>
  <c r="B922" i="5"/>
  <c r="K1016" i="5"/>
  <c r="L1016" i="5"/>
  <c r="L1014" i="5" s="1"/>
  <c r="L1007" i="5" s="1"/>
  <c r="J780" i="5"/>
  <c r="J779" i="5" s="1"/>
  <c r="G780" i="5"/>
  <c r="G776" i="5" s="1"/>
  <c r="K780" i="5"/>
  <c r="B628" i="5"/>
  <c r="I780" i="5"/>
  <c r="I779" i="5" s="1"/>
  <c r="B547" i="5"/>
  <c r="H620" i="5"/>
  <c r="K620" i="5"/>
  <c r="G620" i="5"/>
  <c r="I697" i="5"/>
  <c r="I695" i="5" s="1"/>
  <c r="L697" i="5"/>
  <c r="L695" i="5" s="1"/>
  <c r="G1113" i="5"/>
  <c r="G1098" i="5" s="1"/>
  <c r="K1113" i="5"/>
  <c r="L1113" i="5"/>
  <c r="H1113" i="5"/>
  <c r="H1111" i="5" s="1"/>
  <c r="H1096" i="5" s="1"/>
  <c r="J1113" i="5"/>
  <c r="B310" i="5"/>
  <c r="L342" i="5"/>
  <c r="L338" i="5" s="1"/>
  <c r="I360" i="5"/>
  <c r="I356" i="5" s="1"/>
  <c r="G386" i="5"/>
  <c r="I541" i="5"/>
  <c r="G559" i="5"/>
  <c r="G555" i="5" s="1"/>
  <c r="H611" i="5"/>
  <c r="H593" i="5" s="1"/>
  <c r="H480" i="5" s="1"/>
  <c r="H260" i="5" s="1"/>
  <c r="B351" i="5"/>
  <c r="L577" i="5"/>
  <c r="J693" i="5"/>
  <c r="J691" i="5" s="1"/>
  <c r="J701" i="5"/>
  <c r="J699" i="5" s="1"/>
  <c r="J755" i="5"/>
  <c r="L805" i="5"/>
  <c r="L801" i="5" s="1"/>
  <c r="L640" i="5" s="1"/>
  <c r="K951" i="5"/>
  <c r="L973" i="5"/>
  <c r="L1104" i="5"/>
  <c r="L1100" i="5" s="1"/>
  <c r="L386" i="5"/>
  <c r="B377" i="5"/>
  <c r="J577" i="5"/>
  <c r="H693" i="5"/>
  <c r="H691" i="5" s="1"/>
  <c r="I701" i="5"/>
  <c r="I699" i="5" s="1"/>
  <c r="I755" i="5"/>
  <c r="B787" i="5"/>
  <c r="J951" i="5"/>
  <c r="J973" i="5"/>
  <c r="I577" i="5"/>
  <c r="I973" i="5"/>
  <c r="L1175" i="5"/>
  <c r="I367" i="5"/>
  <c r="I355" i="5" s="1"/>
  <c r="L541" i="5"/>
  <c r="H559" i="5"/>
  <c r="H555" i="5" s="1"/>
  <c r="G611" i="5"/>
  <c r="K611" i="5"/>
  <c r="K593" i="5" s="1"/>
  <c r="K480" i="5" s="1"/>
  <c r="K260" i="5" s="1"/>
  <c r="J616" i="5"/>
  <c r="J614" i="5" s="1"/>
  <c r="G701" i="5"/>
  <c r="G699" i="5" s="1"/>
  <c r="K912" i="5"/>
  <c r="K905" i="5" s="1"/>
  <c r="L915" i="5"/>
  <c r="L907" i="5" s="1"/>
  <c r="K1048" i="5"/>
  <c r="K360" i="5"/>
  <c r="K356" i="5" s="1"/>
  <c r="H367" i="5"/>
  <c r="K541" i="5"/>
  <c r="J611" i="5"/>
  <c r="J593" i="5" s="1"/>
  <c r="J480" i="5" s="1"/>
  <c r="J260" i="5" s="1"/>
  <c r="I616" i="5"/>
  <c r="I614" i="5" s="1"/>
  <c r="B565" i="5"/>
  <c r="L693" i="5"/>
  <c r="L691" i="5" s="1"/>
  <c r="G1080" i="5"/>
  <c r="G1078" i="5" s="1"/>
  <c r="H1084" i="5"/>
  <c r="H1082" i="5" s="1"/>
  <c r="J912" i="5"/>
  <c r="J905" i="5" s="1"/>
  <c r="G915" i="5"/>
  <c r="G907" i="5" s="1"/>
  <c r="K915" i="5"/>
  <c r="K907" i="5" s="1"/>
  <c r="G947" i="5"/>
  <c r="G951" i="5"/>
  <c r="I1156" i="5"/>
  <c r="I1152" i="5" s="1"/>
  <c r="J1048" i="5"/>
  <c r="I611" i="5"/>
  <c r="I593" i="5" s="1"/>
  <c r="I480" i="5" s="1"/>
  <c r="I260" i="5" s="1"/>
  <c r="G689" i="5"/>
  <c r="G687" i="5" s="1"/>
  <c r="K693" i="5"/>
  <c r="K691" i="5" s="1"/>
  <c r="K755" i="5"/>
  <c r="H947" i="5"/>
  <c r="G973" i="5"/>
  <c r="H1048" i="5"/>
  <c r="F374" i="5"/>
  <c r="F370" i="5" s="1"/>
  <c r="C1090" i="5"/>
  <c r="C1086" i="5" s="1"/>
  <c r="F1090" i="5"/>
  <c r="F1086" i="5" s="1"/>
  <c r="E1090" i="5"/>
  <c r="E1086" i="5" s="1"/>
  <c r="D1001" i="5"/>
  <c r="D997" i="5" s="1"/>
  <c r="F1001" i="5"/>
  <c r="F997" i="5" s="1"/>
  <c r="E1001" i="5"/>
  <c r="E997" i="5" s="1"/>
  <c r="C1001" i="5"/>
  <c r="C997" i="5" s="1"/>
  <c r="F983" i="5"/>
  <c r="F979" i="5" s="1"/>
  <c r="E983" i="5"/>
  <c r="E979" i="5" s="1"/>
  <c r="D983" i="5"/>
  <c r="D979" i="5" s="1"/>
  <c r="F922" i="5"/>
  <c r="F918" i="5" s="1"/>
  <c r="E922" i="5"/>
  <c r="E918" i="5" s="1"/>
  <c r="D922" i="5"/>
  <c r="D918" i="5" s="1"/>
  <c r="I1113" i="5"/>
  <c r="B1093" i="5"/>
  <c r="B868" i="5" s="1"/>
  <c r="I1108" i="5"/>
  <c r="I1107" i="5" s="1"/>
  <c r="H1108" i="5"/>
  <c r="H1107" i="5" s="1"/>
  <c r="G1104" i="5"/>
  <c r="K1104" i="5"/>
  <c r="K1060" i="5"/>
  <c r="K1058" i="5" s="1"/>
  <c r="I1060" i="5"/>
  <c r="K1175" i="5"/>
  <c r="L1048" i="5"/>
  <c r="H1043" i="5"/>
  <c r="H1036" i="5" s="1"/>
  <c r="J1016" i="5"/>
  <c r="J1014" i="5" s="1"/>
  <c r="J1007" i="5" s="1"/>
  <c r="H1016" i="5"/>
  <c r="H1014" i="5" s="1"/>
  <c r="H1007" i="5" s="1"/>
  <c r="G1016" i="5"/>
  <c r="G1009" i="5" s="1"/>
  <c r="J1156" i="5"/>
  <c r="J1152" i="5" s="1"/>
  <c r="H1156" i="5"/>
  <c r="H1152" i="5" s="1"/>
  <c r="L1156" i="5"/>
  <c r="L1152" i="5" s="1"/>
  <c r="G1156" i="5"/>
  <c r="G1152" i="5" s="1"/>
  <c r="G1147" i="5" s="1"/>
  <c r="H955" i="5"/>
  <c r="G955" i="5"/>
  <c r="L947" i="5"/>
  <c r="K947" i="5"/>
  <c r="J947" i="5"/>
  <c r="L943" i="5"/>
  <c r="D897" i="5"/>
  <c r="D893" i="5" s="1"/>
  <c r="F897" i="5"/>
  <c r="F893" i="5" s="1"/>
  <c r="E897" i="5"/>
  <c r="E893" i="5" s="1"/>
  <c r="F769" i="5"/>
  <c r="F765" i="5" s="1"/>
  <c r="E769" i="5"/>
  <c r="E765" i="5" s="1"/>
  <c r="D707" i="5"/>
  <c r="D703" i="5" s="1"/>
  <c r="E673" i="5"/>
  <c r="E669" i="5" s="1"/>
  <c r="F673" i="5"/>
  <c r="F669" i="5" s="1"/>
  <c r="C922" i="5"/>
  <c r="C918" i="5" s="1"/>
  <c r="C897" i="5"/>
  <c r="C893" i="5" s="1"/>
  <c r="K805" i="5"/>
  <c r="K801" i="5" s="1"/>
  <c r="K640" i="5" s="1"/>
  <c r="J805" i="5"/>
  <c r="J801" i="5" s="1"/>
  <c r="J640" i="5" s="1"/>
  <c r="I805" i="5"/>
  <c r="I801" i="5" s="1"/>
  <c r="I640" i="5" s="1"/>
  <c r="H805" i="5"/>
  <c r="H801" i="5" s="1"/>
  <c r="H640" i="5" s="1"/>
  <c r="H780" i="5"/>
  <c r="L780" i="5"/>
  <c r="L779" i="5" s="1"/>
  <c r="H755" i="5"/>
  <c r="H751" i="5" s="1"/>
  <c r="G755" i="5"/>
  <c r="G751" i="5" s="1"/>
  <c r="G1084" i="5"/>
  <c r="G1082" i="5" s="1"/>
  <c r="L1084" i="5"/>
  <c r="L1082" i="5" s="1"/>
  <c r="K1084" i="5"/>
  <c r="K1082" i="5" s="1"/>
  <c r="J1084" i="5"/>
  <c r="J1082" i="5" s="1"/>
  <c r="I1084" i="5"/>
  <c r="I1082" i="5" s="1"/>
  <c r="K1080" i="5"/>
  <c r="K1078" i="5" s="1"/>
  <c r="J1080" i="5"/>
  <c r="J1078" i="5" s="1"/>
  <c r="I1080" i="5"/>
  <c r="I1078" i="5" s="1"/>
  <c r="I759" i="5"/>
  <c r="J718" i="5"/>
  <c r="J714" i="5" s="1"/>
  <c r="B707" i="5"/>
  <c r="H701" i="5"/>
  <c r="H699" i="5" s="1"/>
  <c r="L701" i="5"/>
  <c r="L699" i="5" s="1"/>
  <c r="J697" i="5"/>
  <c r="J695" i="5" s="1"/>
  <c r="H697" i="5"/>
  <c r="H695" i="5" s="1"/>
  <c r="G693" i="5"/>
  <c r="G691" i="5" s="1"/>
  <c r="J689" i="5"/>
  <c r="J687" i="5" s="1"/>
  <c r="I689" i="5"/>
  <c r="I687" i="5" s="1"/>
  <c r="L689" i="5"/>
  <c r="L687" i="5" s="1"/>
  <c r="K689" i="5"/>
  <c r="K687" i="5" s="1"/>
  <c r="G685" i="5"/>
  <c r="L685" i="5"/>
  <c r="K685" i="5"/>
  <c r="J667" i="5"/>
  <c r="D583" i="5"/>
  <c r="D579" i="5" s="1"/>
  <c r="L620" i="5"/>
  <c r="I620" i="5"/>
  <c r="J620" i="5"/>
  <c r="G577" i="5"/>
  <c r="D547" i="5"/>
  <c r="D543" i="5" s="1"/>
  <c r="L559" i="5"/>
  <c r="L555" i="5" s="1"/>
  <c r="C529" i="5"/>
  <c r="C525" i="5" s="1"/>
  <c r="C547" i="5"/>
  <c r="C543" i="5" s="1"/>
  <c r="F583" i="5"/>
  <c r="F579" i="5" s="1"/>
  <c r="D673" i="5"/>
  <c r="D669" i="5" s="1"/>
  <c r="F529" i="5"/>
  <c r="F525" i="5" s="1"/>
  <c r="E583" i="5"/>
  <c r="E579" i="5" s="1"/>
  <c r="C673" i="5"/>
  <c r="C669" i="5" s="1"/>
  <c r="C707" i="5"/>
  <c r="C703" i="5" s="1"/>
  <c r="F511" i="5"/>
  <c r="F507" i="5" s="1"/>
  <c r="C583" i="5"/>
  <c r="C579" i="5" s="1"/>
  <c r="C769" i="5"/>
  <c r="C765" i="5" s="1"/>
  <c r="D787" i="5"/>
  <c r="D783" i="5" s="1"/>
  <c r="E707" i="5"/>
  <c r="E703" i="5" s="1"/>
  <c r="C565" i="5"/>
  <c r="C561" i="5" s="1"/>
  <c r="E725" i="5"/>
  <c r="E721" i="5" s="1"/>
  <c r="D725" i="5"/>
  <c r="D721" i="5" s="1"/>
  <c r="C725" i="5"/>
  <c r="C721" i="5" s="1"/>
  <c r="F725" i="5"/>
  <c r="F721" i="5" s="1"/>
  <c r="C511" i="5"/>
  <c r="C507" i="5" s="1"/>
  <c r="F565" i="5"/>
  <c r="F561" i="5" s="1"/>
  <c r="E565" i="5"/>
  <c r="E561" i="5" s="1"/>
  <c r="E529" i="5"/>
  <c r="E525" i="5" s="1"/>
  <c r="D565" i="5"/>
  <c r="D561" i="5" s="1"/>
  <c r="D529" i="5"/>
  <c r="D525" i="5" s="1"/>
  <c r="E493" i="5"/>
  <c r="E489" i="5" s="1"/>
  <c r="D493" i="5"/>
  <c r="D489" i="5" s="1"/>
  <c r="C493" i="5"/>
  <c r="C489" i="5" s="1"/>
  <c r="B493" i="5"/>
  <c r="F493" i="5"/>
  <c r="F489" i="5" s="1"/>
  <c r="L310" i="5"/>
  <c r="C330" i="5"/>
  <c r="C326" i="5" s="1"/>
  <c r="C348" i="5"/>
  <c r="C344" i="5" s="1"/>
  <c r="J351" i="5"/>
  <c r="F348" i="5"/>
  <c r="F344" i="5" s="1"/>
  <c r="D769" i="5"/>
  <c r="D765" i="5" s="1"/>
  <c r="K302" i="5"/>
  <c r="K298" i="5" s="1"/>
  <c r="K284" i="5" s="1"/>
  <c r="C308" i="5"/>
  <c r="C304" i="5" s="1"/>
  <c r="H311" i="5"/>
  <c r="E374" i="5"/>
  <c r="E370" i="5" s="1"/>
  <c r="C374" i="5"/>
  <c r="C370" i="5" s="1"/>
  <c r="F330" i="5"/>
  <c r="F326" i="5" s="1"/>
  <c r="E330" i="5"/>
  <c r="E326" i="5" s="1"/>
  <c r="D330" i="5"/>
  <c r="D326" i="5" s="1"/>
  <c r="F308" i="5"/>
  <c r="F304" i="5" s="1"/>
  <c r="E308" i="5"/>
  <c r="E304" i="5" s="1"/>
  <c r="D308" i="5"/>
  <c r="D304" i="5" s="1"/>
  <c r="I311" i="5"/>
  <c r="G311" i="5"/>
  <c r="J311" i="5"/>
  <c r="I302" i="5"/>
  <c r="I298" i="5" s="1"/>
  <c r="J302" i="5"/>
  <c r="J298" i="5" s="1"/>
  <c r="G302" i="5"/>
  <c r="F287" i="5"/>
  <c r="I181" i="5"/>
  <c r="L181" i="5"/>
  <c r="K181" i="5"/>
  <c r="J181" i="5"/>
  <c r="H181" i="5"/>
  <c r="G181" i="5"/>
  <c r="G185" i="5"/>
  <c r="H185" i="5"/>
  <c r="I185" i="5"/>
  <c r="J185" i="5"/>
  <c r="K185" i="5"/>
  <c r="L185" i="5"/>
  <c r="G186" i="5"/>
  <c r="H186" i="5"/>
  <c r="I186" i="5"/>
  <c r="J186" i="5"/>
  <c r="K186" i="5"/>
  <c r="L186" i="5"/>
  <c r="F185" i="5"/>
  <c r="F184" i="5" s="1"/>
  <c r="G189" i="5"/>
  <c r="H189" i="5"/>
  <c r="I189" i="5"/>
  <c r="J189" i="5"/>
  <c r="K189" i="5"/>
  <c r="L189" i="5"/>
  <c r="G190" i="5"/>
  <c r="H190" i="5"/>
  <c r="I190" i="5"/>
  <c r="J190" i="5"/>
  <c r="K190" i="5"/>
  <c r="L190" i="5"/>
  <c r="F189" i="5"/>
  <c r="F188" i="5" s="1"/>
  <c r="G193" i="5"/>
  <c r="H193" i="5"/>
  <c r="I193" i="5"/>
  <c r="J193" i="5"/>
  <c r="K193" i="5"/>
  <c r="L193" i="5"/>
  <c r="G194" i="5"/>
  <c r="H194" i="5"/>
  <c r="I194" i="5"/>
  <c r="J194" i="5"/>
  <c r="K194" i="5"/>
  <c r="L194" i="5"/>
  <c r="F194" i="5"/>
  <c r="F193" i="5"/>
  <c r="L182" i="5"/>
  <c r="K182" i="5"/>
  <c r="J182" i="5"/>
  <c r="I182" i="5"/>
  <c r="H182" i="5"/>
  <c r="G182" i="5"/>
  <c r="F182" i="5"/>
  <c r="F180" i="5" s="1"/>
  <c r="G177" i="5"/>
  <c r="H177" i="5"/>
  <c r="I177" i="5"/>
  <c r="J177" i="5"/>
  <c r="K177" i="5"/>
  <c r="L177" i="5"/>
  <c r="G178" i="5"/>
  <c r="H178" i="5"/>
  <c r="I178" i="5"/>
  <c r="J178" i="5"/>
  <c r="K178" i="5"/>
  <c r="L178" i="5"/>
  <c r="F178" i="5"/>
  <c r="F176" i="5" s="1"/>
  <c r="G173" i="5"/>
  <c r="H173" i="5"/>
  <c r="I173" i="5"/>
  <c r="J173" i="5"/>
  <c r="K173" i="5"/>
  <c r="L173" i="5"/>
  <c r="F173" i="5"/>
  <c r="G174" i="5"/>
  <c r="H174" i="5"/>
  <c r="I174" i="5"/>
  <c r="J174" i="5"/>
  <c r="K174" i="5"/>
  <c r="L174" i="5"/>
  <c r="J751" i="5" l="1"/>
  <c r="I751" i="5"/>
  <c r="K751" i="5"/>
  <c r="K749" i="5" s="1"/>
  <c r="L749" i="5"/>
  <c r="H746" i="5"/>
  <c r="H743" i="5" s="1"/>
  <c r="H739" i="5" s="1"/>
  <c r="J746" i="5"/>
  <c r="J743" i="5" s="1"/>
  <c r="J739" i="5" s="1"/>
  <c r="J749" i="5"/>
  <c r="K746" i="5"/>
  <c r="K743" i="5" s="1"/>
  <c r="K739" i="5" s="1"/>
  <c r="G646" i="5"/>
  <c r="G746" i="5"/>
  <c r="L746" i="5"/>
  <c r="L743" i="5" s="1"/>
  <c r="L739" i="5" s="1"/>
  <c r="I746" i="5"/>
  <c r="I743" i="5" s="1"/>
  <c r="I739" i="5" s="1"/>
  <c r="L314" i="5"/>
  <c r="L537" i="5"/>
  <c r="L475" i="5" s="1"/>
  <c r="L252" i="5" s="1"/>
  <c r="L532" i="5"/>
  <c r="L529" i="5" s="1"/>
  <c r="L525" i="5" s="1"/>
  <c r="I537" i="5"/>
  <c r="I535" i="5" s="1"/>
  <c r="I473" i="5" s="1"/>
  <c r="I532" i="5"/>
  <c r="H537" i="5"/>
  <c r="H535" i="5" s="1"/>
  <c r="H473" i="5" s="1"/>
  <c r="H532" i="5"/>
  <c r="H529" i="5" s="1"/>
  <c r="H525" i="5" s="1"/>
  <c r="G537" i="5"/>
  <c r="G475" i="5" s="1"/>
  <c r="G252" i="5" s="1"/>
  <c r="G532" i="5"/>
  <c r="K537" i="5"/>
  <c r="K535" i="5" s="1"/>
  <c r="K473" i="5" s="1"/>
  <c r="K532" i="5"/>
  <c r="K529" i="5" s="1"/>
  <c r="K525" i="5" s="1"/>
  <c r="K1145" i="5"/>
  <c r="K1141" i="5" s="1"/>
  <c r="J18" i="5"/>
  <c r="L18" i="5"/>
  <c r="G18" i="5"/>
  <c r="I18" i="5"/>
  <c r="I884" i="5"/>
  <c r="I1147" i="5"/>
  <c r="I1145" i="5" s="1"/>
  <c r="I1141" i="5" s="1"/>
  <c r="H884" i="5"/>
  <c r="H1147" i="5"/>
  <c r="H1145" i="5" s="1"/>
  <c r="H1141" i="5" s="1"/>
  <c r="G1145" i="5"/>
  <c r="L884" i="5"/>
  <c r="L1147" i="5"/>
  <c r="L1145" i="5" s="1"/>
  <c r="L1141" i="5" s="1"/>
  <c r="J884" i="5"/>
  <c r="J1147" i="5"/>
  <c r="J1145" i="5" s="1"/>
  <c r="J1141" i="5" s="1"/>
  <c r="J250" i="5"/>
  <c r="K875" i="5"/>
  <c r="G884" i="5"/>
  <c r="H713" i="5"/>
  <c r="J1163" i="5"/>
  <c r="J1159" i="5" s="1"/>
  <c r="H259" i="5"/>
  <c r="H36" i="5"/>
  <c r="H35" i="5" s="1"/>
  <c r="L259" i="5"/>
  <c r="L36" i="5"/>
  <c r="L35" i="5" s="1"/>
  <c r="J259" i="5"/>
  <c r="J36" i="5"/>
  <c r="J35" i="5" s="1"/>
  <c r="I259" i="5"/>
  <c r="I36" i="5"/>
  <c r="I35" i="5" s="1"/>
  <c r="K259" i="5"/>
  <c r="K36" i="5"/>
  <c r="K35" i="5" s="1"/>
  <c r="L1171" i="5"/>
  <c r="L1166" i="5"/>
  <c r="L1163" i="5" s="1"/>
  <c r="L1159" i="5" s="1"/>
  <c r="K1171" i="5"/>
  <c r="K1166" i="5"/>
  <c r="K1163" i="5" s="1"/>
  <c r="K1159" i="5" s="1"/>
  <c r="I1171" i="5"/>
  <c r="I1166" i="5"/>
  <c r="I1163" i="5" s="1"/>
  <c r="I1159" i="5" s="1"/>
  <c r="G265" i="5"/>
  <c r="G43" i="5"/>
  <c r="H256" i="5"/>
  <c r="G256" i="5"/>
  <c r="I256" i="5"/>
  <c r="K256" i="5"/>
  <c r="L256" i="5"/>
  <c r="I875" i="5"/>
  <c r="H511" i="5"/>
  <c r="H507" i="5" s="1"/>
  <c r="L875" i="5"/>
  <c r="H875" i="5"/>
  <c r="J875" i="5"/>
  <c r="G875" i="5"/>
  <c r="I914" i="5"/>
  <c r="I906" i="5" s="1"/>
  <c r="L914" i="5"/>
  <c r="L906" i="5" s="1"/>
  <c r="K914" i="5"/>
  <c r="K906" i="5" s="1"/>
  <c r="J1058" i="5"/>
  <c r="G914" i="5"/>
  <c r="G906" i="5" s="1"/>
  <c r="K32" i="5"/>
  <c r="H914" i="5"/>
  <c r="H906" i="5" s="1"/>
  <c r="I886" i="5"/>
  <c r="L878" i="5"/>
  <c r="G953" i="5"/>
  <c r="G928" i="5" s="1"/>
  <c r="G930" i="5"/>
  <c r="G873" i="5" s="1"/>
  <c r="G871" i="5" s="1"/>
  <c r="I953" i="5"/>
  <c r="I928" i="5" s="1"/>
  <c r="I930" i="5"/>
  <c r="I873" i="5" s="1"/>
  <c r="I871" i="5" s="1"/>
  <c r="J941" i="5"/>
  <c r="J937" i="5" s="1"/>
  <c r="J886" i="5" s="1"/>
  <c r="J939" i="5"/>
  <c r="K945" i="5"/>
  <c r="K934" i="5" s="1"/>
  <c r="K936" i="5"/>
  <c r="L945" i="5"/>
  <c r="L934" i="5" s="1"/>
  <c r="L936" i="5"/>
  <c r="I949" i="5"/>
  <c r="I931" i="5" s="1"/>
  <c r="I933" i="5"/>
  <c r="H941" i="5"/>
  <c r="H937" i="5" s="1"/>
  <c r="H886" i="5" s="1"/>
  <c r="H939" i="5"/>
  <c r="J953" i="5"/>
  <c r="J928" i="5" s="1"/>
  <c r="J930" i="5"/>
  <c r="J949" i="5"/>
  <c r="J931" i="5" s="1"/>
  <c r="J933" i="5"/>
  <c r="K941" i="5"/>
  <c r="K937" i="5" s="1"/>
  <c r="K939" i="5"/>
  <c r="L941" i="5"/>
  <c r="L937" i="5" s="1"/>
  <c r="L886" i="5" s="1"/>
  <c r="L939" i="5"/>
  <c r="H945" i="5"/>
  <c r="H934" i="5" s="1"/>
  <c r="H936" i="5"/>
  <c r="G949" i="5"/>
  <c r="G931" i="5" s="1"/>
  <c r="G933" i="5"/>
  <c r="G876" i="5" s="1"/>
  <c r="G941" i="5"/>
  <c r="G937" i="5" s="1"/>
  <c r="G939" i="5"/>
  <c r="G888" i="5" s="1"/>
  <c r="L953" i="5"/>
  <c r="L928" i="5" s="1"/>
  <c r="L930" i="5"/>
  <c r="L873" i="5" s="1"/>
  <c r="L871" i="5" s="1"/>
  <c r="H953" i="5"/>
  <c r="H928" i="5" s="1"/>
  <c r="H930" i="5"/>
  <c r="H873" i="5" s="1"/>
  <c r="H871" i="5" s="1"/>
  <c r="H949" i="5"/>
  <c r="H931" i="5" s="1"/>
  <c r="H933" i="5"/>
  <c r="J945" i="5"/>
  <c r="J934" i="5" s="1"/>
  <c r="J936" i="5"/>
  <c r="G945" i="5"/>
  <c r="G934" i="5" s="1"/>
  <c r="G936" i="5"/>
  <c r="K949" i="5"/>
  <c r="K931" i="5" s="1"/>
  <c r="K933" i="5"/>
  <c r="K953" i="5"/>
  <c r="K928" i="5" s="1"/>
  <c r="K930" i="5"/>
  <c r="K873" i="5" s="1"/>
  <c r="K871" i="5" s="1"/>
  <c r="K511" i="5"/>
  <c r="K507" i="5" s="1"/>
  <c r="K961" i="5"/>
  <c r="K957" i="5" s="1"/>
  <c r="G1155" i="5"/>
  <c r="G1151" i="5" s="1"/>
  <c r="G883" i="5" s="1"/>
  <c r="I1054" i="5"/>
  <c r="I1032" i="5" s="1"/>
  <c r="I1058" i="5"/>
  <c r="L1003" i="5"/>
  <c r="L1155" i="5"/>
  <c r="L1151" i="5" s="1"/>
  <c r="L883" i="5" s="1"/>
  <c r="I1093" i="5"/>
  <c r="I1098" i="5"/>
  <c r="I1003" i="5"/>
  <c r="I1155" i="5"/>
  <c r="I1151" i="5" s="1"/>
  <c r="I883" i="5" s="1"/>
  <c r="J1100" i="5"/>
  <c r="J878" i="5" s="1"/>
  <c r="J1107" i="5"/>
  <c r="J1099" i="5" s="1"/>
  <c r="L1054" i="5"/>
  <c r="L1032" i="5" s="1"/>
  <c r="J1093" i="5"/>
  <c r="J1090" i="5" s="1"/>
  <c r="J1086" i="5" s="1"/>
  <c r="J1098" i="5"/>
  <c r="J1054" i="5"/>
  <c r="J1032" i="5" s="1"/>
  <c r="K1054" i="5"/>
  <c r="K1032" i="5" s="1"/>
  <c r="H1003" i="5"/>
  <c r="H1155" i="5"/>
  <c r="H1151" i="5" s="1"/>
  <c r="H883" i="5" s="1"/>
  <c r="J1003" i="5"/>
  <c r="J1155" i="5"/>
  <c r="J1151" i="5" s="1"/>
  <c r="J883" i="5" s="1"/>
  <c r="H1093" i="5"/>
  <c r="H1098" i="5"/>
  <c r="K1004" i="5"/>
  <c r="K1009" i="5"/>
  <c r="K493" i="5"/>
  <c r="K489" i="5" s="1"/>
  <c r="H1054" i="5"/>
  <c r="H1032" i="5" s="1"/>
  <c r="L1093" i="5"/>
  <c r="L1098" i="5"/>
  <c r="G1058" i="5"/>
  <c r="G1111" i="5"/>
  <c r="G1096" i="5" s="1"/>
  <c r="I1111" i="5"/>
  <c r="I1096" i="5" s="1"/>
  <c r="K1014" i="5"/>
  <c r="K1007" i="5" s="1"/>
  <c r="L1111" i="5"/>
  <c r="L1096" i="5" s="1"/>
  <c r="H1004" i="5"/>
  <c r="H1009" i="5"/>
  <c r="K1093" i="5"/>
  <c r="K1098" i="5"/>
  <c r="K1111" i="5"/>
  <c r="K1096" i="5" s="1"/>
  <c r="L1004" i="5"/>
  <c r="L1009" i="5"/>
  <c r="J1004" i="5"/>
  <c r="J1009" i="5"/>
  <c r="J1111" i="5"/>
  <c r="J1096" i="5" s="1"/>
  <c r="G1014" i="5"/>
  <c r="G1007" i="5" s="1"/>
  <c r="H1173" i="5"/>
  <c r="H1169" i="5" s="1"/>
  <c r="H1171" i="5"/>
  <c r="I1173" i="5"/>
  <c r="I1169" i="5" s="1"/>
  <c r="L1173" i="5"/>
  <c r="L1169" i="5" s="1"/>
  <c r="K1173" i="5"/>
  <c r="K1169" i="5" s="1"/>
  <c r="K1103" i="5"/>
  <c r="K1099" i="5" s="1"/>
  <c r="K1100" i="5"/>
  <c r="K878" i="5" s="1"/>
  <c r="H1103" i="5"/>
  <c r="H1099" i="5" s="1"/>
  <c r="H1100" i="5"/>
  <c r="H878" i="5" s="1"/>
  <c r="I1103" i="5"/>
  <c r="I1099" i="5" s="1"/>
  <c r="I1100" i="5"/>
  <c r="I878" i="5" s="1"/>
  <c r="G1103" i="5"/>
  <c r="G1099" i="5" s="1"/>
  <c r="G1100" i="5"/>
  <c r="G1042" i="5"/>
  <c r="G1036" i="5"/>
  <c r="G1046" i="5"/>
  <c r="L1046" i="5"/>
  <c r="H1046" i="5"/>
  <c r="J1046" i="5"/>
  <c r="I1046" i="5"/>
  <c r="K1046" i="5"/>
  <c r="L1092" i="5"/>
  <c r="L1103" i="5"/>
  <c r="L1099" i="5" s="1"/>
  <c r="I1028" i="5"/>
  <c r="I1042" i="5"/>
  <c r="J1028" i="5"/>
  <c r="J1042" i="5"/>
  <c r="H1028" i="5"/>
  <c r="H1042" i="5"/>
  <c r="K1028" i="5"/>
  <c r="K1042" i="5"/>
  <c r="L1028" i="5"/>
  <c r="L1042" i="5"/>
  <c r="H971" i="5"/>
  <c r="H967" i="5" s="1"/>
  <c r="H969" i="5"/>
  <c r="L971" i="5"/>
  <c r="L967" i="5" s="1"/>
  <c r="L969" i="5"/>
  <c r="I971" i="5"/>
  <c r="I967" i="5" s="1"/>
  <c r="I969" i="5"/>
  <c r="J971" i="5"/>
  <c r="J967" i="5" s="1"/>
  <c r="J969" i="5"/>
  <c r="G971" i="5"/>
  <c r="G967" i="5" s="1"/>
  <c r="G969" i="5"/>
  <c r="L899" i="5"/>
  <c r="I899" i="5"/>
  <c r="I897" i="5" s="1"/>
  <c r="I893" i="5" s="1"/>
  <c r="K910" i="5"/>
  <c r="K903" i="5" s="1"/>
  <c r="J910" i="5"/>
  <c r="J903" i="5" s="1"/>
  <c r="G910" i="5"/>
  <c r="G903" i="5" s="1"/>
  <c r="L910" i="5"/>
  <c r="L903" i="5" s="1"/>
  <c r="H899" i="5"/>
  <c r="K899" i="5"/>
  <c r="H910" i="5"/>
  <c r="H903" i="5" s="1"/>
  <c r="K900" i="5"/>
  <c r="J900" i="5"/>
  <c r="L900" i="5"/>
  <c r="H900" i="5"/>
  <c r="L638" i="5"/>
  <c r="I638" i="5"/>
  <c r="G645" i="5"/>
  <c r="J638" i="5"/>
  <c r="K638" i="5"/>
  <c r="H638" i="5"/>
  <c r="J713" i="5"/>
  <c r="K713" i="5"/>
  <c r="H661" i="5"/>
  <c r="G661" i="5"/>
  <c r="I713" i="5"/>
  <c r="I511" i="5"/>
  <c r="I507" i="5" s="1"/>
  <c r="J511" i="5"/>
  <c r="J507" i="5" s="1"/>
  <c r="K799" i="5"/>
  <c r="J799" i="5"/>
  <c r="I799" i="5"/>
  <c r="H799" i="5"/>
  <c r="L799" i="5"/>
  <c r="H790" i="5"/>
  <c r="H787" i="5" s="1"/>
  <c r="H803" i="5"/>
  <c r="L790" i="5"/>
  <c r="L787" i="5" s="1"/>
  <c r="L783" i="5" s="1"/>
  <c r="L803" i="5"/>
  <c r="I790" i="5"/>
  <c r="I787" i="5" s="1"/>
  <c r="I783" i="5" s="1"/>
  <c r="I803" i="5"/>
  <c r="J790" i="5"/>
  <c r="J787" i="5" s="1"/>
  <c r="J783" i="5" s="1"/>
  <c r="J803" i="5"/>
  <c r="K790" i="5"/>
  <c r="K803" i="5"/>
  <c r="L713" i="5"/>
  <c r="I493" i="5"/>
  <c r="I489" i="5" s="1"/>
  <c r="L511" i="5"/>
  <c r="L507" i="5" s="1"/>
  <c r="H749" i="5"/>
  <c r="J771" i="5"/>
  <c r="J769" i="5" s="1"/>
  <c r="J765" i="5" s="1"/>
  <c r="J776" i="5"/>
  <c r="J775" i="5" s="1"/>
  <c r="G779" i="5"/>
  <c r="L188" i="5"/>
  <c r="I184" i="5"/>
  <c r="L771" i="5"/>
  <c r="L769" i="5" s="1"/>
  <c r="L765" i="5" s="1"/>
  <c r="L776" i="5"/>
  <c r="L775" i="5" s="1"/>
  <c r="H771" i="5"/>
  <c r="H769" i="5" s="1"/>
  <c r="H765" i="5" s="1"/>
  <c r="H776" i="5"/>
  <c r="H775" i="5" s="1"/>
  <c r="I749" i="5"/>
  <c r="K771" i="5"/>
  <c r="K769" i="5" s="1"/>
  <c r="K765" i="5" s="1"/>
  <c r="K776" i="5"/>
  <c r="K775" i="5" s="1"/>
  <c r="G192" i="5"/>
  <c r="I771" i="5"/>
  <c r="I769" i="5" s="1"/>
  <c r="I765" i="5" s="1"/>
  <c r="I776" i="5"/>
  <c r="I775" i="5" s="1"/>
  <c r="K779" i="5"/>
  <c r="H779" i="5"/>
  <c r="G775" i="5"/>
  <c r="G753" i="5"/>
  <c r="I757" i="5"/>
  <c r="K757" i="5"/>
  <c r="H757" i="5"/>
  <c r="H753" i="5"/>
  <c r="K753" i="5"/>
  <c r="I753" i="5"/>
  <c r="L757" i="5"/>
  <c r="J757" i="5"/>
  <c r="J753" i="5"/>
  <c r="G717" i="5"/>
  <c r="J725" i="5"/>
  <c r="J721" i="5" s="1"/>
  <c r="H725" i="5"/>
  <c r="H721" i="5" s="1"/>
  <c r="K725" i="5"/>
  <c r="K721" i="5" s="1"/>
  <c r="L725" i="5"/>
  <c r="L721" i="5" s="1"/>
  <c r="H709" i="5"/>
  <c r="H717" i="5"/>
  <c r="J709" i="5"/>
  <c r="J707" i="5" s="1"/>
  <c r="J703" i="5" s="1"/>
  <c r="J717" i="5"/>
  <c r="K709" i="5"/>
  <c r="K707" i="5" s="1"/>
  <c r="K703" i="5" s="1"/>
  <c r="K717" i="5"/>
  <c r="L709" i="5"/>
  <c r="L707" i="5" s="1"/>
  <c r="L703" i="5" s="1"/>
  <c r="L717" i="5"/>
  <c r="I709" i="5"/>
  <c r="I707" i="5" s="1"/>
  <c r="I703" i="5" s="1"/>
  <c r="I717" i="5"/>
  <c r="H655" i="5"/>
  <c r="H651" i="5" s="1"/>
  <c r="H683" i="5"/>
  <c r="H679" i="5" s="1"/>
  <c r="H681" i="5"/>
  <c r="K683" i="5"/>
  <c r="K679" i="5" s="1"/>
  <c r="K681" i="5"/>
  <c r="L683" i="5"/>
  <c r="L679" i="5" s="1"/>
  <c r="L681" i="5"/>
  <c r="I683" i="5"/>
  <c r="I679" i="5" s="1"/>
  <c r="I681" i="5"/>
  <c r="J681" i="5"/>
  <c r="G683" i="5"/>
  <c r="G679" i="5" s="1"/>
  <c r="G681" i="5"/>
  <c r="J679" i="5"/>
  <c r="K663" i="5"/>
  <c r="K665" i="5"/>
  <c r="I665" i="5"/>
  <c r="I663" i="5"/>
  <c r="L663" i="5"/>
  <c r="L665" i="5"/>
  <c r="J663" i="5"/>
  <c r="J665" i="5"/>
  <c r="K658" i="5"/>
  <c r="I658" i="5"/>
  <c r="I655" i="5" s="1"/>
  <c r="I651" i="5" s="1"/>
  <c r="J658" i="5"/>
  <c r="L658" i="5"/>
  <c r="L655" i="5" s="1"/>
  <c r="L651" i="5" s="1"/>
  <c r="J493" i="5"/>
  <c r="J489" i="5" s="1"/>
  <c r="I471" i="5"/>
  <c r="J535" i="5"/>
  <c r="J473" i="5" s="1"/>
  <c r="K471" i="5"/>
  <c r="H471" i="5"/>
  <c r="L471" i="5"/>
  <c r="H493" i="5"/>
  <c r="H489" i="5" s="1"/>
  <c r="G471" i="5"/>
  <c r="H474" i="5"/>
  <c r="J471" i="5"/>
  <c r="J263" i="5"/>
  <c r="J39" i="5" s="1"/>
  <c r="L493" i="5"/>
  <c r="L489" i="5" s="1"/>
  <c r="K565" i="5"/>
  <c r="K561" i="5" s="1"/>
  <c r="K263" i="5"/>
  <c r="K39" i="5" s="1"/>
  <c r="I263" i="5"/>
  <c r="I39" i="5" s="1"/>
  <c r="H263" i="5"/>
  <c r="H39" i="5" s="1"/>
  <c r="K264" i="5"/>
  <c r="L263" i="5"/>
  <c r="L39" i="5" s="1"/>
  <c r="J529" i="5"/>
  <c r="J525" i="5" s="1"/>
  <c r="H618" i="5"/>
  <c r="H589" i="5" s="1"/>
  <c r="H591" i="5"/>
  <c r="H472" i="5" s="1"/>
  <c r="L618" i="5"/>
  <c r="L589" i="5" s="1"/>
  <c r="L591" i="5"/>
  <c r="L472" i="5" s="1"/>
  <c r="I618" i="5"/>
  <c r="I589" i="5" s="1"/>
  <c r="I591" i="5"/>
  <c r="I472" i="5" s="1"/>
  <c r="G618" i="5"/>
  <c r="G589" i="5" s="1"/>
  <c r="G591" i="5"/>
  <c r="G472" i="5" s="1"/>
  <c r="J618" i="5"/>
  <c r="J589" i="5" s="1"/>
  <c r="J470" i="5" s="1"/>
  <c r="J591" i="5"/>
  <c r="J472" i="5" s="1"/>
  <c r="K618" i="5"/>
  <c r="K589" i="5" s="1"/>
  <c r="K591" i="5"/>
  <c r="K472" i="5" s="1"/>
  <c r="H606" i="5"/>
  <c r="H595" i="5" s="1"/>
  <c r="H482" i="5" s="1"/>
  <c r="H597" i="5"/>
  <c r="H484" i="5" s="1"/>
  <c r="H267" i="5" s="1"/>
  <c r="I606" i="5"/>
  <c r="I595" i="5" s="1"/>
  <c r="I482" i="5" s="1"/>
  <c r="I597" i="5"/>
  <c r="I484" i="5" s="1"/>
  <c r="I267" i="5" s="1"/>
  <c r="L606" i="5"/>
  <c r="L595" i="5" s="1"/>
  <c r="L482" i="5" s="1"/>
  <c r="L597" i="5"/>
  <c r="L484" i="5" s="1"/>
  <c r="L267" i="5" s="1"/>
  <c r="J606" i="5"/>
  <c r="J595" i="5" s="1"/>
  <c r="J482" i="5" s="1"/>
  <c r="J597" i="5"/>
  <c r="J484" i="5" s="1"/>
  <c r="J267" i="5" s="1"/>
  <c r="K606" i="5"/>
  <c r="K595" i="5" s="1"/>
  <c r="K482" i="5" s="1"/>
  <c r="K597" i="5"/>
  <c r="K484" i="5" s="1"/>
  <c r="K267" i="5" s="1"/>
  <c r="G610" i="5"/>
  <c r="G592" i="5" s="1"/>
  <c r="G479" i="5" s="1"/>
  <c r="G593" i="5"/>
  <c r="H585" i="5"/>
  <c r="H466" i="5" s="1"/>
  <c r="H610" i="5"/>
  <c r="H592" i="5" s="1"/>
  <c r="H479" i="5" s="1"/>
  <c r="J585" i="5"/>
  <c r="J466" i="5" s="1"/>
  <c r="J610" i="5"/>
  <c r="J592" i="5" s="1"/>
  <c r="J479" i="5" s="1"/>
  <c r="L585" i="5"/>
  <c r="L466" i="5" s="1"/>
  <c r="L610" i="5"/>
  <c r="L592" i="5" s="1"/>
  <c r="L479" i="5" s="1"/>
  <c r="I585" i="5"/>
  <c r="I466" i="5" s="1"/>
  <c r="I610" i="5"/>
  <c r="I592" i="5" s="1"/>
  <c r="I479" i="5" s="1"/>
  <c r="K585" i="5"/>
  <c r="K466" i="5" s="1"/>
  <c r="K610" i="5"/>
  <c r="K592" i="5" s="1"/>
  <c r="K479" i="5" s="1"/>
  <c r="G602" i="5"/>
  <c r="G598" i="5" s="1"/>
  <c r="G485" i="5" s="1"/>
  <c r="H602" i="5"/>
  <c r="H598" i="5" s="1"/>
  <c r="H485" i="5" s="1"/>
  <c r="K602" i="5"/>
  <c r="K598" i="5" s="1"/>
  <c r="K485" i="5" s="1"/>
  <c r="I602" i="5"/>
  <c r="I598" i="5" s="1"/>
  <c r="I485" i="5" s="1"/>
  <c r="L602" i="5"/>
  <c r="L598" i="5" s="1"/>
  <c r="L485" i="5" s="1"/>
  <c r="H575" i="5"/>
  <c r="H571" i="5" s="1"/>
  <c r="H476" i="5" s="1"/>
  <c r="H573" i="5"/>
  <c r="H478" i="5" s="1"/>
  <c r="J575" i="5"/>
  <c r="J571" i="5" s="1"/>
  <c r="J476" i="5" s="1"/>
  <c r="J573" i="5"/>
  <c r="J478" i="5" s="1"/>
  <c r="I575" i="5"/>
  <c r="I571" i="5" s="1"/>
  <c r="I476" i="5" s="1"/>
  <c r="I573" i="5"/>
  <c r="I478" i="5" s="1"/>
  <c r="L573" i="5"/>
  <c r="L478" i="5" s="1"/>
  <c r="L575" i="5"/>
  <c r="L571" i="5" s="1"/>
  <c r="L476" i="5" s="1"/>
  <c r="G575" i="5"/>
  <c r="G571" i="5" s="1"/>
  <c r="G476" i="5" s="1"/>
  <c r="G573" i="5"/>
  <c r="G478" i="5" s="1"/>
  <c r="H568" i="5"/>
  <c r="H565" i="5" s="1"/>
  <c r="H561" i="5" s="1"/>
  <c r="J568" i="5"/>
  <c r="J565" i="5" s="1"/>
  <c r="J561" i="5" s="1"/>
  <c r="I568" i="5"/>
  <c r="I565" i="5" s="1"/>
  <c r="I561" i="5" s="1"/>
  <c r="L568" i="5"/>
  <c r="L565" i="5" s="1"/>
  <c r="L561" i="5" s="1"/>
  <c r="G557" i="5"/>
  <c r="G553" i="5" s="1"/>
  <c r="L550" i="5"/>
  <c r="L547" i="5" s="1"/>
  <c r="L543" i="5" s="1"/>
  <c r="L557" i="5"/>
  <c r="L553" i="5" s="1"/>
  <c r="H550" i="5"/>
  <c r="H547" i="5" s="1"/>
  <c r="H543" i="5" s="1"/>
  <c r="H557" i="5"/>
  <c r="H553" i="5" s="1"/>
  <c r="G539" i="5"/>
  <c r="K550" i="5"/>
  <c r="K547" i="5" s="1"/>
  <c r="K543" i="5" s="1"/>
  <c r="K557" i="5"/>
  <c r="K553" i="5" s="1"/>
  <c r="I550" i="5"/>
  <c r="I547" i="5" s="1"/>
  <c r="I543" i="5" s="1"/>
  <c r="I557" i="5"/>
  <c r="I553" i="5" s="1"/>
  <c r="I539" i="5"/>
  <c r="K539" i="5"/>
  <c r="H539" i="5"/>
  <c r="L539" i="5"/>
  <c r="H374" i="5"/>
  <c r="H370" i="5" s="1"/>
  <c r="H296" i="5"/>
  <c r="H282" i="5" s="1"/>
  <c r="H284" i="5"/>
  <c r="J296" i="5"/>
  <c r="J282" i="5" s="1"/>
  <c r="J284" i="5"/>
  <c r="I296" i="5"/>
  <c r="I282" i="5" s="1"/>
  <c r="I284" i="5"/>
  <c r="H281" i="5"/>
  <c r="L280" i="5"/>
  <c r="K296" i="5"/>
  <c r="K282" i="5" s="1"/>
  <c r="G382" i="5"/>
  <c r="G384" i="5"/>
  <c r="G380" i="5" s="1"/>
  <c r="I382" i="5"/>
  <c r="I281" i="5" s="1"/>
  <c r="I384" i="5"/>
  <c r="I380" i="5" s="1"/>
  <c r="J382" i="5"/>
  <c r="J281" i="5" s="1"/>
  <c r="J384" i="5"/>
  <c r="J380" i="5" s="1"/>
  <c r="L384" i="5"/>
  <c r="L380" i="5" s="1"/>
  <c r="L382" i="5"/>
  <c r="L281" i="5" s="1"/>
  <c r="K382" i="5"/>
  <c r="K281" i="5" s="1"/>
  <c r="K384" i="5"/>
  <c r="K380" i="5" s="1"/>
  <c r="H366" i="5"/>
  <c r="H355" i="5"/>
  <c r="G366" i="5"/>
  <c r="G355" i="5"/>
  <c r="G280" i="5" s="1"/>
  <c r="J377" i="5"/>
  <c r="J374" i="5" s="1"/>
  <c r="J370" i="5" s="1"/>
  <c r="K377" i="5"/>
  <c r="K374" i="5" s="1"/>
  <c r="K370" i="5" s="1"/>
  <c r="L377" i="5"/>
  <c r="L374" i="5" s="1"/>
  <c r="L370" i="5" s="1"/>
  <c r="G358" i="5"/>
  <c r="G356" i="5"/>
  <c r="I377" i="5"/>
  <c r="I374" i="5" s="1"/>
  <c r="I370" i="5" s="1"/>
  <c r="L350" i="5"/>
  <c r="L366" i="5"/>
  <c r="I350" i="5"/>
  <c r="I366" i="5"/>
  <c r="K350" i="5"/>
  <c r="K366" i="5"/>
  <c r="J350" i="5"/>
  <c r="J348" i="5" s="1"/>
  <c r="J344" i="5" s="1"/>
  <c r="J366" i="5"/>
  <c r="J354" i="5" s="1"/>
  <c r="H351" i="5"/>
  <c r="H358" i="5"/>
  <c r="L351" i="5"/>
  <c r="L358" i="5"/>
  <c r="K351" i="5"/>
  <c r="K358" i="5"/>
  <c r="I351" i="5"/>
  <c r="I358" i="5"/>
  <c r="J188" i="5"/>
  <c r="G184" i="5"/>
  <c r="L296" i="5"/>
  <c r="L282" i="5" s="1"/>
  <c r="K188" i="5"/>
  <c r="I340" i="5"/>
  <c r="I336" i="5" s="1"/>
  <c r="K340" i="5"/>
  <c r="K336" i="5" s="1"/>
  <c r="H184" i="5"/>
  <c r="G340" i="5"/>
  <c r="G336" i="5" s="1"/>
  <c r="L340" i="5"/>
  <c r="L336" i="5" s="1"/>
  <c r="H340" i="5"/>
  <c r="H336" i="5" s="1"/>
  <c r="J340" i="5"/>
  <c r="J336" i="5" s="1"/>
  <c r="I315" i="5"/>
  <c r="J315" i="5"/>
  <c r="I333" i="5"/>
  <c r="I330" i="5" s="1"/>
  <c r="I326" i="5" s="1"/>
  <c r="H333" i="5"/>
  <c r="K315" i="5"/>
  <c r="G314" i="5"/>
  <c r="L333" i="5"/>
  <c r="L330" i="5" s="1"/>
  <c r="L326" i="5" s="1"/>
  <c r="K333" i="5"/>
  <c r="K330" i="5" s="1"/>
  <c r="K326" i="5" s="1"/>
  <c r="H315" i="5"/>
  <c r="J333" i="5"/>
  <c r="J330" i="5" s="1"/>
  <c r="J326" i="5" s="1"/>
  <c r="G322" i="5"/>
  <c r="H310" i="5"/>
  <c r="H308" i="5" s="1"/>
  <c r="H322" i="5"/>
  <c r="K310" i="5"/>
  <c r="K308" i="5" s="1"/>
  <c r="K322" i="5"/>
  <c r="I310" i="5"/>
  <c r="I322" i="5"/>
  <c r="J310" i="5"/>
  <c r="J308" i="5" s="1"/>
  <c r="J322" i="5"/>
  <c r="J192" i="5"/>
  <c r="L184" i="5"/>
  <c r="K184" i="5"/>
  <c r="H192" i="5"/>
  <c r="J184" i="5"/>
  <c r="K170" i="5"/>
  <c r="G169" i="5"/>
  <c r="G180" i="5"/>
  <c r="G300" i="5"/>
  <c r="G298" i="5"/>
  <c r="H293" i="5"/>
  <c r="H290" i="5" s="1"/>
  <c r="H300" i="5"/>
  <c r="I293" i="5"/>
  <c r="I300" i="5"/>
  <c r="L293" i="5"/>
  <c r="L290" i="5" s="1"/>
  <c r="L300" i="5"/>
  <c r="J293" i="5"/>
  <c r="J300" i="5"/>
  <c r="K293" i="5"/>
  <c r="K290" i="5" s="1"/>
  <c r="K300" i="5"/>
  <c r="L192" i="5"/>
  <c r="K192" i="5"/>
  <c r="I192" i="5"/>
  <c r="I169" i="5"/>
  <c r="I188" i="5"/>
  <c r="H188" i="5"/>
  <c r="G188" i="5"/>
  <c r="F170" i="5"/>
  <c r="H180" i="5"/>
  <c r="J180" i="5"/>
  <c r="K180" i="5"/>
  <c r="L180" i="5"/>
  <c r="I180" i="5"/>
  <c r="K169" i="5"/>
  <c r="F169" i="5"/>
  <c r="F172" i="5"/>
  <c r="J169" i="5"/>
  <c r="H169" i="5"/>
  <c r="I170" i="5"/>
  <c r="G170" i="5"/>
  <c r="L170" i="5"/>
  <c r="J170" i="5"/>
  <c r="H170" i="5"/>
  <c r="L169" i="5"/>
  <c r="L172" i="5"/>
  <c r="H176" i="5"/>
  <c r="F192" i="5"/>
  <c r="I176" i="5"/>
  <c r="G176" i="5"/>
  <c r="I172" i="5"/>
  <c r="J172" i="5"/>
  <c r="H172" i="5"/>
  <c r="L176" i="5"/>
  <c r="G172" i="5"/>
  <c r="K172" i="5"/>
  <c r="K176" i="5"/>
  <c r="J176" i="5"/>
  <c r="J95" i="5"/>
  <c r="J96" i="5"/>
  <c r="H95" i="5"/>
  <c r="H96" i="5"/>
  <c r="L95" i="5"/>
  <c r="L96" i="5"/>
  <c r="I95" i="5"/>
  <c r="I96" i="5"/>
  <c r="G771" i="5"/>
  <c r="G550" i="5"/>
  <c r="G1028" i="5"/>
  <c r="G333" i="5"/>
  <c r="G165" i="5"/>
  <c r="I165" i="5"/>
  <c r="J164" i="5"/>
  <c r="H165" i="5"/>
  <c r="G164" i="5"/>
  <c r="J165" i="5"/>
  <c r="L165" i="5"/>
  <c r="K165" i="5"/>
  <c r="I164" i="5"/>
  <c r="H164" i="5"/>
  <c r="F164" i="5"/>
  <c r="L164" i="5"/>
  <c r="K164" i="5"/>
  <c r="F165" i="5"/>
  <c r="F246" i="5"/>
  <c r="G725" i="5"/>
  <c r="G721" i="5" s="1"/>
  <c r="E247" i="5"/>
  <c r="E14" i="5" s="1"/>
  <c r="L925" i="5"/>
  <c r="L922" i="5" s="1"/>
  <c r="L918" i="5" s="1"/>
  <c r="G925" i="5"/>
  <c r="K925" i="5"/>
  <c r="K922" i="5" s="1"/>
  <c r="K918" i="5" s="1"/>
  <c r="H925" i="5"/>
  <c r="H922" i="5" s="1"/>
  <c r="H918" i="5" s="1"/>
  <c r="I925" i="5"/>
  <c r="J925" i="5"/>
  <c r="J922" i="5" s="1"/>
  <c r="J918" i="5" s="1"/>
  <c r="D246" i="5"/>
  <c r="D13" i="5" s="1"/>
  <c r="C247" i="5"/>
  <c r="C14" i="5" s="1"/>
  <c r="F247" i="5"/>
  <c r="G287" i="5"/>
  <c r="K676" i="5"/>
  <c r="I676" i="5"/>
  <c r="G676" i="5"/>
  <c r="J676" i="5"/>
  <c r="L676" i="5"/>
  <c r="H676" i="5"/>
  <c r="C246" i="5"/>
  <c r="C13" i="5" s="1"/>
  <c r="G493" i="5"/>
  <c r="G489" i="5" s="1"/>
  <c r="G1004" i="5"/>
  <c r="D247" i="5"/>
  <c r="D14" i="5" s="1"/>
  <c r="G1003" i="5"/>
  <c r="G964" i="5"/>
  <c r="B275" i="5"/>
  <c r="I964" i="5"/>
  <c r="I961" i="5" s="1"/>
  <c r="I957" i="5" s="1"/>
  <c r="H964" i="5"/>
  <c r="H961" i="5" s="1"/>
  <c r="H957" i="5" s="1"/>
  <c r="J964" i="5"/>
  <c r="J961" i="5" s="1"/>
  <c r="J957" i="5" s="1"/>
  <c r="L964" i="5"/>
  <c r="L961" i="5" s="1"/>
  <c r="L957" i="5" s="1"/>
  <c r="B276" i="5"/>
  <c r="E246" i="5"/>
  <c r="E13" i="5" s="1"/>
  <c r="G652" i="5"/>
  <c r="G511" i="5"/>
  <c r="G507" i="5" s="1"/>
  <c r="G899" i="5"/>
  <c r="D286" i="5"/>
  <c r="D269" i="5" s="1"/>
  <c r="D273" i="5"/>
  <c r="C286" i="5"/>
  <c r="C269" i="5" s="1"/>
  <c r="C273" i="5"/>
  <c r="E286" i="5"/>
  <c r="E269" i="5" s="1"/>
  <c r="E273" i="5"/>
  <c r="F286" i="5"/>
  <c r="F269" i="5" s="1"/>
  <c r="F273" i="5"/>
  <c r="G585" i="5"/>
  <c r="G466" i="5" s="1"/>
  <c r="G377" i="5"/>
  <c r="G374" i="5" s="1"/>
  <c r="G370" i="5" s="1"/>
  <c r="B348" i="5"/>
  <c r="B308" i="5"/>
  <c r="B529" i="5"/>
  <c r="B286" i="5"/>
  <c r="G350" i="5"/>
  <c r="G900" i="5"/>
  <c r="G310" i="5"/>
  <c r="B725" i="5"/>
  <c r="G568" i="5"/>
  <c r="G709" i="5"/>
  <c r="G351" i="5"/>
  <c r="I586" i="5"/>
  <c r="B961" i="5"/>
  <c r="J586" i="5"/>
  <c r="G586" i="5"/>
  <c r="K586" i="5"/>
  <c r="H586" i="5"/>
  <c r="L586" i="5"/>
  <c r="B136" i="5"/>
  <c r="B55" i="5" s="1"/>
  <c r="L308" i="5"/>
  <c r="K983" i="5"/>
  <c r="K979" i="5" s="1"/>
  <c r="G655" i="5"/>
  <c r="L983" i="5"/>
  <c r="L979" i="5" s="1"/>
  <c r="I983" i="5"/>
  <c r="I979" i="5" s="1"/>
  <c r="J983" i="5"/>
  <c r="J979" i="5" s="1"/>
  <c r="G787" i="5"/>
  <c r="G783" i="5" s="1"/>
  <c r="K1092" i="5"/>
  <c r="G1092" i="5"/>
  <c r="G95" i="5"/>
  <c r="H1092" i="5"/>
  <c r="B769" i="5"/>
  <c r="I1092" i="5"/>
  <c r="B489" i="5"/>
  <c r="B507" i="5"/>
  <c r="B579" i="5"/>
  <c r="H350" i="5"/>
  <c r="B374" i="5"/>
  <c r="J547" i="5"/>
  <c r="J543" i="5" s="1"/>
  <c r="B561" i="5"/>
  <c r="B326" i="5"/>
  <c r="B783" i="5"/>
  <c r="B1090" i="5"/>
  <c r="B703" i="5"/>
  <c r="B897" i="5"/>
  <c r="G1093" i="5"/>
  <c r="G148" i="5"/>
  <c r="B918" i="5"/>
  <c r="B543" i="5"/>
  <c r="G293" i="5"/>
  <c r="E865" i="5"/>
  <c r="E861" i="5" s="1"/>
  <c r="H983" i="5"/>
  <c r="H979" i="5" s="1"/>
  <c r="D865" i="5"/>
  <c r="D861" i="5" s="1"/>
  <c r="F865" i="5"/>
  <c r="F861" i="5" s="1"/>
  <c r="B1001" i="5"/>
  <c r="B983" i="5"/>
  <c r="C865" i="5"/>
  <c r="C861" i="5" s="1"/>
  <c r="F626" i="5"/>
  <c r="F622" i="5" s="1"/>
  <c r="C626" i="5"/>
  <c r="D626" i="5"/>
  <c r="E626" i="5"/>
  <c r="F464" i="5"/>
  <c r="D464" i="5"/>
  <c r="C464" i="5"/>
  <c r="E464" i="5"/>
  <c r="C162" i="5"/>
  <c r="C158" i="5" s="1"/>
  <c r="D162" i="5"/>
  <c r="D158" i="5" s="1"/>
  <c r="E162" i="5"/>
  <c r="E158" i="5" s="1"/>
  <c r="B162" i="5"/>
  <c r="G155" i="5"/>
  <c r="G143" i="5" s="1"/>
  <c r="G68" i="5" s="1"/>
  <c r="H155" i="5"/>
  <c r="H143" i="5" s="1"/>
  <c r="H68" i="5" s="1"/>
  <c r="I155" i="5"/>
  <c r="I143" i="5" s="1"/>
  <c r="I68" i="5" s="1"/>
  <c r="J155" i="5"/>
  <c r="J143" i="5" s="1"/>
  <c r="J68" i="5" s="1"/>
  <c r="K155" i="5"/>
  <c r="K143" i="5" s="1"/>
  <c r="K68" i="5" s="1"/>
  <c r="L155" i="5"/>
  <c r="L143" i="5" s="1"/>
  <c r="L68" i="5" s="1"/>
  <c r="G156" i="5"/>
  <c r="G144" i="5" s="1"/>
  <c r="G69" i="5" s="1"/>
  <c r="G31" i="5" s="1"/>
  <c r="G29" i="5" s="1"/>
  <c r="H156" i="5"/>
  <c r="H144" i="5" s="1"/>
  <c r="H69" i="5" s="1"/>
  <c r="H31" i="5" s="1"/>
  <c r="H29" i="5" s="1"/>
  <c r="I156" i="5"/>
  <c r="I144" i="5" s="1"/>
  <c r="I69" i="5" s="1"/>
  <c r="I31" i="5" s="1"/>
  <c r="I29" i="5" s="1"/>
  <c r="J156" i="5"/>
  <c r="J144" i="5" s="1"/>
  <c r="J69" i="5" s="1"/>
  <c r="J31" i="5" s="1"/>
  <c r="J29" i="5" s="1"/>
  <c r="K156" i="5"/>
  <c r="K144" i="5" s="1"/>
  <c r="K69" i="5" s="1"/>
  <c r="K31" i="5" s="1"/>
  <c r="K29" i="5" s="1"/>
  <c r="L156" i="5"/>
  <c r="L144" i="5" s="1"/>
  <c r="L69" i="5" s="1"/>
  <c r="L31" i="5" s="1"/>
  <c r="L29" i="5" s="1"/>
  <c r="F155" i="5"/>
  <c r="G151" i="5"/>
  <c r="H151" i="5"/>
  <c r="I151" i="5"/>
  <c r="J151" i="5"/>
  <c r="K151" i="5"/>
  <c r="L151" i="5"/>
  <c r="G152" i="5"/>
  <c r="H152" i="5"/>
  <c r="I152" i="5"/>
  <c r="J152" i="5"/>
  <c r="K152" i="5"/>
  <c r="L152" i="5"/>
  <c r="F151" i="5"/>
  <c r="F150" i="5" s="1"/>
  <c r="G147" i="5"/>
  <c r="H147" i="5"/>
  <c r="I147" i="5"/>
  <c r="J147" i="5"/>
  <c r="K147" i="5"/>
  <c r="L147" i="5"/>
  <c r="H148" i="5"/>
  <c r="I148" i="5"/>
  <c r="J148" i="5"/>
  <c r="K148" i="5"/>
  <c r="L148" i="5"/>
  <c r="F147" i="5"/>
  <c r="G122" i="5"/>
  <c r="G111" i="5" s="1"/>
  <c r="H122" i="5"/>
  <c r="H111" i="5" s="1"/>
  <c r="I122" i="5"/>
  <c r="I111" i="5" s="1"/>
  <c r="J122" i="5"/>
  <c r="J111" i="5" s="1"/>
  <c r="K122" i="5"/>
  <c r="K111" i="5" s="1"/>
  <c r="L122" i="5"/>
  <c r="L111" i="5" s="1"/>
  <c r="G123" i="5"/>
  <c r="H123" i="5"/>
  <c r="I123" i="5"/>
  <c r="I112" i="5" s="1"/>
  <c r="J123" i="5"/>
  <c r="K123" i="5"/>
  <c r="L123" i="5"/>
  <c r="F123" i="5"/>
  <c r="F122" i="5"/>
  <c r="F111" i="5" s="1"/>
  <c r="G118" i="5"/>
  <c r="G114" i="5" s="1"/>
  <c r="H118" i="5"/>
  <c r="H114" i="5" s="1"/>
  <c r="I118" i="5"/>
  <c r="I114" i="5" s="1"/>
  <c r="J118" i="5"/>
  <c r="J114" i="5" s="1"/>
  <c r="K118" i="5"/>
  <c r="K114" i="5" s="1"/>
  <c r="L118" i="5"/>
  <c r="L114" i="5" s="1"/>
  <c r="F118" i="5"/>
  <c r="C91" i="5"/>
  <c r="D91" i="5"/>
  <c r="E91" i="5"/>
  <c r="B91" i="5"/>
  <c r="G93" i="5"/>
  <c r="G82" i="5" s="1"/>
  <c r="H93" i="5"/>
  <c r="H82" i="5" s="1"/>
  <c r="I93" i="5"/>
  <c r="I82" i="5" s="1"/>
  <c r="J93" i="5"/>
  <c r="J82" i="5" s="1"/>
  <c r="J77" i="5" s="1"/>
  <c r="K93" i="5"/>
  <c r="K82" i="5" s="1"/>
  <c r="L93" i="5"/>
  <c r="L82" i="5" s="1"/>
  <c r="F91" i="5"/>
  <c r="G89" i="5"/>
  <c r="G85" i="5" s="1"/>
  <c r="G62" i="5" s="1"/>
  <c r="H89" i="5"/>
  <c r="H85" i="5" s="1"/>
  <c r="H62" i="5" s="1"/>
  <c r="I89" i="5"/>
  <c r="I85" i="5" s="1"/>
  <c r="I62" i="5" s="1"/>
  <c r="J89" i="5"/>
  <c r="J85" i="5" s="1"/>
  <c r="J62" i="5" s="1"/>
  <c r="K89" i="5"/>
  <c r="K85" i="5" s="1"/>
  <c r="K62" i="5" s="1"/>
  <c r="L89" i="5"/>
  <c r="L85" i="5" s="1"/>
  <c r="L62" i="5" s="1"/>
  <c r="F89" i="5"/>
  <c r="L1110" i="5"/>
  <c r="K1110" i="5"/>
  <c r="J1110" i="5"/>
  <c r="I1110" i="5"/>
  <c r="H1110" i="5"/>
  <c r="G1110" i="5"/>
  <c r="F1110" i="5"/>
  <c r="E1110" i="5"/>
  <c r="D1110" i="5"/>
  <c r="C1110" i="5"/>
  <c r="B1110" i="5"/>
  <c r="L1106" i="5"/>
  <c r="K1106" i="5"/>
  <c r="J1106" i="5"/>
  <c r="I1106" i="5"/>
  <c r="H1106" i="5"/>
  <c r="G1106" i="5"/>
  <c r="F1106" i="5"/>
  <c r="E1106" i="5"/>
  <c r="D1106" i="5"/>
  <c r="C1106" i="5"/>
  <c r="B1106" i="5"/>
  <c r="L1102" i="5"/>
  <c r="K1102" i="5"/>
  <c r="J1102" i="5"/>
  <c r="I1102" i="5"/>
  <c r="H1102" i="5"/>
  <c r="G1102" i="5"/>
  <c r="F1102" i="5"/>
  <c r="E1102" i="5"/>
  <c r="D1102" i="5"/>
  <c r="C1102" i="5"/>
  <c r="B1102" i="5"/>
  <c r="L1057" i="5"/>
  <c r="K1057" i="5"/>
  <c r="J1057" i="5"/>
  <c r="I1057" i="5"/>
  <c r="H1057" i="5"/>
  <c r="G1057" i="5"/>
  <c r="F1057" i="5"/>
  <c r="E1057" i="5"/>
  <c r="D1057" i="5"/>
  <c r="C1057" i="5"/>
  <c r="B1057" i="5"/>
  <c r="L1053" i="5"/>
  <c r="K1053" i="5"/>
  <c r="J1053" i="5"/>
  <c r="I1053" i="5"/>
  <c r="H1053" i="5"/>
  <c r="G1053" i="5"/>
  <c r="F1053" i="5"/>
  <c r="E1053" i="5"/>
  <c r="D1053" i="5"/>
  <c r="C1053" i="5"/>
  <c r="B1053" i="5"/>
  <c r="F1049" i="5"/>
  <c r="E1049" i="5"/>
  <c r="D1049" i="5"/>
  <c r="C1049" i="5"/>
  <c r="L1172" i="5"/>
  <c r="K1172" i="5"/>
  <c r="J1172" i="5"/>
  <c r="I1172" i="5"/>
  <c r="H1172" i="5"/>
  <c r="G1172" i="5"/>
  <c r="F1172" i="5"/>
  <c r="E1172" i="5"/>
  <c r="D1172" i="5"/>
  <c r="C1172" i="5"/>
  <c r="B1172" i="5"/>
  <c r="L1045" i="5"/>
  <c r="K1045" i="5"/>
  <c r="J1045" i="5"/>
  <c r="I1045" i="5"/>
  <c r="H1045" i="5"/>
  <c r="G1045" i="5"/>
  <c r="F1045" i="5"/>
  <c r="E1045" i="5"/>
  <c r="D1045" i="5"/>
  <c r="C1045" i="5"/>
  <c r="B1045" i="5"/>
  <c r="L1041" i="5"/>
  <c r="K1041" i="5"/>
  <c r="J1041" i="5"/>
  <c r="I1041" i="5"/>
  <c r="H1041" i="5"/>
  <c r="G1041" i="5"/>
  <c r="F1041" i="5"/>
  <c r="E1041" i="5"/>
  <c r="D1041" i="5"/>
  <c r="C1041" i="5"/>
  <c r="B1041" i="5"/>
  <c r="L1013" i="5"/>
  <c r="K1013" i="5"/>
  <c r="J1013" i="5"/>
  <c r="I1013" i="5"/>
  <c r="H1013" i="5"/>
  <c r="G1013" i="5"/>
  <c r="F1013" i="5"/>
  <c r="E1013" i="5"/>
  <c r="D1013" i="5"/>
  <c r="C1013" i="5"/>
  <c r="B1013" i="5"/>
  <c r="L1154" i="5"/>
  <c r="K1154" i="5"/>
  <c r="J1154" i="5"/>
  <c r="I1154" i="5"/>
  <c r="H1154" i="5"/>
  <c r="G1154" i="5"/>
  <c r="F1154" i="5"/>
  <c r="E1154" i="5"/>
  <c r="D1154" i="5"/>
  <c r="C1154" i="5"/>
  <c r="B1154" i="5"/>
  <c r="L952" i="5"/>
  <c r="K952" i="5"/>
  <c r="J952" i="5"/>
  <c r="I952" i="5"/>
  <c r="H952" i="5"/>
  <c r="G952" i="5"/>
  <c r="F952" i="5"/>
  <c r="E952" i="5"/>
  <c r="D952" i="5"/>
  <c r="C952" i="5"/>
  <c r="B952" i="5"/>
  <c r="L970" i="5"/>
  <c r="K970" i="5"/>
  <c r="J970" i="5"/>
  <c r="I970" i="5"/>
  <c r="H970" i="5"/>
  <c r="G970" i="5"/>
  <c r="F970" i="5"/>
  <c r="E970" i="5"/>
  <c r="D970" i="5"/>
  <c r="C970" i="5"/>
  <c r="B970" i="5"/>
  <c r="L948" i="5"/>
  <c r="K948" i="5"/>
  <c r="J948" i="5"/>
  <c r="I948" i="5"/>
  <c r="H948" i="5"/>
  <c r="G948" i="5"/>
  <c r="F948" i="5"/>
  <c r="E948" i="5"/>
  <c r="D948" i="5"/>
  <c r="C948" i="5"/>
  <c r="B948" i="5"/>
  <c r="L944" i="5"/>
  <c r="K944" i="5"/>
  <c r="J944" i="5"/>
  <c r="I944" i="5"/>
  <c r="H944" i="5"/>
  <c r="G944" i="5"/>
  <c r="F944" i="5"/>
  <c r="E944" i="5"/>
  <c r="D944" i="5"/>
  <c r="C944" i="5"/>
  <c r="B944" i="5"/>
  <c r="L940" i="5"/>
  <c r="K940" i="5"/>
  <c r="J940" i="5"/>
  <c r="I940" i="5"/>
  <c r="H940" i="5"/>
  <c r="G940" i="5"/>
  <c r="F940" i="5"/>
  <c r="E940" i="5"/>
  <c r="D940" i="5"/>
  <c r="C940" i="5"/>
  <c r="B940" i="5"/>
  <c r="L913" i="5"/>
  <c r="K913" i="5"/>
  <c r="J913" i="5"/>
  <c r="I913" i="5"/>
  <c r="H913" i="5"/>
  <c r="G913" i="5"/>
  <c r="F913" i="5"/>
  <c r="E913" i="5"/>
  <c r="D913" i="5"/>
  <c r="C913" i="5"/>
  <c r="B913" i="5"/>
  <c r="L909" i="5"/>
  <c r="K909" i="5"/>
  <c r="J909" i="5"/>
  <c r="I909" i="5"/>
  <c r="H909" i="5"/>
  <c r="G909" i="5"/>
  <c r="F909" i="5"/>
  <c r="E909" i="5"/>
  <c r="D909" i="5"/>
  <c r="C909" i="5"/>
  <c r="B909" i="5"/>
  <c r="L802" i="5"/>
  <c r="K802" i="5"/>
  <c r="J802" i="5"/>
  <c r="I802" i="5"/>
  <c r="H802" i="5"/>
  <c r="G802" i="5"/>
  <c r="F802" i="5"/>
  <c r="E802" i="5"/>
  <c r="D802" i="5"/>
  <c r="C802" i="5"/>
  <c r="B802" i="5"/>
  <c r="L778" i="5"/>
  <c r="K778" i="5"/>
  <c r="J778" i="5"/>
  <c r="I778" i="5"/>
  <c r="H778" i="5"/>
  <c r="G778" i="5"/>
  <c r="F778" i="5"/>
  <c r="E778" i="5"/>
  <c r="D778" i="5"/>
  <c r="C778" i="5"/>
  <c r="B778" i="5"/>
  <c r="L752" i="5"/>
  <c r="K752" i="5"/>
  <c r="J752" i="5"/>
  <c r="I752" i="5"/>
  <c r="H752" i="5"/>
  <c r="G752" i="5"/>
  <c r="F752" i="5"/>
  <c r="E752" i="5"/>
  <c r="D752" i="5"/>
  <c r="C752" i="5"/>
  <c r="B752" i="5"/>
  <c r="L1081" i="5"/>
  <c r="K1081" i="5"/>
  <c r="J1081" i="5"/>
  <c r="I1081" i="5"/>
  <c r="H1081" i="5"/>
  <c r="G1081" i="5"/>
  <c r="F1081" i="5"/>
  <c r="E1081" i="5"/>
  <c r="D1081" i="5"/>
  <c r="C1081" i="5"/>
  <c r="B1081" i="5"/>
  <c r="L1077" i="5"/>
  <c r="K1077" i="5"/>
  <c r="J1077" i="5"/>
  <c r="I1077" i="5"/>
  <c r="H1077" i="5"/>
  <c r="G1077" i="5"/>
  <c r="F1077" i="5"/>
  <c r="E1077" i="5"/>
  <c r="D1077" i="5"/>
  <c r="C1077" i="5"/>
  <c r="B1077" i="5"/>
  <c r="L756" i="5"/>
  <c r="K756" i="5"/>
  <c r="J756" i="5"/>
  <c r="I756" i="5"/>
  <c r="H756" i="5"/>
  <c r="G756" i="5"/>
  <c r="F756" i="5"/>
  <c r="E756" i="5"/>
  <c r="D756" i="5"/>
  <c r="C756" i="5"/>
  <c r="B756" i="5"/>
  <c r="L716" i="5"/>
  <c r="K716" i="5"/>
  <c r="J716" i="5"/>
  <c r="I716" i="5"/>
  <c r="H716" i="5"/>
  <c r="G716" i="5"/>
  <c r="F716" i="5"/>
  <c r="E716" i="5"/>
  <c r="D716" i="5"/>
  <c r="C716" i="5"/>
  <c r="B716" i="5"/>
  <c r="L698" i="5"/>
  <c r="K698" i="5"/>
  <c r="J698" i="5"/>
  <c r="I698" i="5"/>
  <c r="H698" i="5"/>
  <c r="G698" i="5"/>
  <c r="F698" i="5"/>
  <c r="E698" i="5"/>
  <c r="D698" i="5"/>
  <c r="C698" i="5"/>
  <c r="B698" i="5"/>
  <c r="L694" i="5"/>
  <c r="K694" i="5"/>
  <c r="J694" i="5"/>
  <c r="I694" i="5"/>
  <c r="H694" i="5"/>
  <c r="G694" i="5"/>
  <c r="F694" i="5"/>
  <c r="E694" i="5"/>
  <c r="D694" i="5"/>
  <c r="C694" i="5"/>
  <c r="B694" i="5"/>
  <c r="L690" i="5"/>
  <c r="K690" i="5"/>
  <c r="J690" i="5"/>
  <c r="I690" i="5"/>
  <c r="H690" i="5"/>
  <c r="G690" i="5"/>
  <c r="F690" i="5"/>
  <c r="E690" i="5"/>
  <c r="D690" i="5"/>
  <c r="C690" i="5"/>
  <c r="B690" i="5"/>
  <c r="L686" i="5"/>
  <c r="K686" i="5"/>
  <c r="J686" i="5"/>
  <c r="I686" i="5"/>
  <c r="H686" i="5"/>
  <c r="G686" i="5"/>
  <c r="F686" i="5"/>
  <c r="E686" i="5"/>
  <c r="D686" i="5"/>
  <c r="C686" i="5"/>
  <c r="B686" i="5"/>
  <c r="L682" i="5"/>
  <c r="K682" i="5"/>
  <c r="J682" i="5"/>
  <c r="I682" i="5"/>
  <c r="H682" i="5"/>
  <c r="G682" i="5"/>
  <c r="F682" i="5"/>
  <c r="E682" i="5"/>
  <c r="D682" i="5"/>
  <c r="C682" i="5"/>
  <c r="B682" i="5"/>
  <c r="L664" i="5"/>
  <c r="K664" i="5"/>
  <c r="J664" i="5"/>
  <c r="I664" i="5"/>
  <c r="H664" i="5"/>
  <c r="G664" i="5"/>
  <c r="F664" i="5"/>
  <c r="E664" i="5"/>
  <c r="D664" i="5"/>
  <c r="C664" i="5"/>
  <c r="B664" i="5"/>
  <c r="L617" i="5"/>
  <c r="K617" i="5"/>
  <c r="J617" i="5"/>
  <c r="I617" i="5"/>
  <c r="H617" i="5"/>
  <c r="G617" i="5"/>
  <c r="F617" i="5"/>
  <c r="E617" i="5"/>
  <c r="D617" i="5"/>
  <c r="C617" i="5"/>
  <c r="B617" i="5"/>
  <c r="L613" i="5"/>
  <c r="K613" i="5"/>
  <c r="J613" i="5"/>
  <c r="I613" i="5"/>
  <c r="H613" i="5"/>
  <c r="G613" i="5"/>
  <c r="F613" i="5"/>
  <c r="E613" i="5"/>
  <c r="D613" i="5"/>
  <c r="C613" i="5"/>
  <c r="B613" i="5"/>
  <c r="L609" i="5"/>
  <c r="K609" i="5"/>
  <c r="J609" i="5"/>
  <c r="I609" i="5"/>
  <c r="H609" i="5"/>
  <c r="G609" i="5"/>
  <c r="F609" i="5"/>
  <c r="E609" i="5"/>
  <c r="D609" i="5"/>
  <c r="C609" i="5"/>
  <c r="B609" i="5"/>
  <c r="L605" i="5"/>
  <c r="K605" i="5"/>
  <c r="J605" i="5"/>
  <c r="I605" i="5"/>
  <c r="H605" i="5"/>
  <c r="G605" i="5"/>
  <c r="F605" i="5"/>
  <c r="E605" i="5"/>
  <c r="D605" i="5"/>
  <c r="C605" i="5"/>
  <c r="B605" i="5"/>
  <c r="L601" i="5"/>
  <c r="K601" i="5"/>
  <c r="J601" i="5"/>
  <c r="I601" i="5"/>
  <c r="H601" i="5"/>
  <c r="G601" i="5"/>
  <c r="F601" i="5"/>
  <c r="E601" i="5"/>
  <c r="D601" i="5"/>
  <c r="C601" i="5"/>
  <c r="B601" i="5"/>
  <c r="L574" i="5"/>
  <c r="K574" i="5"/>
  <c r="J574" i="5"/>
  <c r="I574" i="5"/>
  <c r="H574" i="5"/>
  <c r="G574" i="5"/>
  <c r="F574" i="5"/>
  <c r="E574" i="5"/>
  <c r="D574" i="5"/>
  <c r="C574" i="5"/>
  <c r="B574" i="5"/>
  <c r="L556" i="5"/>
  <c r="K556" i="5"/>
  <c r="J556" i="5"/>
  <c r="I556" i="5"/>
  <c r="H556" i="5"/>
  <c r="G556" i="5"/>
  <c r="F556" i="5"/>
  <c r="E556" i="5"/>
  <c r="D556" i="5"/>
  <c r="C556" i="5"/>
  <c r="B556" i="5"/>
  <c r="L538" i="5"/>
  <c r="K538" i="5"/>
  <c r="J538" i="5"/>
  <c r="I538" i="5"/>
  <c r="H538" i="5"/>
  <c r="G538" i="5"/>
  <c r="F538" i="5"/>
  <c r="E538" i="5"/>
  <c r="D538" i="5"/>
  <c r="C538" i="5"/>
  <c r="B538" i="5"/>
  <c r="L520" i="5"/>
  <c r="K520" i="5"/>
  <c r="J520" i="5"/>
  <c r="I520" i="5"/>
  <c r="H520" i="5"/>
  <c r="G520" i="5"/>
  <c r="F520" i="5"/>
  <c r="E520" i="5"/>
  <c r="D520" i="5"/>
  <c r="C520" i="5"/>
  <c r="B520" i="5"/>
  <c r="L502" i="5"/>
  <c r="K502" i="5"/>
  <c r="J502" i="5"/>
  <c r="I502" i="5"/>
  <c r="H502" i="5"/>
  <c r="G502" i="5"/>
  <c r="F502" i="5"/>
  <c r="E502" i="5"/>
  <c r="D502" i="5"/>
  <c r="C502" i="5"/>
  <c r="B502" i="5"/>
  <c r="L383" i="5"/>
  <c r="K383" i="5"/>
  <c r="J383" i="5"/>
  <c r="I383" i="5"/>
  <c r="H383" i="5"/>
  <c r="G383" i="5"/>
  <c r="F383" i="5"/>
  <c r="E383" i="5"/>
  <c r="D383" i="5"/>
  <c r="C383" i="5"/>
  <c r="B383" i="5"/>
  <c r="L365" i="5"/>
  <c r="K365" i="5"/>
  <c r="J365" i="5"/>
  <c r="I365" i="5"/>
  <c r="H365" i="5"/>
  <c r="G365" i="5"/>
  <c r="F365" i="5"/>
  <c r="E365" i="5"/>
  <c r="D365" i="5"/>
  <c r="C365" i="5"/>
  <c r="B365" i="5"/>
  <c r="L361" i="5"/>
  <c r="K361" i="5"/>
  <c r="J361" i="5"/>
  <c r="I361" i="5"/>
  <c r="H361" i="5"/>
  <c r="G361" i="5"/>
  <c r="F361" i="5"/>
  <c r="E361" i="5"/>
  <c r="D361" i="5"/>
  <c r="C361" i="5"/>
  <c r="B361" i="5"/>
  <c r="L357" i="5"/>
  <c r="K357" i="5"/>
  <c r="J357" i="5"/>
  <c r="I357" i="5"/>
  <c r="H357" i="5"/>
  <c r="G357" i="5"/>
  <c r="F357" i="5"/>
  <c r="E357" i="5"/>
  <c r="D357" i="5"/>
  <c r="C357" i="5"/>
  <c r="B357" i="5"/>
  <c r="L339" i="5"/>
  <c r="K339" i="5"/>
  <c r="J339" i="5"/>
  <c r="I339" i="5"/>
  <c r="H339" i="5"/>
  <c r="G339" i="5"/>
  <c r="F339" i="5"/>
  <c r="E339" i="5"/>
  <c r="D339" i="5"/>
  <c r="C339" i="5"/>
  <c r="B339" i="5"/>
  <c r="L321" i="5"/>
  <c r="K321" i="5"/>
  <c r="J321" i="5"/>
  <c r="I321" i="5"/>
  <c r="H321" i="5"/>
  <c r="G321" i="5"/>
  <c r="F321" i="5"/>
  <c r="E321" i="5"/>
  <c r="D321" i="5"/>
  <c r="C321" i="5"/>
  <c r="B321" i="5"/>
  <c r="L317" i="5"/>
  <c r="K317" i="5"/>
  <c r="J317" i="5"/>
  <c r="I317" i="5"/>
  <c r="H317" i="5"/>
  <c r="G317" i="5"/>
  <c r="F317" i="5"/>
  <c r="E317" i="5"/>
  <c r="D317" i="5"/>
  <c r="C317" i="5"/>
  <c r="B317" i="5"/>
  <c r="L299" i="5"/>
  <c r="K299" i="5"/>
  <c r="J299" i="5"/>
  <c r="I299" i="5"/>
  <c r="H299" i="5"/>
  <c r="G299" i="5"/>
  <c r="F299" i="5"/>
  <c r="E299" i="5"/>
  <c r="D299" i="5"/>
  <c r="C299" i="5"/>
  <c r="B299" i="5"/>
  <c r="L191" i="5"/>
  <c r="K191" i="5"/>
  <c r="J191" i="5"/>
  <c r="I191" i="5"/>
  <c r="H191" i="5"/>
  <c r="G191" i="5"/>
  <c r="F191" i="5"/>
  <c r="E191" i="5"/>
  <c r="D191" i="5"/>
  <c r="C191" i="5"/>
  <c r="B191" i="5"/>
  <c r="L187" i="5"/>
  <c r="K187" i="5"/>
  <c r="J187" i="5"/>
  <c r="I187" i="5"/>
  <c r="H187" i="5"/>
  <c r="G187" i="5"/>
  <c r="F187" i="5"/>
  <c r="E187" i="5"/>
  <c r="D187" i="5"/>
  <c r="C187" i="5"/>
  <c r="B187" i="5"/>
  <c r="L183" i="5"/>
  <c r="K183" i="5"/>
  <c r="J183" i="5"/>
  <c r="I183" i="5"/>
  <c r="H183" i="5"/>
  <c r="G183" i="5"/>
  <c r="F183" i="5"/>
  <c r="E183" i="5"/>
  <c r="D183" i="5"/>
  <c r="C183" i="5"/>
  <c r="B183" i="5"/>
  <c r="L179" i="5"/>
  <c r="K179" i="5"/>
  <c r="J179" i="5"/>
  <c r="I179" i="5"/>
  <c r="H179" i="5"/>
  <c r="G179" i="5"/>
  <c r="F179" i="5"/>
  <c r="E179" i="5"/>
  <c r="D179" i="5"/>
  <c r="C179" i="5"/>
  <c r="B179" i="5"/>
  <c r="L175" i="5"/>
  <c r="K175" i="5"/>
  <c r="J175" i="5"/>
  <c r="I175" i="5"/>
  <c r="H175" i="5"/>
  <c r="G175" i="5"/>
  <c r="F175" i="5"/>
  <c r="E175" i="5"/>
  <c r="D175" i="5"/>
  <c r="C175" i="5"/>
  <c r="B175" i="5"/>
  <c r="L171" i="5"/>
  <c r="K171" i="5"/>
  <c r="J171" i="5"/>
  <c r="I171" i="5"/>
  <c r="H171" i="5"/>
  <c r="G171" i="5"/>
  <c r="F171" i="5"/>
  <c r="E171" i="5"/>
  <c r="D171" i="5"/>
  <c r="C171" i="5"/>
  <c r="B171" i="5"/>
  <c r="E153" i="5"/>
  <c r="D153" i="5"/>
  <c r="C153" i="5"/>
  <c r="B153" i="5"/>
  <c r="E149" i="5"/>
  <c r="D149" i="5"/>
  <c r="C149" i="5"/>
  <c r="B149" i="5"/>
  <c r="E145" i="5"/>
  <c r="D145" i="5"/>
  <c r="C145" i="5"/>
  <c r="B145" i="5"/>
  <c r="E120" i="5"/>
  <c r="D120" i="5"/>
  <c r="C120" i="5"/>
  <c r="B120" i="5"/>
  <c r="E116" i="5"/>
  <c r="D116" i="5"/>
  <c r="C116" i="5"/>
  <c r="E87" i="5"/>
  <c r="D87" i="5"/>
  <c r="C87" i="5"/>
  <c r="L535" i="5" l="1"/>
  <c r="L473" i="5" s="1"/>
  <c r="I475" i="5"/>
  <c r="I252" i="5" s="1"/>
  <c r="K77" i="5"/>
  <c r="L77" i="5"/>
  <c r="I77" i="5"/>
  <c r="H77" i="5"/>
  <c r="G77" i="5"/>
  <c r="H467" i="5"/>
  <c r="I529" i="5"/>
  <c r="I525" i="5" s="1"/>
  <c r="I467" i="5"/>
  <c r="K467" i="5"/>
  <c r="L467" i="5"/>
  <c r="G529" i="5"/>
  <c r="G525" i="5" s="1"/>
  <c r="G467" i="5"/>
  <c r="J467" i="5"/>
  <c r="L470" i="5"/>
  <c r="H264" i="5"/>
  <c r="K475" i="5"/>
  <c r="K252" i="5" s="1"/>
  <c r="K19" i="5" s="1"/>
  <c r="K17" i="5" s="1"/>
  <c r="H475" i="5"/>
  <c r="H252" i="5" s="1"/>
  <c r="H19" i="5" s="1"/>
  <c r="H17" i="5" s="1"/>
  <c r="J873" i="5"/>
  <c r="J871" i="5" s="1"/>
  <c r="G1141" i="5"/>
  <c r="K255" i="5"/>
  <c r="G250" i="5"/>
  <c r="G19" i="5"/>
  <c r="G17" i="5" s="1"/>
  <c r="K265" i="5"/>
  <c r="K43" i="5"/>
  <c r="K41" i="5" s="1"/>
  <c r="H265" i="5"/>
  <c r="H43" i="5"/>
  <c r="H41" i="5" s="1"/>
  <c r="G254" i="5"/>
  <c r="I265" i="5"/>
  <c r="I43" i="5"/>
  <c r="I41" i="5" s="1"/>
  <c r="J265" i="5"/>
  <c r="J43" i="5"/>
  <c r="J41" i="5" s="1"/>
  <c r="I250" i="5"/>
  <c r="I19" i="5"/>
  <c r="I17" i="5" s="1"/>
  <c r="L250" i="5"/>
  <c r="L19" i="5"/>
  <c r="L17" i="5" s="1"/>
  <c r="I255" i="5"/>
  <c r="L265" i="5"/>
  <c r="L43" i="5"/>
  <c r="L41" i="5" s="1"/>
  <c r="G41" i="5"/>
  <c r="L254" i="5"/>
  <c r="J264" i="5"/>
  <c r="J255" i="5"/>
  <c r="H255" i="5"/>
  <c r="K262" i="5"/>
  <c r="L255" i="5"/>
  <c r="H251" i="5"/>
  <c r="J867" i="5"/>
  <c r="H874" i="5"/>
  <c r="K886" i="5"/>
  <c r="L876" i="5"/>
  <c r="I876" i="5"/>
  <c r="H876" i="5"/>
  <c r="J876" i="5"/>
  <c r="I874" i="5"/>
  <c r="K876" i="5"/>
  <c r="J1001" i="5"/>
  <c r="J997" i="5" s="1"/>
  <c r="K1001" i="5"/>
  <c r="K997" i="5" s="1"/>
  <c r="L888" i="5"/>
  <c r="H888" i="5"/>
  <c r="J888" i="5"/>
  <c r="H32" i="5"/>
  <c r="I32" i="5"/>
  <c r="G886" i="5"/>
  <c r="G874" i="5"/>
  <c r="J32" i="5"/>
  <c r="J874" i="5"/>
  <c r="K888" i="5"/>
  <c r="L32" i="5"/>
  <c r="G878" i="5"/>
  <c r="K874" i="5"/>
  <c r="L1090" i="5"/>
  <c r="L1086" i="5" s="1"/>
  <c r="H1090" i="5"/>
  <c r="H1086" i="5" s="1"/>
  <c r="K1090" i="5"/>
  <c r="K1086" i="5" s="1"/>
  <c r="G32" i="5"/>
  <c r="L874" i="5"/>
  <c r="L897" i="5"/>
  <c r="L893" i="5" s="1"/>
  <c r="L867" i="5"/>
  <c r="K897" i="5"/>
  <c r="K893" i="5" s="1"/>
  <c r="J897" i="5"/>
  <c r="J893" i="5" s="1"/>
  <c r="H897" i="5"/>
  <c r="H893" i="5" s="1"/>
  <c r="I867" i="5"/>
  <c r="H628" i="5"/>
  <c r="J646" i="5"/>
  <c r="I646" i="5"/>
  <c r="H707" i="5"/>
  <c r="H703" i="5" s="1"/>
  <c r="K646" i="5"/>
  <c r="H646" i="5"/>
  <c r="H644" i="5"/>
  <c r="L646" i="5"/>
  <c r="H645" i="5"/>
  <c r="J645" i="5"/>
  <c r="L645" i="5"/>
  <c r="K645" i="5"/>
  <c r="I645" i="5"/>
  <c r="L264" i="5"/>
  <c r="I661" i="5"/>
  <c r="I644" i="5" s="1"/>
  <c r="K661" i="5"/>
  <c r="K644" i="5" s="1"/>
  <c r="J661" i="5"/>
  <c r="J644" i="5" s="1"/>
  <c r="L661" i="5"/>
  <c r="L644" i="5" s="1"/>
  <c r="J628" i="5"/>
  <c r="I264" i="5"/>
  <c r="G749" i="5"/>
  <c r="G644" i="5" s="1"/>
  <c r="L628" i="5"/>
  <c r="I628" i="5"/>
  <c r="K628" i="5"/>
  <c r="K655" i="5"/>
  <c r="K651" i="5" s="1"/>
  <c r="K470" i="5"/>
  <c r="I470" i="5"/>
  <c r="G470" i="5"/>
  <c r="J655" i="5"/>
  <c r="J651" i="5" s="1"/>
  <c r="H470" i="5"/>
  <c r="I583" i="5"/>
  <c r="I579" i="5" s="1"/>
  <c r="H583" i="5"/>
  <c r="H579" i="5" s="1"/>
  <c r="L140" i="5"/>
  <c r="L65" i="5" s="1"/>
  <c r="L27" i="5" s="1"/>
  <c r="G480" i="5"/>
  <c r="K583" i="5"/>
  <c r="K579" i="5" s="1"/>
  <c r="K348" i="5"/>
  <c r="K344" i="5" s="1"/>
  <c r="L583" i="5"/>
  <c r="L579" i="5" s="1"/>
  <c r="G535" i="5"/>
  <c r="G473" i="5" s="1"/>
  <c r="K354" i="5"/>
  <c r="G296" i="5"/>
  <c r="G282" i="5" s="1"/>
  <c r="G284" i="5"/>
  <c r="H354" i="5"/>
  <c r="G281" i="5"/>
  <c r="I348" i="5"/>
  <c r="I344" i="5" s="1"/>
  <c r="J314" i="5"/>
  <c r="J279" i="5" s="1"/>
  <c r="J280" i="5"/>
  <c r="J254" i="5" s="1"/>
  <c r="H314" i="5"/>
  <c r="H280" i="5"/>
  <c r="H254" i="5" s="1"/>
  <c r="I314" i="5"/>
  <c r="I280" i="5"/>
  <c r="I254" i="5" s="1"/>
  <c r="K314" i="5"/>
  <c r="K280" i="5"/>
  <c r="K254" i="5" s="1"/>
  <c r="J140" i="5"/>
  <c r="J65" i="5" s="1"/>
  <c r="J27" i="5" s="1"/>
  <c r="H150" i="5"/>
  <c r="K275" i="5"/>
  <c r="L354" i="5"/>
  <c r="L279" i="5" s="1"/>
  <c r="G354" i="5"/>
  <c r="G279" i="5" s="1"/>
  <c r="I275" i="5"/>
  <c r="L348" i="5"/>
  <c r="L344" i="5" s="1"/>
  <c r="I354" i="5"/>
  <c r="L275" i="5"/>
  <c r="H275" i="5"/>
  <c r="I308" i="5"/>
  <c r="I304" i="5" s="1"/>
  <c r="I150" i="5"/>
  <c r="I276" i="5"/>
  <c r="H276" i="5"/>
  <c r="J276" i="5"/>
  <c r="J275" i="5"/>
  <c r="J290" i="5"/>
  <c r="J273" i="5" s="1"/>
  <c r="G59" i="5"/>
  <c r="I290" i="5"/>
  <c r="H140" i="5"/>
  <c r="H65" i="5" s="1"/>
  <c r="H27" i="5" s="1"/>
  <c r="G150" i="5"/>
  <c r="K276" i="5"/>
  <c r="G140" i="5"/>
  <c r="G65" i="5" s="1"/>
  <c r="I140" i="5"/>
  <c r="I65" i="5" s="1"/>
  <c r="I27" i="5" s="1"/>
  <c r="L150" i="5"/>
  <c r="L276" i="5"/>
  <c r="K59" i="5"/>
  <c r="I59" i="5"/>
  <c r="B52" i="5"/>
  <c r="B48" i="5" s="1"/>
  <c r="I60" i="5"/>
  <c r="H59" i="5"/>
  <c r="J59" i="5"/>
  <c r="L59" i="5"/>
  <c r="F59" i="5"/>
  <c r="F21" i="5" s="1"/>
  <c r="K150" i="5"/>
  <c r="K140" i="5"/>
  <c r="K65" i="5" s="1"/>
  <c r="K27" i="5" s="1"/>
  <c r="J150" i="5"/>
  <c r="I168" i="5"/>
  <c r="K168" i="5"/>
  <c r="G168" i="5"/>
  <c r="J168" i="5"/>
  <c r="F168" i="5"/>
  <c r="F153" i="5"/>
  <c r="F143" i="5"/>
  <c r="F68" i="5" s="1"/>
  <c r="F154" i="5"/>
  <c r="F142" i="5" s="1"/>
  <c r="F67" i="5" s="1"/>
  <c r="F140" i="5"/>
  <c r="F146" i="5"/>
  <c r="F139" i="5" s="1"/>
  <c r="F117" i="5"/>
  <c r="F113" i="5" s="1"/>
  <c r="F114" i="5"/>
  <c r="H168" i="5"/>
  <c r="L168" i="5"/>
  <c r="H141" i="5"/>
  <c r="K141" i="5"/>
  <c r="L141" i="5"/>
  <c r="J141" i="5"/>
  <c r="I141" i="5"/>
  <c r="G141" i="5"/>
  <c r="H146" i="5"/>
  <c r="I154" i="5"/>
  <c r="I142" i="5" s="1"/>
  <c r="I67" i="5" s="1"/>
  <c r="H154" i="5"/>
  <c r="H142" i="5" s="1"/>
  <c r="H67" i="5" s="1"/>
  <c r="L146" i="5"/>
  <c r="G154" i="5"/>
  <c r="G142" i="5" s="1"/>
  <c r="G67" i="5" s="1"/>
  <c r="K146" i="5"/>
  <c r="L154" i="5"/>
  <c r="L142" i="5" s="1"/>
  <c r="L67" i="5" s="1"/>
  <c r="J146" i="5"/>
  <c r="K154" i="5"/>
  <c r="K142" i="5" s="1"/>
  <c r="K67" i="5" s="1"/>
  <c r="I146" i="5"/>
  <c r="J154" i="5"/>
  <c r="J142" i="5" s="1"/>
  <c r="J67" i="5" s="1"/>
  <c r="G146" i="5"/>
  <c r="K121" i="5"/>
  <c r="K110" i="5" s="1"/>
  <c r="K112" i="5"/>
  <c r="K60" i="5" s="1"/>
  <c r="J121" i="5"/>
  <c r="J110" i="5" s="1"/>
  <c r="J112" i="5"/>
  <c r="J60" i="5" s="1"/>
  <c r="H121" i="5"/>
  <c r="H110" i="5" s="1"/>
  <c r="H112" i="5"/>
  <c r="H60" i="5" s="1"/>
  <c r="G121" i="5"/>
  <c r="G110" i="5" s="1"/>
  <c r="G112" i="5"/>
  <c r="G60" i="5" s="1"/>
  <c r="F121" i="5"/>
  <c r="F110" i="5" s="1"/>
  <c r="F112" i="5"/>
  <c r="F60" i="5" s="1"/>
  <c r="F22" i="5" s="1"/>
  <c r="L121" i="5"/>
  <c r="L110" i="5" s="1"/>
  <c r="L112" i="5"/>
  <c r="L60" i="5" s="1"/>
  <c r="I121" i="5"/>
  <c r="I110" i="5" s="1"/>
  <c r="F88" i="5"/>
  <c r="F84" i="5" s="1"/>
  <c r="F61" i="5" s="1"/>
  <c r="F85" i="5"/>
  <c r="F77" i="5" s="1"/>
  <c r="F107" i="5"/>
  <c r="F55" i="5" s="1"/>
  <c r="F14" i="5" s="1"/>
  <c r="H1163" i="5"/>
  <c r="B246" i="5"/>
  <c r="G961" i="5"/>
  <c r="G957" i="5" s="1"/>
  <c r="G743" i="5"/>
  <c r="B344" i="5"/>
  <c r="G651" i="5"/>
  <c r="B721" i="5"/>
  <c r="B525" i="5"/>
  <c r="C622" i="5"/>
  <c r="D622" i="5"/>
  <c r="E622" i="5"/>
  <c r="B247" i="5"/>
  <c r="G276" i="5"/>
  <c r="G308" i="5"/>
  <c r="G304" i="5" s="1"/>
  <c r="G628" i="5"/>
  <c r="G867" i="5"/>
  <c r="B957" i="5"/>
  <c r="F460" i="5"/>
  <c r="F240" i="5" s="1"/>
  <c r="F244" i="5"/>
  <c r="E460" i="5"/>
  <c r="E240" i="5" s="1"/>
  <c r="E244" i="5"/>
  <c r="E11" i="5" s="1"/>
  <c r="C460" i="5"/>
  <c r="C240" i="5" s="1"/>
  <c r="C244" i="5"/>
  <c r="C11" i="5" s="1"/>
  <c r="D460" i="5"/>
  <c r="D240" i="5" s="1"/>
  <c r="D244" i="5"/>
  <c r="D11" i="5" s="1"/>
  <c r="B273" i="5"/>
  <c r="G275" i="5"/>
  <c r="B304" i="5"/>
  <c r="G897" i="5"/>
  <c r="G893" i="5" s="1"/>
  <c r="G330" i="5"/>
  <c r="B651" i="5"/>
  <c r="G547" i="5"/>
  <c r="G565" i="5"/>
  <c r="G922" i="5"/>
  <c r="G769" i="5"/>
  <c r="G765" i="5" s="1"/>
  <c r="B464" i="5"/>
  <c r="B765" i="5"/>
  <c r="B370" i="5"/>
  <c r="G348" i="5"/>
  <c r="G344" i="5" s="1"/>
  <c r="G707" i="5"/>
  <c r="B865" i="5"/>
  <c r="L304" i="5"/>
  <c r="J304" i="5"/>
  <c r="H304" i="5"/>
  <c r="K304" i="5"/>
  <c r="H286" i="5"/>
  <c r="L286" i="5"/>
  <c r="K286" i="5"/>
  <c r="H867" i="5"/>
  <c r="K867" i="5"/>
  <c r="H330" i="5"/>
  <c r="I106" i="5"/>
  <c r="H106" i="5"/>
  <c r="H1001" i="5"/>
  <c r="H997" i="5" s="1"/>
  <c r="L106" i="5"/>
  <c r="K106" i="5"/>
  <c r="J106" i="5"/>
  <c r="F106" i="5"/>
  <c r="G106" i="5"/>
  <c r="L135" i="5"/>
  <c r="K135" i="5"/>
  <c r="F135" i="5"/>
  <c r="J135" i="5"/>
  <c r="I135" i="5"/>
  <c r="H135" i="5"/>
  <c r="G135" i="5"/>
  <c r="G583" i="5"/>
  <c r="L136" i="5"/>
  <c r="K136" i="5"/>
  <c r="I136" i="5"/>
  <c r="H136" i="5"/>
  <c r="J136" i="5"/>
  <c r="G136" i="5"/>
  <c r="L145" i="5"/>
  <c r="G145" i="5"/>
  <c r="I1001" i="5"/>
  <c r="I997" i="5" s="1"/>
  <c r="J583" i="5"/>
  <c r="J579" i="5" s="1"/>
  <c r="I1090" i="5"/>
  <c r="I1086" i="5" s="1"/>
  <c r="L1001" i="5"/>
  <c r="L997" i="5" s="1"/>
  <c r="G983" i="5"/>
  <c r="H120" i="5"/>
  <c r="G1090" i="5"/>
  <c r="G1086" i="5" s="1"/>
  <c r="I922" i="5"/>
  <c r="I918" i="5" s="1"/>
  <c r="H783" i="5"/>
  <c r="G94" i="5"/>
  <c r="G83" i="5" s="1"/>
  <c r="H94" i="5"/>
  <c r="H83" i="5" s="1"/>
  <c r="J94" i="5"/>
  <c r="J83" i="5" s="1"/>
  <c r="K94" i="5"/>
  <c r="K83" i="5" s="1"/>
  <c r="L94" i="5"/>
  <c r="L83" i="5" s="1"/>
  <c r="I94" i="5"/>
  <c r="I83" i="5" s="1"/>
  <c r="J149" i="5"/>
  <c r="H348" i="5"/>
  <c r="B104" i="5"/>
  <c r="B158" i="5"/>
  <c r="G290" i="5"/>
  <c r="G149" i="5"/>
  <c r="L153" i="5"/>
  <c r="I725" i="5"/>
  <c r="B1086" i="5"/>
  <c r="I119" i="5"/>
  <c r="I115" i="5" s="1"/>
  <c r="K119" i="5"/>
  <c r="K115" i="5" s="1"/>
  <c r="J119" i="5"/>
  <c r="J115" i="5" s="1"/>
  <c r="G119" i="5"/>
  <c r="G115" i="5" s="1"/>
  <c r="H119" i="5"/>
  <c r="H115" i="5" s="1"/>
  <c r="L119" i="5"/>
  <c r="L115" i="5" s="1"/>
  <c r="B893" i="5"/>
  <c r="B979" i="5"/>
  <c r="G90" i="5"/>
  <c r="G86" i="5" s="1"/>
  <c r="G63" i="5" s="1"/>
  <c r="G25" i="5" s="1"/>
  <c r="G23" i="5" s="1"/>
  <c r="J90" i="5"/>
  <c r="J86" i="5" s="1"/>
  <c r="J63" i="5" s="1"/>
  <c r="J25" i="5" s="1"/>
  <c r="J23" i="5" s="1"/>
  <c r="H90" i="5"/>
  <c r="H86" i="5" s="1"/>
  <c r="H63" i="5" s="1"/>
  <c r="H25" i="5" s="1"/>
  <c r="H23" i="5" s="1"/>
  <c r="K90" i="5"/>
  <c r="K86" i="5" s="1"/>
  <c r="K63" i="5" s="1"/>
  <c r="K25" i="5" s="1"/>
  <c r="K23" i="5" s="1"/>
  <c r="L90" i="5"/>
  <c r="L86" i="5" s="1"/>
  <c r="L63" i="5" s="1"/>
  <c r="L25" i="5" s="1"/>
  <c r="L23" i="5" s="1"/>
  <c r="I90" i="5"/>
  <c r="I86" i="5" s="1"/>
  <c r="I63" i="5" s="1"/>
  <c r="I25" i="5" s="1"/>
  <c r="I23" i="5" s="1"/>
  <c r="B997" i="5"/>
  <c r="G1001" i="5"/>
  <c r="G997" i="5" s="1"/>
  <c r="K787" i="5"/>
  <c r="K153" i="5"/>
  <c r="J153" i="5"/>
  <c r="F120" i="5"/>
  <c r="C104" i="5"/>
  <c r="E100" i="5"/>
  <c r="E104" i="5"/>
  <c r="D100" i="5"/>
  <c r="D104" i="5"/>
  <c r="C100" i="5"/>
  <c r="I120" i="5"/>
  <c r="K145" i="5"/>
  <c r="G153" i="5"/>
  <c r="L120" i="5"/>
  <c r="J120" i="5"/>
  <c r="I145" i="5"/>
  <c r="J145" i="5"/>
  <c r="E133" i="5"/>
  <c r="E129" i="5" s="1"/>
  <c r="D133" i="5"/>
  <c r="D129" i="5" s="1"/>
  <c r="C133" i="5"/>
  <c r="C129" i="5" s="1"/>
  <c r="H145" i="5"/>
  <c r="H162" i="5"/>
  <c r="L162" i="5"/>
  <c r="K162" i="5"/>
  <c r="J162" i="5"/>
  <c r="G162" i="5"/>
  <c r="I162" i="5"/>
  <c r="F162" i="5"/>
  <c r="I153" i="5"/>
  <c r="H153" i="5"/>
  <c r="I149" i="5"/>
  <c r="F149" i="5"/>
  <c r="H149" i="5"/>
  <c r="B133" i="5"/>
  <c r="L149" i="5"/>
  <c r="K149" i="5"/>
  <c r="F145" i="5"/>
  <c r="B100" i="5"/>
  <c r="B116" i="5"/>
  <c r="G120" i="5"/>
  <c r="K120" i="5"/>
  <c r="F116" i="5"/>
  <c r="F87" i="5"/>
  <c r="L78" i="5" l="1"/>
  <c r="K78" i="5"/>
  <c r="K40" i="5"/>
  <c r="K38" i="5" s="1"/>
  <c r="J78" i="5"/>
  <c r="L262" i="5"/>
  <c r="L40" i="5"/>
  <c r="L38" i="5" s="1"/>
  <c r="J262" i="5"/>
  <c r="J40" i="5"/>
  <c r="J38" i="5" s="1"/>
  <c r="I262" i="5"/>
  <c r="I40" i="5"/>
  <c r="I38" i="5" s="1"/>
  <c r="I78" i="5"/>
  <c r="H262" i="5"/>
  <c r="H40" i="5"/>
  <c r="H38" i="5" s="1"/>
  <c r="H78" i="5"/>
  <c r="G78" i="5"/>
  <c r="H250" i="5"/>
  <c r="K250" i="5"/>
  <c r="K253" i="5"/>
  <c r="G27" i="5"/>
  <c r="J19" i="5"/>
  <c r="J17" i="5" s="1"/>
  <c r="J22" i="5"/>
  <c r="H21" i="5"/>
  <c r="I21" i="5"/>
  <c r="G21" i="5"/>
  <c r="H253" i="5"/>
  <c r="F20" i="5"/>
  <c r="K22" i="5"/>
  <c r="L21" i="5"/>
  <c r="J21" i="5"/>
  <c r="L253" i="5"/>
  <c r="I22" i="5"/>
  <c r="I253" i="5"/>
  <c r="H22" i="5"/>
  <c r="K21" i="5"/>
  <c r="L22" i="5"/>
  <c r="J253" i="5"/>
  <c r="G260" i="5"/>
  <c r="G264" i="5"/>
  <c r="G40" i="5" s="1"/>
  <c r="G263" i="5"/>
  <c r="G255" i="5"/>
  <c r="G22" i="5" s="1"/>
  <c r="C7" i="5"/>
  <c r="E7" i="5"/>
  <c r="D7" i="5"/>
  <c r="B13" i="5"/>
  <c r="K246" i="5"/>
  <c r="H246" i="5"/>
  <c r="J246" i="5"/>
  <c r="L246" i="5"/>
  <c r="K273" i="5"/>
  <c r="I246" i="5"/>
  <c r="J286" i="5"/>
  <c r="J269" i="5" s="1"/>
  <c r="I139" i="5"/>
  <c r="K279" i="5"/>
  <c r="H279" i="5"/>
  <c r="I279" i="5"/>
  <c r="H139" i="5"/>
  <c r="L273" i="5"/>
  <c r="L139" i="5"/>
  <c r="I273" i="5"/>
  <c r="G139" i="5"/>
  <c r="I286" i="5"/>
  <c r="I269" i="5" s="1"/>
  <c r="K139" i="5"/>
  <c r="J66" i="5"/>
  <c r="I66" i="5"/>
  <c r="G66" i="5"/>
  <c r="J139" i="5"/>
  <c r="L66" i="5"/>
  <c r="K58" i="5"/>
  <c r="K66" i="5"/>
  <c r="L58" i="5"/>
  <c r="H66" i="5"/>
  <c r="H58" i="5"/>
  <c r="I58" i="5"/>
  <c r="F58" i="5"/>
  <c r="J58" i="5"/>
  <c r="G58" i="5"/>
  <c r="F65" i="5"/>
  <c r="F27" i="5" s="1"/>
  <c r="F26" i="5" s="1"/>
  <c r="F64" i="5"/>
  <c r="F71" i="5"/>
  <c r="F62" i="5"/>
  <c r="K117" i="5"/>
  <c r="K113" i="5" s="1"/>
  <c r="L117" i="5"/>
  <c r="L113" i="5" s="1"/>
  <c r="H117" i="5"/>
  <c r="H113" i="5" s="1"/>
  <c r="I117" i="5"/>
  <c r="I113" i="5" s="1"/>
  <c r="G117" i="5"/>
  <c r="G113" i="5" s="1"/>
  <c r="J117" i="5"/>
  <c r="J113" i="5" s="1"/>
  <c r="G158" i="5"/>
  <c r="J158" i="5"/>
  <c r="F104" i="5"/>
  <c r="L158" i="5"/>
  <c r="I107" i="5"/>
  <c r="L107" i="5"/>
  <c r="I158" i="5"/>
  <c r="H158" i="5"/>
  <c r="K158" i="5"/>
  <c r="F158" i="5"/>
  <c r="G92" i="5"/>
  <c r="G81" i="5" s="1"/>
  <c r="J88" i="5"/>
  <c r="J84" i="5" s="1"/>
  <c r="J61" i="5" s="1"/>
  <c r="K88" i="5"/>
  <c r="K84" i="5" s="1"/>
  <c r="K61" i="5" s="1"/>
  <c r="H88" i="5"/>
  <c r="H84" i="5" s="1"/>
  <c r="H61" i="5" s="1"/>
  <c r="G88" i="5"/>
  <c r="G84" i="5" s="1"/>
  <c r="G61" i="5" s="1"/>
  <c r="H91" i="5"/>
  <c r="I91" i="5"/>
  <c r="H1159" i="5"/>
  <c r="I88" i="5"/>
  <c r="I84" i="5" s="1"/>
  <c r="I61" i="5" s="1"/>
  <c r="K91" i="5"/>
  <c r="L91" i="5"/>
  <c r="L88" i="5"/>
  <c r="L84" i="5" s="1"/>
  <c r="L61" i="5" s="1"/>
  <c r="J91" i="5"/>
  <c r="L92" i="5"/>
  <c r="L81" i="5" s="1"/>
  <c r="H92" i="5"/>
  <c r="H81" i="5" s="1"/>
  <c r="J92" i="5"/>
  <c r="J81" i="5" s="1"/>
  <c r="K92" i="5"/>
  <c r="K81" i="5" s="1"/>
  <c r="I92" i="5"/>
  <c r="I81" i="5" s="1"/>
  <c r="G979" i="5"/>
  <c r="G739" i="5"/>
  <c r="L87" i="5"/>
  <c r="I87" i="5"/>
  <c r="K87" i="5"/>
  <c r="J87" i="5"/>
  <c r="L269" i="5"/>
  <c r="B244" i="5"/>
  <c r="G247" i="5"/>
  <c r="L464" i="5"/>
  <c r="L247" i="5"/>
  <c r="I464" i="5"/>
  <c r="I247" i="5"/>
  <c r="G246" i="5"/>
  <c r="H464" i="5"/>
  <c r="H247" i="5"/>
  <c r="K464" i="5"/>
  <c r="K247" i="5"/>
  <c r="J464" i="5"/>
  <c r="J247" i="5"/>
  <c r="B269" i="5"/>
  <c r="H273" i="5"/>
  <c r="K269" i="5"/>
  <c r="G273" i="5"/>
  <c r="G918" i="5"/>
  <c r="K783" i="5"/>
  <c r="G87" i="5"/>
  <c r="G543" i="5"/>
  <c r="G91" i="5"/>
  <c r="B460" i="5"/>
  <c r="G561" i="5"/>
  <c r="G326" i="5"/>
  <c r="G579" i="5"/>
  <c r="G703" i="5"/>
  <c r="H326" i="5"/>
  <c r="G286" i="5"/>
  <c r="B208" i="5"/>
  <c r="J208" i="5"/>
  <c r="J204" i="5" s="1"/>
  <c r="G208" i="5"/>
  <c r="G204" i="5" s="1"/>
  <c r="L208" i="5"/>
  <c r="L204" i="5" s="1"/>
  <c r="G116" i="5"/>
  <c r="G107" i="5"/>
  <c r="K116" i="5"/>
  <c r="K107" i="5"/>
  <c r="H116" i="5"/>
  <c r="H107" i="5"/>
  <c r="J116" i="5"/>
  <c r="J107" i="5"/>
  <c r="L116" i="5"/>
  <c r="H87" i="5"/>
  <c r="B129" i="5"/>
  <c r="G464" i="5"/>
  <c r="I721" i="5"/>
  <c r="H344" i="5"/>
  <c r="K133" i="5"/>
  <c r="K129" i="5" s="1"/>
  <c r="L133" i="5"/>
  <c r="L129" i="5" s="1"/>
  <c r="J133" i="5"/>
  <c r="J129" i="5" s="1"/>
  <c r="H133" i="5"/>
  <c r="H129" i="5" s="1"/>
  <c r="I133" i="5"/>
  <c r="I129" i="5" s="1"/>
  <c r="G133" i="5"/>
  <c r="G129" i="5" s="1"/>
  <c r="F133" i="5"/>
  <c r="F129" i="5" s="1"/>
  <c r="I116" i="5"/>
  <c r="F100" i="5"/>
  <c r="N93" i="2"/>
  <c r="N68" i="2"/>
  <c r="N67" i="2"/>
  <c r="N66" i="2"/>
  <c r="N63" i="2"/>
  <c r="N62" i="2"/>
  <c r="N60" i="2"/>
  <c r="N58" i="2"/>
  <c r="N35" i="2"/>
  <c r="N57" i="2"/>
  <c r="N55" i="2"/>
  <c r="N54" i="2"/>
  <c r="N50" i="2"/>
  <c r="N43" i="2"/>
  <c r="N38" i="2"/>
  <c r="X172" i="2"/>
  <c r="N37" i="2"/>
  <c r="B237" i="4"/>
  <c r="B228" i="4"/>
  <c r="B51" i="4"/>
  <c r="B48" i="4" s="1"/>
  <c r="B44" i="4" s="1"/>
  <c r="B24" i="4"/>
  <c r="J24" i="4" s="1"/>
  <c r="B300" i="4"/>
  <c r="F298" i="4"/>
  <c r="E298" i="4"/>
  <c r="D298" i="4"/>
  <c r="C298" i="4"/>
  <c r="F297" i="4"/>
  <c r="E297" i="4"/>
  <c r="D297" i="4"/>
  <c r="D293" i="4" s="1"/>
  <c r="C297" i="4"/>
  <c r="C293" i="4" s="1"/>
  <c r="F293" i="4"/>
  <c r="E293" i="4"/>
  <c r="B291" i="4"/>
  <c r="L291" i="4" s="1"/>
  <c r="F289" i="4"/>
  <c r="E289" i="4"/>
  <c r="D289" i="4"/>
  <c r="C289" i="4"/>
  <c r="F288" i="4"/>
  <c r="F284" i="4" s="1"/>
  <c r="E288" i="4"/>
  <c r="D288" i="4"/>
  <c r="C288" i="4"/>
  <c r="E284" i="4"/>
  <c r="D284" i="4"/>
  <c r="C284" i="4"/>
  <c r="B282" i="4"/>
  <c r="I282" i="4" s="1"/>
  <c r="I279" i="4" s="1"/>
  <c r="I275" i="4" s="1"/>
  <c r="F280" i="4"/>
  <c r="E280" i="4"/>
  <c r="D280" i="4"/>
  <c r="C280" i="4"/>
  <c r="F279" i="4"/>
  <c r="F275" i="4" s="1"/>
  <c r="E279" i="4"/>
  <c r="E275" i="4" s="1"/>
  <c r="D279" i="4"/>
  <c r="C279" i="4"/>
  <c r="C275" i="4" s="1"/>
  <c r="D275" i="4"/>
  <c r="B273" i="4"/>
  <c r="G273" i="4" s="1"/>
  <c r="F271" i="4"/>
  <c r="E271" i="4"/>
  <c r="D271" i="4"/>
  <c r="C271" i="4"/>
  <c r="F270" i="4"/>
  <c r="E270" i="4"/>
  <c r="D270" i="4"/>
  <c r="C270" i="4"/>
  <c r="C266" i="4" s="1"/>
  <c r="F266" i="4"/>
  <c r="E266" i="4"/>
  <c r="D266" i="4"/>
  <c r="F262" i="4"/>
  <c r="E262" i="4"/>
  <c r="D262" i="4"/>
  <c r="C262" i="4"/>
  <c r="F261" i="4"/>
  <c r="F257" i="4" s="1"/>
  <c r="E261" i="4"/>
  <c r="D261" i="4"/>
  <c r="D257" i="4" s="1"/>
  <c r="C261" i="4"/>
  <c r="E257" i="4"/>
  <c r="C257" i="4"/>
  <c r="B255" i="4"/>
  <c r="L255" i="4" s="1"/>
  <c r="F253" i="4"/>
  <c r="E253" i="4"/>
  <c r="D253" i="4"/>
  <c r="C253" i="4"/>
  <c r="F252" i="4"/>
  <c r="E252" i="4"/>
  <c r="D252" i="4"/>
  <c r="D248" i="4" s="1"/>
  <c r="C252" i="4"/>
  <c r="C248" i="4" s="1"/>
  <c r="F248" i="4"/>
  <c r="E248" i="4"/>
  <c r="F244" i="4"/>
  <c r="E244" i="4"/>
  <c r="D244" i="4"/>
  <c r="C244" i="4"/>
  <c r="F243" i="4"/>
  <c r="E243" i="4"/>
  <c r="E239" i="4" s="1"/>
  <c r="D243" i="4"/>
  <c r="C243" i="4"/>
  <c r="F239" i="4"/>
  <c r="D239" i="4"/>
  <c r="C239" i="4"/>
  <c r="F235" i="4"/>
  <c r="E235" i="4"/>
  <c r="D235" i="4"/>
  <c r="C235" i="4"/>
  <c r="F234" i="4"/>
  <c r="E234" i="4"/>
  <c r="D234" i="4"/>
  <c r="D230" i="4" s="1"/>
  <c r="C234" i="4"/>
  <c r="C230" i="4" s="1"/>
  <c r="F230" i="4"/>
  <c r="E230" i="4"/>
  <c r="F226" i="4"/>
  <c r="E226" i="4"/>
  <c r="D226" i="4"/>
  <c r="C226" i="4"/>
  <c r="F225" i="4"/>
  <c r="E225" i="4"/>
  <c r="E221" i="4" s="1"/>
  <c r="D225" i="4"/>
  <c r="C225" i="4"/>
  <c r="F221" i="4"/>
  <c r="D221" i="4"/>
  <c r="C221" i="4"/>
  <c r="B218" i="4"/>
  <c r="J218" i="4" s="1"/>
  <c r="F216" i="4"/>
  <c r="E216" i="4"/>
  <c r="D216" i="4"/>
  <c r="C216" i="4"/>
  <c r="F215" i="4"/>
  <c r="E215" i="4"/>
  <c r="E211" i="4" s="1"/>
  <c r="D215" i="4"/>
  <c r="D211" i="4" s="1"/>
  <c r="C215" i="4"/>
  <c r="F211" i="4"/>
  <c r="C211" i="4"/>
  <c r="B209" i="4"/>
  <c r="L209" i="4" s="1"/>
  <c r="L206" i="4" s="1"/>
  <c r="L202" i="4" s="1"/>
  <c r="F207" i="4"/>
  <c r="E207" i="4"/>
  <c r="D207" i="4"/>
  <c r="C207" i="4"/>
  <c r="F206" i="4"/>
  <c r="E206" i="4"/>
  <c r="D206" i="4"/>
  <c r="C206" i="4"/>
  <c r="F202" i="4"/>
  <c r="E202" i="4"/>
  <c r="D202" i="4"/>
  <c r="C202" i="4"/>
  <c r="F198" i="4"/>
  <c r="E198" i="4"/>
  <c r="D198" i="4"/>
  <c r="C198" i="4"/>
  <c r="F197" i="4"/>
  <c r="F193" i="4" s="1"/>
  <c r="E197" i="4"/>
  <c r="E193" i="4" s="1"/>
  <c r="D197" i="4"/>
  <c r="C197" i="4"/>
  <c r="C193" i="4" s="1"/>
  <c r="D193" i="4"/>
  <c r="F189" i="4"/>
  <c r="E189" i="4"/>
  <c r="D189" i="4"/>
  <c r="C189" i="4"/>
  <c r="F188" i="4"/>
  <c r="E188" i="4"/>
  <c r="D188" i="4"/>
  <c r="C188" i="4"/>
  <c r="F184" i="4"/>
  <c r="E184" i="4"/>
  <c r="D184" i="4"/>
  <c r="C184" i="4"/>
  <c r="B182" i="4"/>
  <c r="G182" i="4" s="1"/>
  <c r="F180" i="4"/>
  <c r="E180" i="4"/>
  <c r="D180" i="4"/>
  <c r="C180" i="4"/>
  <c r="F179" i="4"/>
  <c r="F175" i="4" s="1"/>
  <c r="E179" i="4"/>
  <c r="D179" i="4"/>
  <c r="D175" i="4" s="1"/>
  <c r="C179" i="4"/>
  <c r="E175" i="4"/>
  <c r="C175" i="4"/>
  <c r="B173" i="4"/>
  <c r="J173" i="4" s="1"/>
  <c r="F171" i="4"/>
  <c r="E171" i="4"/>
  <c r="D171" i="4"/>
  <c r="C171" i="4"/>
  <c r="F170" i="4"/>
  <c r="E170" i="4"/>
  <c r="D170" i="4"/>
  <c r="D166" i="4" s="1"/>
  <c r="C170" i="4"/>
  <c r="C166" i="4" s="1"/>
  <c r="F166" i="4"/>
  <c r="E166" i="4"/>
  <c r="F162" i="4"/>
  <c r="E162" i="4"/>
  <c r="D162" i="4"/>
  <c r="C162" i="4"/>
  <c r="F161" i="4"/>
  <c r="E161" i="4"/>
  <c r="E157" i="4" s="1"/>
  <c r="D161" i="4"/>
  <c r="C161" i="4"/>
  <c r="F157" i="4"/>
  <c r="D157" i="4"/>
  <c r="C157" i="4"/>
  <c r="F153" i="4"/>
  <c r="E153" i="4"/>
  <c r="D153" i="4"/>
  <c r="C153" i="4"/>
  <c r="F152" i="4"/>
  <c r="E152" i="4"/>
  <c r="D152" i="4"/>
  <c r="D148" i="4" s="1"/>
  <c r="C152" i="4"/>
  <c r="C148" i="4" s="1"/>
  <c r="F148" i="4"/>
  <c r="E148" i="4"/>
  <c r="F143" i="4"/>
  <c r="E143" i="4"/>
  <c r="D143" i="4"/>
  <c r="C143" i="4"/>
  <c r="F142" i="4"/>
  <c r="E142" i="4"/>
  <c r="E138" i="4" s="1"/>
  <c r="D142" i="4"/>
  <c r="C142" i="4"/>
  <c r="F138" i="4"/>
  <c r="D138" i="4"/>
  <c r="C138" i="4"/>
  <c r="B136" i="4"/>
  <c r="L136" i="4" s="1"/>
  <c r="F134" i="4"/>
  <c r="E134" i="4"/>
  <c r="D134" i="4"/>
  <c r="C134" i="4"/>
  <c r="F133" i="4"/>
  <c r="E133" i="4"/>
  <c r="E129" i="4" s="1"/>
  <c r="D133" i="4"/>
  <c r="D129" i="4" s="1"/>
  <c r="C133" i="4"/>
  <c r="F129" i="4"/>
  <c r="C129" i="4"/>
  <c r="F125" i="4"/>
  <c r="E125" i="4"/>
  <c r="D125" i="4"/>
  <c r="C125" i="4"/>
  <c r="F124" i="4"/>
  <c r="F120" i="4" s="1"/>
  <c r="E124" i="4"/>
  <c r="D124" i="4"/>
  <c r="C124" i="4"/>
  <c r="E120" i="4"/>
  <c r="D120" i="4"/>
  <c r="C120" i="4"/>
  <c r="B118" i="4"/>
  <c r="L118" i="4" s="1"/>
  <c r="L116" i="4" s="1"/>
  <c r="F116" i="4"/>
  <c r="E116" i="4"/>
  <c r="D116" i="4"/>
  <c r="C116" i="4"/>
  <c r="F115" i="4"/>
  <c r="F111" i="4" s="1"/>
  <c r="E115" i="4"/>
  <c r="E111" i="4" s="1"/>
  <c r="D115" i="4"/>
  <c r="C115" i="4"/>
  <c r="C111" i="4" s="1"/>
  <c r="D111" i="4"/>
  <c r="F104" i="4"/>
  <c r="E104" i="4"/>
  <c r="D104" i="4"/>
  <c r="C104" i="4"/>
  <c r="F103" i="4"/>
  <c r="E103" i="4"/>
  <c r="D103" i="4"/>
  <c r="C103" i="4"/>
  <c r="F99" i="4"/>
  <c r="E99" i="4"/>
  <c r="D99" i="4"/>
  <c r="C99" i="4"/>
  <c r="B97" i="4"/>
  <c r="K97" i="4" s="1"/>
  <c r="K95" i="4" s="1"/>
  <c r="F95" i="4"/>
  <c r="E95" i="4"/>
  <c r="D95" i="4"/>
  <c r="C95" i="4"/>
  <c r="F94" i="4"/>
  <c r="F90" i="4" s="1"/>
  <c r="E94" i="4"/>
  <c r="D94" i="4"/>
  <c r="D90" i="4" s="1"/>
  <c r="C94" i="4"/>
  <c r="E90" i="4"/>
  <c r="C90" i="4"/>
  <c r="B88" i="4"/>
  <c r="J88" i="4" s="1"/>
  <c r="J86" i="4" s="1"/>
  <c r="F86" i="4"/>
  <c r="E86" i="4"/>
  <c r="D86" i="4"/>
  <c r="C86" i="4"/>
  <c r="F85" i="4"/>
  <c r="E85" i="4"/>
  <c r="D85" i="4"/>
  <c r="D81" i="4" s="1"/>
  <c r="C85" i="4"/>
  <c r="C81" i="4" s="1"/>
  <c r="F81" i="4"/>
  <c r="E81" i="4"/>
  <c r="F77" i="4"/>
  <c r="E77" i="4"/>
  <c r="D77" i="4"/>
  <c r="C77" i="4"/>
  <c r="C12" i="4" s="1"/>
  <c r="F76" i="4"/>
  <c r="E76" i="4"/>
  <c r="E72" i="4" s="1"/>
  <c r="D76" i="4"/>
  <c r="C76" i="4"/>
  <c r="C11" i="4" s="1"/>
  <c r="F72" i="4"/>
  <c r="D72" i="4"/>
  <c r="C72" i="4"/>
  <c r="B70" i="4"/>
  <c r="K70" i="4" s="1"/>
  <c r="K67" i="4" s="1"/>
  <c r="K63" i="4" s="1"/>
  <c r="F68" i="4"/>
  <c r="E68" i="4"/>
  <c r="D68" i="4"/>
  <c r="C68" i="4"/>
  <c r="F67" i="4"/>
  <c r="E67" i="4"/>
  <c r="E63" i="4" s="1"/>
  <c r="D67" i="4"/>
  <c r="D63" i="4" s="1"/>
  <c r="C67" i="4"/>
  <c r="C63" i="4" s="1"/>
  <c r="F63" i="4"/>
  <c r="F59" i="4"/>
  <c r="E59" i="4"/>
  <c r="D59" i="4"/>
  <c r="C59" i="4"/>
  <c r="F58" i="4"/>
  <c r="F54" i="4" s="1"/>
  <c r="E58" i="4"/>
  <c r="D58" i="4"/>
  <c r="C58" i="4"/>
  <c r="E54" i="4"/>
  <c r="D54" i="4"/>
  <c r="C54" i="4"/>
  <c r="F49" i="4"/>
  <c r="E49" i="4"/>
  <c r="D49" i="4"/>
  <c r="C49" i="4"/>
  <c r="F48" i="4"/>
  <c r="E48" i="4"/>
  <c r="E44" i="4" s="1"/>
  <c r="D48" i="4"/>
  <c r="D44" i="4" s="1"/>
  <c r="C48" i="4"/>
  <c r="F44" i="4"/>
  <c r="C44" i="4"/>
  <c r="F40" i="4"/>
  <c r="E40" i="4"/>
  <c r="D40" i="4"/>
  <c r="D12" i="4" s="1"/>
  <c r="C40" i="4"/>
  <c r="F39" i="4"/>
  <c r="F35" i="4" s="1"/>
  <c r="E39" i="4"/>
  <c r="D39" i="4"/>
  <c r="D11" i="4" s="1"/>
  <c r="C39" i="4"/>
  <c r="E35" i="4"/>
  <c r="D35" i="4"/>
  <c r="C35" i="4"/>
  <c r="B33" i="4"/>
  <c r="K33" i="4" s="1"/>
  <c r="K30" i="4" s="1"/>
  <c r="K26" i="4" s="1"/>
  <c r="F31" i="4"/>
  <c r="E31" i="4"/>
  <c r="D31" i="4"/>
  <c r="C31" i="4"/>
  <c r="F30" i="4"/>
  <c r="F26" i="4" s="1"/>
  <c r="E30" i="4"/>
  <c r="E26" i="4" s="1"/>
  <c r="D30" i="4"/>
  <c r="C30" i="4"/>
  <c r="C26" i="4" s="1"/>
  <c r="D26" i="4"/>
  <c r="F22" i="4"/>
  <c r="F12" i="4" s="1"/>
  <c r="E22" i="4"/>
  <c r="E12" i="4" s="1"/>
  <c r="D22" i="4"/>
  <c r="C22" i="4"/>
  <c r="F21" i="4"/>
  <c r="E21" i="4"/>
  <c r="E17" i="4" s="1"/>
  <c r="E7" i="4" s="1"/>
  <c r="D21" i="4"/>
  <c r="C21" i="4"/>
  <c r="N17" i="4"/>
  <c r="F17" i="4"/>
  <c r="D17" i="4"/>
  <c r="C17" i="4"/>
  <c r="F14" i="4"/>
  <c r="E14" i="4"/>
  <c r="D14" i="4"/>
  <c r="C14" i="4"/>
  <c r="L13" i="4"/>
  <c r="K13" i="4"/>
  <c r="J13" i="4"/>
  <c r="I13" i="4"/>
  <c r="H13" i="4"/>
  <c r="G13" i="4"/>
  <c r="F13" i="4"/>
  <c r="E13" i="4"/>
  <c r="D13" i="4"/>
  <c r="C13" i="4"/>
  <c r="B13" i="4"/>
  <c r="L10" i="4"/>
  <c r="K10" i="4"/>
  <c r="J10" i="4"/>
  <c r="I10" i="4"/>
  <c r="H10" i="4"/>
  <c r="G10" i="4"/>
  <c r="F10" i="4"/>
  <c r="E10" i="4"/>
  <c r="D10" i="4"/>
  <c r="C10" i="4"/>
  <c r="B10" i="4"/>
  <c r="L9" i="4"/>
  <c r="K9" i="4"/>
  <c r="J9" i="4"/>
  <c r="I9" i="4"/>
  <c r="H9" i="4"/>
  <c r="G9" i="4"/>
  <c r="F9" i="4"/>
  <c r="E9" i="4"/>
  <c r="D9" i="4"/>
  <c r="C9" i="4"/>
  <c r="B9" i="4"/>
  <c r="L8" i="4"/>
  <c r="K8" i="4"/>
  <c r="J8" i="4"/>
  <c r="I8" i="4"/>
  <c r="H8" i="4"/>
  <c r="G8" i="4"/>
  <c r="F8" i="4"/>
  <c r="E8" i="4"/>
  <c r="D8" i="4"/>
  <c r="C8" i="4"/>
  <c r="B8" i="4"/>
  <c r="N7" i="4"/>
  <c r="N8" i="4" s="1"/>
  <c r="J20" i="5" l="1"/>
  <c r="H20" i="5"/>
  <c r="I20" i="5"/>
  <c r="G259" i="5"/>
  <c r="G36" i="5"/>
  <c r="G35" i="5" s="1"/>
  <c r="G20" i="5"/>
  <c r="L20" i="5"/>
  <c r="K20" i="5"/>
  <c r="D7" i="4"/>
  <c r="F7" i="4"/>
  <c r="C7" i="4"/>
  <c r="E11" i="4"/>
  <c r="G262" i="5"/>
  <c r="G39" i="5"/>
  <c r="G38" i="5" s="1"/>
  <c r="F11" i="4"/>
  <c r="G253" i="5"/>
  <c r="K55" i="5"/>
  <c r="G55" i="5"/>
  <c r="J55" i="5"/>
  <c r="K64" i="5"/>
  <c r="G64" i="5"/>
  <c r="H55" i="5"/>
  <c r="H54" i="5"/>
  <c r="H13" i="5" s="1"/>
  <c r="L54" i="5"/>
  <c r="L13" i="5" s="1"/>
  <c r="I54" i="5"/>
  <c r="I13" i="5" s="1"/>
  <c r="K54" i="5"/>
  <c r="K13" i="5" s="1"/>
  <c r="J54" i="5"/>
  <c r="J13" i="5" s="1"/>
  <c r="F54" i="5"/>
  <c r="G54" i="5"/>
  <c r="G13" i="5" s="1"/>
  <c r="L64" i="5"/>
  <c r="L104" i="5"/>
  <c r="L55" i="5"/>
  <c r="I100" i="5"/>
  <c r="I55" i="5"/>
  <c r="H64" i="5"/>
  <c r="J64" i="5"/>
  <c r="I64" i="5"/>
  <c r="I104" i="5"/>
  <c r="L100" i="5"/>
  <c r="H104" i="5"/>
  <c r="J104" i="5"/>
  <c r="K100" i="5"/>
  <c r="H269" i="5"/>
  <c r="B240" i="5"/>
  <c r="H460" i="5"/>
  <c r="H244" i="5"/>
  <c r="G460" i="5"/>
  <c r="G244" i="5"/>
  <c r="J460" i="5"/>
  <c r="J240" i="5" s="1"/>
  <c r="J244" i="5"/>
  <c r="I460" i="5"/>
  <c r="I240" i="5" s="1"/>
  <c r="I244" i="5"/>
  <c r="K460" i="5"/>
  <c r="K240" i="5" s="1"/>
  <c r="K244" i="5"/>
  <c r="L460" i="5"/>
  <c r="L240" i="5" s="1"/>
  <c r="L244" i="5"/>
  <c r="G269" i="5"/>
  <c r="G104" i="5"/>
  <c r="B204" i="5"/>
  <c r="I208" i="5"/>
  <c r="I204" i="5" s="1"/>
  <c r="H208" i="5"/>
  <c r="H204" i="5" s="1"/>
  <c r="K208" i="5"/>
  <c r="K204" i="5" s="1"/>
  <c r="H100" i="5"/>
  <c r="J100" i="5"/>
  <c r="K104" i="5"/>
  <c r="G100" i="5"/>
  <c r="H1052" i="5"/>
  <c r="J1052" i="5"/>
  <c r="L1052" i="5"/>
  <c r="G1052" i="5"/>
  <c r="K1052" i="5"/>
  <c r="I1052" i="5"/>
  <c r="B1049" i="5"/>
  <c r="B42" i="4"/>
  <c r="B39" i="4" s="1"/>
  <c r="B35" i="4" s="1"/>
  <c r="B79" i="4"/>
  <c r="K79" i="4" s="1"/>
  <c r="K76" i="4" s="1"/>
  <c r="K72" i="4" s="1"/>
  <c r="B264" i="4"/>
  <c r="K264" i="4" s="1"/>
  <c r="K262" i="4" s="1"/>
  <c r="B106" i="4"/>
  <c r="L106" i="4" s="1"/>
  <c r="L103" i="4" s="1"/>
  <c r="L99" i="4" s="1"/>
  <c r="I173" i="4"/>
  <c r="I171" i="4" s="1"/>
  <c r="B246" i="4"/>
  <c r="B244" i="4" s="1"/>
  <c r="I291" i="4"/>
  <c r="I288" i="4" s="1"/>
  <c r="I284" i="4" s="1"/>
  <c r="B30" i="4"/>
  <c r="B26" i="4" s="1"/>
  <c r="L33" i="4"/>
  <c r="L31" i="4" s="1"/>
  <c r="B200" i="4"/>
  <c r="J200" i="4" s="1"/>
  <c r="J198" i="4" s="1"/>
  <c r="B280" i="4"/>
  <c r="B289" i="4"/>
  <c r="J291" i="4"/>
  <c r="J289" i="4" s="1"/>
  <c r="K291" i="4"/>
  <c r="K289" i="4" s="1"/>
  <c r="B145" i="4"/>
  <c r="G145" i="4" s="1"/>
  <c r="G143" i="4" s="1"/>
  <c r="B191" i="4"/>
  <c r="J191" i="4" s="1"/>
  <c r="J188" i="4" s="1"/>
  <c r="J184" i="4" s="1"/>
  <c r="K218" i="4"/>
  <c r="K215" i="4" s="1"/>
  <c r="K211" i="4" s="1"/>
  <c r="B288" i="4"/>
  <c r="B284" i="4" s="1"/>
  <c r="L282" i="4"/>
  <c r="L280" i="4" s="1"/>
  <c r="G291" i="4"/>
  <c r="G289" i="4" s="1"/>
  <c r="B180" i="4"/>
  <c r="B215" i="4"/>
  <c r="B211" i="4" s="1"/>
  <c r="L218" i="4"/>
  <c r="L215" i="4" s="1"/>
  <c r="L211" i="4" s="1"/>
  <c r="B216" i="4"/>
  <c r="B226" i="4"/>
  <c r="I228" i="4"/>
  <c r="H228" i="4"/>
  <c r="H225" i="4" s="1"/>
  <c r="H221" i="4" s="1"/>
  <c r="B61" i="4"/>
  <c r="L61" i="4" s="1"/>
  <c r="B155" i="4"/>
  <c r="L155" i="4" s="1"/>
  <c r="L153" i="4" s="1"/>
  <c r="H218" i="4"/>
  <c r="H215" i="4" s="1"/>
  <c r="H211" i="4" s="1"/>
  <c r="B252" i="4"/>
  <c r="B248" i="4" s="1"/>
  <c r="K255" i="4"/>
  <c r="K252" i="4" s="1"/>
  <c r="K248" i="4" s="1"/>
  <c r="I218" i="4"/>
  <c r="I215" i="4" s="1"/>
  <c r="I211" i="4" s="1"/>
  <c r="H182" i="4"/>
  <c r="H179" i="4" s="1"/>
  <c r="H175" i="4" s="1"/>
  <c r="L182" i="4"/>
  <c r="L180" i="4" s="1"/>
  <c r="G255" i="4"/>
  <c r="G252" i="4" s="1"/>
  <c r="G248" i="4" s="1"/>
  <c r="G33" i="4"/>
  <c r="H70" i="4"/>
  <c r="H68" i="4" s="1"/>
  <c r="B171" i="4"/>
  <c r="J33" i="4"/>
  <c r="J31" i="4" s="1"/>
  <c r="G218" i="4"/>
  <c r="G216" i="4" s="1"/>
  <c r="G180" i="4"/>
  <c r="G179" i="4"/>
  <c r="G175" i="4" s="1"/>
  <c r="L288" i="4"/>
  <c r="L284" i="4" s="1"/>
  <c r="L289" i="4"/>
  <c r="L252" i="4"/>
  <c r="L248" i="4" s="1"/>
  <c r="L253" i="4"/>
  <c r="G237" i="4"/>
  <c r="G235" i="4" s="1"/>
  <c r="B234" i="4"/>
  <c r="B230" i="4" s="1"/>
  <c r="J216" i="4"/>
  <c r="J215" i="4"/>
  <c r="J211" i="4" s="1"/>
  <c r="H51" i="4"/>
  <c r="H49" i="4" s="1"/>
  <c r="I70" i="4"/>
  <c r="H88" i="4"/>
  <c r="H85" i="4" s="1"/>
  <c r="H81" i="4" s="1"/>
  <c r="B115" i="4"/>
  <c r="B111" i="4" s="1"/>
  <c r="B116" i="4"/>
  <c r="G118" i="4"/>
  <c r="G115" i="4" s="1"/>
  <c r="G111" i="4" s="1"/>
  <c r="B127" i="4"/>
  <c r="I127" i="4" s="1"/>
  <c r="I124" i="4" s="1"/>
  <c r="I120" i="4" s="1"/>
  <c r="I182" i="4"/>
  <c r="H255" i="4"/>
  <c r="H252" i="4" s="1"/>
  <c r="H248" i="4" s="1"/>
  <c r="H291" i="4"/>
  <c r="H288" i="4" s="1"/>
  <c r="H284" i="4" s="1"/>
  <c r="I51" i="4"/>
  <c r="I49" i="4" s="1"/>
  <c r="J70" i="4"/>
  <c r="I88" i="4"/>
  <c r="I85" i="4" s="1"/>
  <c r="I81" i="4" s="1"/>
  <c r="H118" i="4"/>
  <c r="J182" i="4"/>
  <c r="J179" i="4" s="1"/>
  <c r="J175" i="4" s="1"/>
  <c r="I255" i="4"/>
  <c r="L115" i="4"/>
  <c r="L111" i="4" s="1"/>
  <c r="L70" i="4"/>
  <c r="L67" i="4" s="1"/>
  <c r="L63" i="4" s="1"/>
  <c r="J85" i="4"/>
  <c r="J81" i="4" s="1"/>
  <c r="J118" i="4"/>
  <c r="K182" i="4"/>
  <c r="L207" i="4"/>
  <c r="J255" i="4"/>
  <c r="I280" i="4"/>
  <c r="K118" i="4"/>
  <c r="B31" i="4"/>
  <c r="H33" i="4"/>
  <c r="H31" i="4" s="1"/>
  <c r="K68" i="4"/>
  <c r="B179" i="4"/>
  <c r="B175" i="4" s="1"/>
  <c r="G209" i="4"/>
  <c r="G206" i="4" s="1"/>
  <c r="G202" i="4" s="1"/>
  <c r="B253" i="4"/>
  <c r="G282" i="4"/>
  <c r="G279" i="4" s="1"/>
  <c r="G275" i="4" s="1"/>
  <c r="B85" i="4"/>
  <c r="B81" i="4" s="1"/>
  <c r="B207" i="4"/>
  <c r="J209" i="4"/>
  <c r="J206" i="4" s="1"/>
  <c r="J202" i="4" s="1"/>
  <c r="J282" i="4"/>
  <c r="J279" i="4" s="1"/>
  <c r="J275" i="4" s="1"/>
  <c r="B67" i="4"/>
  <c r="B63" i="4" s="1"/>
  <c r="G70" i="4"/>
  <c r="K282" i="4"/>
  <c r="K279" i="4" s="1"/>
  <c r="K275" i="4" s="1"/>
  <c r="L134" i="4"/>
  <c r="L133" i="4"/>
  <c r="L129" i="4" s="1"/>
  <c r="K24" i="4"/>
  <c r="B22" i="4"/>
  <c r="I24" i="4"/>
  <c r="H24" i="4"/>
  <c r="B21" i="4"/>
  <c r="L51" i="4"/>
  <c r="G24" i="4"/>
  <c r="K94" i="4"/>
  <c r="K90" i="4" s="1"/>
  <c r="H97" i="4"/>
  <c r="B94" i="4"/>
  <c r="B90" i="4" s="1"/>
  <c r="J97" i="4"/>
  <c r="I97" i="4"/>
  <c r="G97" i="4"/>
  <c r="B95" i="4"/>
  <c r="G271" i="4"/>
  <c r="G270" i="4"/>
  <c r="G266" i="4" s="1"/>
  <c r="J22" i="4"/>
  <c r="J21" i="4"/>
  <c r="L24" i="4"/>
  <c r="L97" i="4"/>
  <c r="I136" i="4"/>
  <c r="H136" i="4"/>
  <c r="B133" i="4"/>
  <c r="B129" i="4" s="1"/>
  <c r="K136" i="4"/>
  <c r="J136" i="4"/>
  <c r="G136" i="4"/>
  <c r="B134" i="4"/>
  <c r="K31" i="4"/>
  <c r="G51" i="4"/>
  <c r="K51" i="4"/>
  <c r="B49" i="4"/>
  <c r="J51" i="4"/>
  <c r="K88" i="4"/>
  <c r="I118" i="4"/>
  <c r="K273" i="4"/>
  <c r="B271" i="4"/>
  <c r="J273" i="4"/>
  <c r="H273" i="4"/>
  <c r="B270" i="4"/>
  <c r="B266" i="4" s="1"/>
  <c r="I273" i="4"/>
  <c r="B86" i="4"/>
  <c r="L88" i="4"/>
  <c r="H173" i="4"/>
  <c r="G173" i="4"/>
  <c r="L173" i="4"/>
  <c r="K173" i="4"/>
  <c r="B170" i="4"/>
  <c r="B166" i="4" s="1"/>
  <c r="L273" i="4"/>
  <c r="L300" i="4"/>
  <c r="J300" i="4"/>
  <c r="H300" i="4"/>
  <c r="G300" i="4"/>
  <c r="B297" i="4"/>
  <c r="B293" i="4" s="1"/>
  <c r="K300" i="4"/>
  <c r="I33" i="4"/>
  <c r="J170" i="4"/>
  <c r="J166" i="4" s="1"/>
  <c r="J171" i="4"/>
  <c r="K237" i="4"/>
  <c r="B235" i="4"/>
  <c r="J237" i="4"/>
  <c r="L237" i="4"/>
  <c r="I237" i="4"/>
  <c r="H237" i="4"/>
  <c r="I300" i="4"/>
  <c r="B68" i="4"/>
  <c r="G88" i="4"/>
  <c r="L228" i="4"/>
  <c r="G228" i="4"/>
  <c r="K228" i="4"/>
  <c r="B225" i="4"/>
  <c r="B221" i="4" s="1"/>
  <c r="J228" i="4"/>
  <c r="B298" i="4"/>
  <c r="K209" i="4"/>
  <c r="I209" i="4"/>
  <c r="H209" i="4"/>
  <c r="B206" i="4"/>
  <c r="B202" i="4" s="1"/>
  <c r="B279" i="4"/>
  <c r="B275" i="4" s="1"/>
  <c r="H282" i="4"/>
  <c r="B164" i="4"/>
  <c r="F52" i="5" l="1"/>
  <c r="F13" i="5"/>
  <c r="G1050" i="5"/>
  <c r="G1037" i="5"/>
  <c r="G1029" i="5"/>
  <c r="G868" i="5" s="1"/>
  <c r="L1050" i="5"/>
  <c r="L1037" i="5"/>
  <c r="L1029" i="5"/>
  <c r="L868" i="5" s="1"/>
  <c r="J1050" i="5"/>
  <c r="J1029" i="5"/>
  <c r="J1037" i="5"/>
  <c r="K1050" i="5"/>
  <c r="K1029" i="5"/>
  <c r="K868" i="5" s="1"/>
  <c r="K1037" i="5"/>
  <c r="H1050" i="5"/>
  <c r="H1029" i="5"/>
  <c r="H1037" i="5"/>
  <c r="I1050" i="5"/>
  <c r="I1037" i="5"/>
  <c r="I1029" i="5"/>
  <c r="G52" i="5"/>
  <c r="G48" i="5" s="1"/>
  <c r="J52" i="5"/>
  <c r="J48" i="5" s="1"/>
  <c r="H52" i="5"/>
  <c r="H48" i="5" s="1"/>
  <c r="I71" i="5"/>
  <c r="H71" i="5"/>
  <c r="J71" i="5"/>
  <c r="G71" i="5"/>
  <c r="I52" i="5"/>
  <c r="I48" i="5" s="1"/>
  <c r="K52" i="5"/>
  <c r="K48" i="5" s="1"/>
  <c r="K71" i="5"/>
  <c r="L71" i="5"/>
  <c r="L52" i="5"/>
  <c r="L48" i="5" s="1"/>
  <c r="H240" i="5"/>
  <c r="G240" i="5"/>
  <c r="K1049" i="5"/>
  <c r="L1049" i="5"/>
  <c r="G1049" i="5"/>
  <c r="J1049" i="5"/>
  <c r="H1049" i="5"/>
  <c r="I1049" i="5"/>
  <c r="L79" i="4"/>
  <c r="L77" i="4" s="1"/>
  <c r="I106" i="4"/>
  <c r="I104" i="4" s="1"/>
  <c r="G191" i="4"/>
  <c r="G188" i="4" s="1"/>
  <c r="G184" i="4" s="1"/>
  <c r="B188" i="4"/>
  <c r="B184" i="4" s="1"/>
  <c r="K191" i="4"/>
  <c r="K189" i="4" s="1"/>
  <c r="B189" i="4"/>
  <c r="L191" i="4"/>
  <c r="L189" i="4" s="1"/>
  <c r="J189" i="4"/>
  <c r="H67" i="4"/>
  <c r="H63" i="4" s="1"/>
  <c r="G200" i="4"/>
  <c r="G198" i="4" s="1"/>
  <c r="H264" i="4"/>
  <c r="H261" i="4" s="1"/>
  <c r="H257" i="4" s="1"/>
  <c r="G264" i="4"/>
  <c r="G261" i="4" s="1"/>
  <c r="G257" i="4" s="1"/>
  <c r="I170" i="4"/>
  <c r="I166" i="4" s="1"/>
  <c r="H42" i="4"/>
  <c r="H40" i="4" s="1"/>
  <c r="B77" i="4"/>
  <c r="I191" i="4"/>
  <c r="I189" i="4" s="1"/>
  <c r="G42" i="4"/>
  <c r="G39" i="4" s="1"/>
  <c r="G35" i="4" s="1"/>
  <c r="H191" i="4"/>
  <c r="H189" i="4" s="1"/>
  <c r="I79" i="4"/>
  <c r="I76" i="4" s="1"/>
  <c r="I72" i="4" s="1"/>
  <c r="L104" i="4"/>
  <c r="B197" i="4"/>
  <c r="B193" i="4" s="1"/>
  <c r="H200" i="4"/>
  <c r="H197" i="4" s="1"/>
  <c r="H193" i="4" s="1"/>
  <c r="B76" i="4"/>
  <c r="B72" i="4" s="1"/>
  <c r="I42" i="4"/>
  <c r="I39" i="4" s="1"/>
  <c r="I35" i="4" s="1"/>
  <c r="L30" i="4"/>
  <c r="L26" i="4" s="1"/>
  <c r="J42" i="4"/>
  <c r="J40" i="4" s="1"/>
  <c r="B40" i="4"/>
  <c r="H253" i="4"/>
  <c r="J180" i="4"/>
  <c r="B153" i="4"/>
  <c r="L42" i="4"/>
  <c r="L40" i="4" s="1"/>
  <c r="K77" i="4"/>
  <c r="K42" i="4"/>
  <c r="K39" i="4" s="1"/>
  <c r="K35" i="4" s="1"/>
  <c r="B58" i="4"/>
  <c r="B54" i="4" s="1"/>
  <c r="J61" i="4"/>
  <c r="J58" i="4" s="1"/>
  <c r="J54" i="4" s="1"/>
  <c r="H61" i="4"/>
  <c r="H58" i="4" s="1"/>
  <c r="H54" i="4" s="1"/>
  <c r="L246" i="4"/>
  <c r="L244" i="4" s="1"/>
  <c r="B59" i="4"/>
  <c r="G61" i="4"/>
  <c r="G58" i="4" s="1"/>
  <c r="G54" i="4" s="1"/>
  <c r="J246" i="4"/>
  <c r="J243" i="4" s="1"/>
  <c r="J239" i="4" s="1"/>
  <c r="B243" i="4"/>
  <c r="B239" i="4" s="1"/>
  <c r="H155" i="4"/>
  <c r="H152" i="4" s="1"/>
  <c r="H148" i="4" s="1"/>
  <c r="I289" i="4"/>
  <c r="K246" i="4"/>
  <c r="K243" i="4" s="1"/>
  <c r="K239" i="4" s="1"/>
  <c r="G280" i="4"/>
  <c r="J79" i="4"/>
  <c r="J76" i="4" s="1"/>
  <c r="J72" i="4" s="1"/>
  <c r="G79" i="4"/>
  <c r="H79" i="4"/>
  <c r="H77" i="4" s="1"/>
  <c r="G106" i="4"/>
  <c r="H246" i="4"/>
  <c r="H243" i="4" s="1"/>
  <c r="H239" i="4" s="1"/>
  <c r="G155" i="4"/>
  <c r="G152" i="4" s="1"/>
  <c r="G148" i="4" s="1"/>
  <c r="H106" i="4"/>
  <c r="H103" i="4" s="1"/>
  <c r="H99" i="4" s="1"/>
  <c r="J264" i="4"/>
  <c r="J262" i="4" s="1"/>
  <c r="I246" i="4"/>
  <c r="I244" i="4" s="1"/>
  <c r="G234" i="4"/>
  <c r="G230" i="4" s="1"/>
  <c r="B103" i="4"/>
  <c r="B99" i="4" s="1"/>
  <c r="B104" i="4"/>
  <c r="K261" i="4"/>
  <c r="K257" i="4" s="1"/>
  <c r="J106" i="4"/>
  <c r="J103" i="4" s="1"/>
  <c r="J99" i="4" s="1"/>
  <c r="L264" i="4"/>
  <c r="L262" i="4" s="1"/>
  <c r="K288" i="4"/>
  <c r="K284" i="4" s="1"/>
  <c r="G246" i="4"/>
  <c r="G243" i="4" s="1"/>
  <c r="G239" i="4" s="1"/>
  <c r="B262" i="4"/>
  <c r="I264" i="4"/>
  <c r="I262" i="4" s="1"/>
  <c r="J155" i="4"/>
  <c r="J152" i="4" s="1"/>
  <c r="J148" i="4" s="1"/>
  <c r="I216" i="4"/>
  <c r="K106" i="4"/>
  <c r="K103" i="4" s="1"/>
  <c r="K99" i="4" s="1"/>
  <c r="B261" i="4"/>
  <c r="B257" i="4" s="1"/>
  <c r="H48" i="4"/>
  <c r="H44" i="4" s="1"/>
  <c r="I61" i="4"/>
  <c r="I58" i="4" s="1"/>
  <c r="I54" i="4" s="1"/>
  <c r="L279" i="4"/>
  <c r="L275" i="4" s="1"/>
  <c r="K61" i="4"/>
  <c r="K59" i="4" s="1"/>
  <c r="K145" i="4"/>
  <c r="K143" i="4" s="1"/>
  <c r="L216" i="4"/>
  <c r="B143" i="4"/>
  <c r="I200" i="4"/>
  <c r="I197" i="4" s="1"/>
  <c r="I193" i="4" s="1"/>
  <c r="B142" i="4"/>
  <c r="B138" i="4" s="1"/>
  <c r="L200" i="4"/>
  <c r="L197" i="4" s="1"/>
  <c r="L193" i="4" s="1"/>
  <c r="J197" i="4"/>
  <c r="J193" i="4" s="1"/>
  <c r="H289" i="4"/>
  <c r="B125" i="4"/>
  <c r="J280" i="4"/>
  <c r="H127" i="4"/>
  <c r="H125" i="4" s="1"/>
  <c r="L127" i="4"/>
  <c r="L125" i="4" s="1"/>
  <c r="B124" i="4"/>
  <c r="B120" i="4" s="1"/>
  <c r="H226" i="4"/>
  <c r="G127" i="4"/>
  <c r="G125" i="4" s="1"/>
  <c r="I125" i="4"/>
  <c r="J127" i="4"/>
  <c r="J125" i="4" s="1"/>
  <c r="I86" i="4"/>
  <c r="J288" i="4"/>
  <c r="J284" i="4" s="1"/>
  <c r="M218" i="4"/>
  <c r="N218" i="4" s="1"/>
  <c r="H30" i="4"/>
  <c r="H26" i="4" s="1"/>
  <c r="G253" i="4"/>
  <c r="K253" i="4"/>
  <c r="M282" i="4"/>
  <c r="N282" i="4" s="1"/>
  <c r="M291" i="4"/>
  <c r="N291" i="4" s="1"/>
  <c r="B198" i="4"/>
  <c r="I145" i="4"/>
  <c r="I142" i="4" s="1"/>
  <c r="I138" i="4" s="1"/>
  <c r="G142" i="4"/>
  <c r="G138" i="4" s="1"/>
  <c r="K280" i="4"/>
  <c r="H86" i="4"/>
  <c r="K200" i="4"/>
  <c r="K197" i="4" s="1"/>
  <c r="K193" i="4" s="1"/>
  <c r="H145" i="4"/>
  <c r="H142" i="4" s="1"/>
  <c r="H138" i="4" s="1"/>
  <c r="L145" i="4"/>
  <c r="L142" i="4" s="1"/>
  <c r="L138" i="4" s="1"/>
  <c r="J145" i="4"/>
  <c r="K216" i="4"/>
  <c r="L179" i="4"/>
  <c r="L175" i="4" s="1"/>
  <c r="G288" i="4"/>
  <c r="G284" i="4" s="1"/>
  <c r="K127" i="4"/>
  <c r="K124" i="4" s="1"/>
  <c r="K120" i="4" s="1"/>
  <c r="H216" i="4"/>
  <c r="G215" i="4"/>
  <c r="G211" i="4" s="1"/>
  <c r="I155" i="4"/>
  <c r="I152" i="4" s="1"/>
  <c r="I148" i="4" s="1"/>
  <c r="G207" i="4"/>
  <c r="H180" i="4"/>
  <c r="L152" i="4"/>
  <c r="L148" i="4" s="1"/>
  <c r="K155" i="4"/>
  <c r="K152" i="4" s="1"/>
  <c r="K148" i="4" s="1"/>
  <c r="B152" i="4"/>
  <c r="B148" i="4" s="1"/>
  <c r="I48" i="4"/>
  <c r="I44" i="4" s="1"/>
  <c r="I226" i="4"/>
  <c r="I225" i="4"/>
  <c r="I221" i="4" s="1"/>
  <c r="M70" i="4"/>
  <c r="N70" i="4" s="1"/>
  <c r="M273" i="4"/>
  <c r="N273" i="4" s="1"/>
  <c r="J207" i="4"/>
  <c r="J30" i="4"/>
  <c r="J26" i="4" s="1"/>
  <c r="M209" i="4"/>
  <c r="N209" i="4" s="1"/>
  <c r="M33" i="4"/>
  <c r="N33" i="4" s="1"/>
  <c r="G116" i="4"/>
  <c r="M237" i="4"/>
  <c r="N237" i="4" s="1"/>
  <c r="M118" i="4"/>
  <c r="N118" i="4" s="1"/>
  <c r="L68" i="4"/>
  <c r="G30" i="4"/>
  <c r="G26" i="4" s="1"/>
  <c r="G31" i="4"/>
  <c r="I180" i="4"/>
  <c r="I179" i="4"/>
  <c r="I175" i="4" s="1"/>
  <c r="K179" i="4"/>
  <c r="K175" i="4" s="1"/>
  <c r="K180" i="4"/>
  <c r="I67" i="4"/>
  <c r="I63" i="4" s="1"/>
  <c r="I68" i="4"/>
  <c r="J116" i="4"/>
  <c r="J115" i="4"/>
  <c r="J111" i="4" s="1"/>
  <c r="M182" i="4"/>
  <c r="N182" i="4" s="1"/>
  <c r="G67" i="4"/>
  <c r="G63" i="4" s="1"/>
  <c r="G68" i="4"/>
  <c r="J253" i="4"/>
  <c r="J252" i="4"/>
  <c r="J248" i="4" s="1"/>
  <c r="H115" i="4"/>
  <c r="H111" i="4" s="1"/>
  <c r="H116" i="4"/>
  <c r="K116" i="4"/>
  <c r="K115" i="4"/>
  <c r="K111" i="4" s="1"/>
  <c r="I252" i="4"/>
  <c r="I248" i="4" s="1"/>
  <c r="I253" i="4"/>
  <c r="M255" i="4"/>
  <c r="N255" i="4" s="1"/>
  <c r="J68" i="4"/>
  <c r="J67" i="4"/>
  <c r="J63" i="4" s="1"/>
  <c r="L226" i="4"/>
  <c r="L225" i="4"/>
  <c r="L221" i="4" s="1"/>
  <c r="K271" i="4"/>
  <c r="K270" i="4"/>
  <c r="K266" i="4" s="1"/>
  <c r="K164" i="4"/>
  <c r="B162" i="4"/>
  <c r="J164" i="4"/>
  <c r="H164" i="4"/>
  <c r="G164" i="4"/>
  <c r="B161" i="4"/>
  <c r="B157" i="4" s="1"/>
  <c r="I164" i="4"/>
  <c r="L164" i="4"/>
  <c r="H298" i="4"/>
  <c r="H297" i="4"/>
  <c r="H293" i="4" s="1"/>
  <c r="M51" i="4"/>
  <c r="N51" i="4" s="1"/>
  <c r="G48" i="4"/>
  <c r="G44" i="4" s="1"/>
  <c r="G49" i="4"/>
  <c r="G134" i="4"/>
  <c r="G133" i="4"/>
  <c r="G129" i="4" s="1"/>
  <c r="M136" i="4"/>
  <c r="N136" i="4" s="1"/>
  <c r="L95" i="4"/>
  <c r="L94" i="4"/>
  <c r="L90" i="4" s="1"/>
  <c r="B17" i="4"/>
  <c r="M300" i="4"/>
  <c r="N300" i="4" s="1"/>
  <c r="G297" i="4"/>
  <c r="G293" i="4" s="1"/>
  <c r="G298" i="4"/>
  <c r="L86" i="4"/>
  <c r="L85" i="4"/>
  <c r="L81" i="4" s="1"/>
  <c r="H95" i="4"/>
  <c r="H94" i="4"/>
  <c r="H90" i="4" s="1"/>
  <c r="H280" i="4"/>
  <c r="H279" i="4"/>
  <c r="H275" i="4" s="1"/>
  <c r="J225" i="4"/>
  <c r="J221" i="4" s="1"/>
  <c r="J226" i="4"/>
  <c r="H234" i="4"/>
  <c r="H230" i="4" s="1"/>
  <c r="H235" i="4"/>
  <c r="J298" i="4"/>
  <c r="J297" i="4"/>
  <c r="J293" i="4" s="1"/>
  <c r="J133" i="4"/>
  <c r="J129" i="4" s="1"/>
  <c r="J134" i="4"/>
  <c r="L22" i="4"/>
  <c r="L21" i="4"/>
  <c r="H22" i="4"/>
  <c r="H21" i="4"/>
  <c r="L270" i="4"/>
  <c r="L266" i="4" s="1"/>
  <c r="L271" i="4"/>
  <c r="I298" i="4"/>
  <c r="I297" i="4"/>
  <c r="I293" i="4" s="1"/>
  <c r="K48" i="4"/>
  <c r="K44" i="4" s="1"/>
  <c r="K49" i="4"/>
  <c r="G85" i="4"/>
  <c r="G81" i="4" s="1"/>
  <c r="G86" i="4"/>
  <c r="M88" i="4"/>
  <c r="N88" i="4" s="1"/>
  <c r="I235" i="4"/>
  <c r="I234" i="4"/>
  <c r="I230" i="4" s="1"/>
  <c r="L298" i="4"/>
  <c r="L297" i="4"/>
  <c r="L293" i="4" s="1"/>
  <c r="K170" i="4"/>
  <c r="K166" i="4" s="1"/>
  <c r="K171" i="4"/>
  <c r="I271" i="4"/>
  <c r="I270" i="4"/>
  <c r="I266" i="4" s="1"/>
  <c r="I116" i="4"/>
  <c r="I115" i="4"/>
  <c r="I111" i="4" s="1"/>
  <c r="K133" i="4"/>
  <c r="K129" i="4" s="1"/>
  <c r="K134" i="4"/>
  <c r="J17" i="4"/>
  <c r="I21" i="4"/>
  <c r="I22" i="4"/>
  <c r="K206" i="4"/>
  <c r="K202" i="4" s="1"/>
  <c r="K207" i="4"/>
  <c r="K226" i="4"/>
  <c r="K225" i="4"/>
  <c r="K221" i="4" s="1"/>
  <c r="L234" i="4"/>
  <c r="L230" i="4" s="1"/>
  <c r="L235" i="4"/>
  <c r="I30" i="4"/>
  <c r="I26" i="4" s="1"/>
  <c r="I31" i="4"/>
  <c r="L170" i="4"/>
  <c r="L166" i="4" s="1"/>
  <c r="L171" i="4"/>
  <c r="K86" i="4"/>
  <c r="K85" i="4"/>
  <c r="K81" i="4" s="1"/>
  <c r="G95" i="4"/>
  <c r="G94" i="4"/>
  <c r="G90" i="4" s="1"/>
  <c r="M97" i="4"/>
  <c r="N97" i="4" s="1"/>
  <c r="M24" i="4"/>
  <c r="G21" i="4"/>
  <c r="G22" i="4"/>
  <c r="L59" i="4"/>
  <c r="L58" i="4"/>
  <c r="L54" i="4" s="1"/>
  <c r="H207" i="4"/>
  <c r="H206" i="4"/>
  <c r="H202" i="4" s="1"/>
  <c r="J235" i="4"/>
  <c r="J234" i="4"/>
  <c r="J230" i="4" s="1"/>
  <c r="K298" i="4"/>
  <c r="K297" i="4"/>
  <c r="K293" i="4" s="1"/>
  <c r="G171" i="4"/>
  <c r="G170" i="4"/>
  <c r="G166" i="4" s="1"/>
  <c r="M173" i="4"/>
  <c r="N173" i="4" s="1"/>
  <c r="H270" i="4"/>
  <c r="H266" i="4" s="1"/>
  <c r="H271" i="4"/>
  <c r="H134" i="4"/>
  <c r="H133" i="4"/>
  <c r="H129" i="4" s="1"/>
  <c r="I94" i="4"/>
  <c r="I90" i="4" s="1"/>
  <c r="I95" i="4"/>
  <c r="L49" i="4"/>
  <c r="L48" i="4"/>
  <c r="L44" i="4" s="1"/>
  <c r="K21" i="4"/>
  <c r="K22" i="4"/>
  <c r="I207" i="4"/>
  <c r="I206" i="4"/>
  <c r="I202" i="4" s="1"/>
  <c r="M228" i="4"/>
  <c r="N228" i="4" s="1"/>
  <c r="G225" i="4"/>
  <c r="G221" i="4" s="1"/>
  <c r="G226" i="4"/>
  <c r="H170" i="4"/>
  <c r="H166" i="4" s="1"/>
  <c r="H171" i="4"/>
  <c r="J271" i="4"/>
  <c r="J270" i="4"/>
  <c r="J266" i="4" s="1"/>
  <c r="J49" i="4"/>
  <c r="J48" i="4"/>
  <c r="J44" i="4" s="1"/>
  <c r="I133" i="4"/>
  <c r="I129" i="4" s="1"/>
  <c r="I134" i="4"/>
  <c r="J94" i="4"/>
  <c r="J90" i="4" s="1"/>
  <c r="J95" i="4"/>
  <c r="B14" i="4"/>
  <c r="K234" i="4"/>
  <c r="K230" i="4" s="1"/>
  <c r="K235" i="4"/>
  <c r="F48" i="5" l="1"/>
  <c r="F7" i="5" s="1"/>
  <c r="F11" i="5"/>
  <c r="J1026" i="5"/>
  <c r="J1022" i="5" s="1"/>
  <c r="J868" i="5"/>
  <c r="J865" i="5" s="1"/>
  <c r="J861" i="5" s="1"/>
  <c r="H1026" i="5"/>
  <c r="H1022" i="5" s="1"/>
  <c r="H868" i="5"/>
  <c r="H865" i="5" s="1"/>
  <c r="H861" i="5" s="1"/>
  <c r="I1026" i="5"/>
  <c r="I1022" i="5" s="1"/>
  <c r="I868" i="5"/>
  <c r="I865" i="5" s="1"/>
  <c r="I861" i="5" s="1"/>
  <c r="H1035" i="5"/>
  <c r="H877" i="5" s="1"/>
  <c r="H879" i="5"/>
  <c r="H28" i="5" s="1"/>
  <c r="H26" i="5" s="1"/>
  <c r="K1035" i="5"/>
  <c r="K877" i="5" s="1"/>
  <c r="K879" i="5"/>
  <c r="K28" i="5" s="1"/>
  <c r="K26" i="5" s="1"/>
  <c r="L1035" i="5"/>
  <c r="L877" i="5" s="1"/>
  <c r="L879" i="5"/>
  <c r="L28" i="5" s="1"/>
  <c r="L26" i="5" s="1"/>
  <c r="G1035" i="5"/>
  <c r="G877" i="5" s="1"/>
  <c r="G879" i="5"/>
  <c r="G28" i="5" s="1"/>
  <c r="G26" i="5" s="1"/>
  <c r="I1035" i="5"/>
  <c r="I877" i="5" s="1"/>
  <c r="I879" i="5"/>
  <c r="I28" i="5" s="1"/>
  <c r="I26" i="5" s="1"/>
  <c r="J1035" i="5"/>
  <c r="J877" i="5" s="1"/>
  <c r="J879" i="5"/>
  <c r="J28" i="5" s="1"/>
  <c r="J26" i="5" s="1"/>
  <c r="G1026" i="5"/>
  <c r="G1022" i="5" s="1"/>
  <c r="K1026" i="5"/>
  <c r="K1022" i="5" s="1"/>
  <c r="L1026" i="5"/>
  <c r="L1022" i="5" s="1"/>
  <c r="B629" i="5"/>
  <c r="L629" i="5"/>
  <c r="L14" i="5" s="1"/>
  <c r="G629" i="5"/>
  <c r="G14" i="5" s="1"/>
  <c r="J629" i="5"/>
  <c r="L865" i="5"/>
  <c r="L861" i="5" s="1"/>
  <c r="B673" i="5"/>
  <c r="K629" i="5"/>
  <c r="K14" i="5" s="1"/>
  <c r="I629" i="5"/>
  <c r="H629" i="5"/>
  <c r="K865" i="5"/>
  <c r="K861" i="5" s="1"/>
  <c r="L76" i="4"/>
  <c r="L72" i="4" s="1"/>
  <c r="K188" i="4"/>
  <c r="K184" i="4" s="1"/>
  <c r="G189" i="4"/>
  <c r="I103" i="4"/>
  <c r="I99" i="4" s="1"/>
  <c r="L188" i="4"/>
  <c r="L184" i="4" s="1"/>
  <c r="G197" i="4"/>
  <c r="G193" i="4" s="1"/>
  <c r="H188" i="4"/>
  <c r="H184" i="4" s="1"/>
  <c r="H262" i="4"/>
  <c r="G262" i="4"/>
  <c r="H39" i="4"/>
  <c r="H35" i="4" s="1"/>
  <c r="I198" i="4"/>
  <c r="I59" i="4"/>
  <c r="H198" i="4"/>
  <c r="I188" i="4"/>
  <c r="I184" i="4" s="1"/>
  <c r="G40" i="4"/>
  <c r="H59" i="4"/>
  <c r="I77" i="4"/>
  <c r="M191" i="4"/>
  <c r="N191" i="4" s="1"/>
  <c r="H153" i="4"/>
  <c r="J59" i="4"/>
  <c r="I261" i="4"/>
  <c r="I257" i="4" s="1"/>
  <c r="J244" i="4"/>
  <c r="K58" i="4"/>
  <c r="K54" i="4" s="1"/>
  <c r="L198" i="4"/>
  <c r="I40" i="4"/>
  <c r="L124" i="4"/>
  <c r="L120" i="4" s="1"/>
  <c r="L243" i="4"/>
  <c r="L239" i="4" s="1"/>
  <c r="M42" i="4"/>
  <c r="N42" i="4" s="1"/>
  <c r="L39" i="4"/>
  <c r="L35" i="4" s="1"/>
  <c r="M61" i="4"/>
  <c r="N61" i="4" s="1"/>
  <c r="J39" i="4"/>
  <c r="J35" i="4" s="1"/>
  <c r="K40" i="4"/>
  <c r="J104" i="4"/>
  <c r="J124" i="4"/>
  <c r="J120" i="4" s="1"/>
  <c r="J77" i="4"/>
  <c r="M246" i="4"/>
  <c r="N246" i="4" s="1"/>
  <c r="G244" i="4"/>
  <c r="G59" i="4"/>
  <c r="M106" i="4"/>
  <c r="N106" i="4" s="1"/>
  <c r="G153" i="4"/>
  <c r="M79" i="4"/>
  <c r="N79" i="4" s="1"/>
  <c r="M264" i="4"/>
  <c r="N264" i="4" s="1"/>
  <c r="G77" i="4"/>
  <c r="I243" i="4"/>
  <c r="I239" i="4" s="1"/>
  <c r="K153" i="4"/>
  <c r="H76" i="4"/>
  <c r="H72" i="4" s="1"/>
  <c r="H244" i="4"/>
  <c r="H124" i="4"/>
  <c r="H120" i="4" s="1"/>
  <c r="G76" i="4"/>
  <c r="G72" i="4" s="1"/>
  <c r="K244" i="4"/>
  <c r="L261" i="4"/>
  <c r="L257" i="4" s="1"/>
  <c r="K104" i="4"/>
  <c r="H104" i="4"/>
  <c r="J153" i="4"/>
  <c r="J261" i="4"/>
  <c r="J257" i="4" s="1"/>
  <c r="G104" i="4"/>
  <c r="G103" i="4"/>
  <c r="G99" i="4" s="1"/>
  <c r="M200" i="4"/>
  <c r="N200" i="4" s="1"/>
  <c r="B12" i="4"/>
  <c r="K198" i="4"/>
  <c r="K14" i="4"/>
  <c r="K142" i="4"/>
  <c r="K138" i="4" s="1"/>
  <c r="G14" i="4"/>
  <c r="G124" i="4"/>
  <c r="G120" i="4" s="1"/>
  <c r="M127" i="4"/>
  <c r="N127" i="4" s="1"/>
  <c r="H14" i="4"/>
  <c r="M155" i="4"/>
  <c r="N155" i="4" s="1"/>
  <c r="I143" i="4"/>
  <c r="H143" i="4"/>
  <c r="I153" i="4"/>
  <c r="M145" i="4"/>
  <c r="N145" i="4" s="1"/>
  <c r="L14" i="4"/>
  <c r="B11" i="4"/>
  <c r="K125" i="4"/>
  <c r="L143" i="4"/>
  <c r="J14" i="4"/>
  <c r="J143" i="4"/>
  <c r="J142" i="4"/>
  <c r="J138" i="4" s="1"/>
  <c r="B7" i="4"/>
  <c r="L161" i="4"/>
  <c r="L157" i="4" s="1"/>
  <c r="L162" i="4"/>
  <c r="K162" i="4"/>
  <c r="K161" i="4"/>
  <c r="K157" i="4" s="1"/>
  <c r="I162" i="4"/>
  <c r="I161" i="4"/>
  <c r="I157" i="4" s="1"/>
  <c r="G17" i="4"/>
  <c r="K17" i="4"/>
  <c r="L17" i="4"/>
  <c r="I17" i="4"/>
  <c r="I14" i="4"/>
  <c r="M164" i="4"/>
  <c r="N164" i="4" s="1"/>
  <c r="G161" i="4"/>
  <c r="G157" i="4" s="1"/>
  <c r="G162" i="4"/>
  <c r="H17" i="4"/>
  <c r="H162" i="4"/>
  <c r="H161" i="4"/>
  <c r="H157" i="4" s="1"/>
  <c r="N24" i="4"/>
  <c r="J162" i="4"/>
  <c r="J161" i="4"/>
  <c r="H14" i="5" l="1"/>
  <c r="I14" i="5"/>
  <c r="J14" i="5"/>
  <c r="B14" i="5"/>
  <c r="G865" i="5"/>
  <c r="J673" i="5"/>
  <c r="J669" i="5" s="1"/>
  <c r="I673" i="5"/>
  <c r="I669" i="5" s="1"/>
  <c r="B669" i="5"/>
  <c r="B626" i="5"/>
  <c r="G673" i="5"/>
  <c r="G669" i="5" s="1"/>
  <c r="H673" i="5"/>
  <c r="H669" i="5" s="1"/>
  <c r="B861" i="5"/>
  <c r="K673" i="5"/>
  <c r="K669" i="5" s="1"/>
  <c r="L673" i="5"/>
  <c r="L669" i="5" s="1"/>
  <c r="N16" i="4"/>
  <c r="N18" i="4" s="1"/>
  <c r="G12" i="4"/>
  <c r="I11" i="4"/>
  <c r="L12" i="4"/>
  <c r="H12" i="4"/>
  <c r="K7" i="4"/>
  <c r="I12" i="4"/>
  <c r="L11" i="4"/>
  <c r="J12" i="4"/>
  <c r="M14" i="4"/>
  <c r="N14" i="4" s="1"/>
  <c r="K12" i="4"/>
  <c r="I7" i="4"/>
  <c r="L7" i="4"/>
  <c r="K11" i="4"/>
  <c r="G7" i="4"/>
  <c r="G11" i="4"/>
  <c r="J157" i="4"/>
  <c r="J7" i="4" s="1"/>
  <c r="J11" i="4"/>
  <c r="H11" i="4"/>
  <c r="H7" i="4"/>
  <c r="B11" i="5" l="1"/>
  <c r="G861" i="5"/>
  <c r="B622" i="5"/>
  <c r="B7" i="5" s="1"/>
  <c r="J178" i="1" s="1"/>
  <c r="J626" i="5"/>
  <c r="J11" i="5" s="1"/>
  <c r="H626" i="5"/>
  <c r="H11" i="5" s="1"/>
  <c r="L626" i="5"/>
  <c r="L11" i="5" s="1"/>
  <c r="G626" i="5"/>
  <c r="G11" i="5" s="1"/>
  <c r="I626" i="5"/>
  <c r="I11" i="5" s="1"/>
  <c r="K626" i="5"/>
  <c r="K11" i="5" s="1"/>
  <c r="J161" i="1" l="1"/>
  <c r="K162" i="1" s="1"/>
  <c r="L622" i="5"/>
  <c r="L7" i="5" s="1"/>
  <c r="G622" i="5"/>
  <c r="G7" i="5" s="1"/>
  <c r="H622" i="5"/>
  <c r="H7" i="5" s="1"/>
  <c r="J622" i="5"/>
  <c r="J7" i="5" s="1"/>
  <c r="K622" i="5"/>
  <c r="K7" i="5" s="1"/>
  <c r="I622" i="5"/>
  <c r="I7" i="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Ilze Vanka-Krilovska</author>
  </authors>
  <commentList>
    <comment ref="B281" authorId="0" shapeId="0" xr:uid="{00000000-0006-0000-0000-000001000000}">
      <text>
        <r>
          <rPr>
            <b/>
            <sz val="9"/>
            <color indexed="81"/>
            <rFont val="Tahoma"/>
            <family val="2"/>
            <charset val="186"/>
          </rPr>
          <t>Ilze Vanka-Krilovska:</t>
        </r>
        <r>
          <rPr>
            <sz val="9"/>
            <color indexed="81"/>
            <rFont val="Tahoma"/>
            <family val="2"/>
            <charset val="186"/>
          </rPr>
          <t xml:space="preserve">
ir paredzēts nav summa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Janis Upenieks</author>
    <author>tc={56F32E8A-8574-4637-A6CA-B6AAF894C20C}</author>
    <author>izm</author>
  </authors>
  <commentList>
    <comment ref="K4" authorId="0" shapeId="0" xr:uid="{00000000-0006-0000-0200-000001000000}">
      <text>
        <r>
          <rPr>
            <b/>
            <sz val="9"/>
            <color indexed="81"/>
            <rFont val="Tahoma"/>
            <family val="2"/>
            <charset val="186"/>
          </rPr>
          <t xml:space="preserve">Kolonna “NAP”, ja atzīmēts 
- ar N, tad pasākums atbalstīts no ERAF, ESF, KF vai Valsts budžeta
- ar C, tad pasākums atbalstīts no lauku un zivjsaimniecības vai citiem ārvalstu finansējumiem.
- Ar P un cipars, tad pasākums atbalstīts un realizējams attiecīgi tā cita pasākuma ietvaros. 
</t>
        </r>
      </text>
    </comment>
    <comment ref="J30" authorId="1" shapeId="0" xr:uid="{00000000-0006-0000-0200-000002000000}">
      <text>
        <t>[Threaded comment]
Your version of Excel allows you to read this threaded comment; however, any edits to it will get removed if the file is opened in a newer version of Excel. Learn more: https://go.microsoft.com/fwlink/?linkid=870924
Comment:
    ESF finansējuma daļa, kopā ESF+VB= 18 625 760 EUR
Reply:
    IZM norādījis 15831896</t>
      </text>
    </comment>
    <comment ref="J141" authorId="2" shapeId="0" xr:uid="{00000000-0006-0000-0200-000003000000}">
      <text>
        <r>
          <rPr>
            <b/>
            <sz val="9"/>
            <color indexed="81"/>
            <rFont val="Tahoma"/>
            <family val="2"/>
          </rPr>
          <t>izm:</t>
        </r>
        <r>
          <rPr>
            <sz val="9"/>
            <color indexed="81"/>
            <rFont val="Tahoma"/>
            <family val="2"/>
          </rPr>
          <t xml:space="preserve">
Norādīta ERAF daļa DPP2027 summai, kas iezīmēta līdz 2025.gadam (bez elastības finansējuma)
</t>
        </r>
      </text>
    </comment>
    <comment ref="J143" authorId="2" shapeId="0" xr:uid="{00000000-0006-0000-0200-000004000000}">
      <text>
        <r>
          <rPr>
            <b/>
            <sz val="9"/>
            <color indexed="81"/>
            <rFont val="Tahoma"/>
            <family val="2"/>
          </rPr>
          <t>izm:</t>
        </r>
        <r>
          <rPr>
            <sz val="9"/>
            <color indexed="81"/>
            <rFont val="Tahoma"/>
            <family val="2"/>
          </rPr>
          <t xml:space="preserve">
Norādīta ERAF daļa DPP2027 summai, kas iezīmēta līdz 2025.gadam (bez elastības finansējuma)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Janis Upenieks</author>
  </authors>
  <commentList>
    <comment ref="O1" authorId="0" shapeId="0" xr:uid="{00000000-0006-0000-0500-000001000000}">
      <text>
        <r>
          <rPr>
            <b/>
            <sz val="9"/>
            <color indexed="81"/>
            <rFont val="Tahoma"/>
            <family val="2"/>
            <charset val="186"/>
          </rPr>
          <t xml:space="preserve">Kolonna “NAP”, ja atzīmēts 
- ar N, tad pasākums atbalstīts no ERAF, ESF, KF vai Valsts budžeta
- ar C, tad pasākums atbalstīts no lauku un zivjsaimniecības vai citiem ārvalstu finansējumiem.
- Ar P un cipars, tad pasākums atbalstīts un realizējams attiecīgi tā cita pasākuma ietvaros. 
</t>
        </r>
      </text>
    </comment>
  </commentList>
</comments>
</file>

<file path=xl/sharedStrings.xml><?xml version="1.0" encoding="utf-8"?>
<sst xmlns="http://schemas.openxmlformats.org/spreadsheetml/2006/main" count="8685" uniqueCount="2091">
  <si>
    <t xml:space="preserve">3.pielikums </t>
  </si>
  <si>
    <t>Ietekmes novērtējums uz valsts un pašvaldību budžetiem </t>
  </si>
  <si>
    <t>Uzdevums</t>
  </si>
  <si>
    <t>Finansējums kopā</t>
  </si>
  <si>
    <t>Plānotais finansējums</t>
  </si>
  <si>
    <t>Nepieciešamais papildu finansējums</t>
  </si>
  <si>
    <t>n gads</t>
  </si>
  <si>
    <t>n + 1</t>
  </si>
  <si>
    <t>n + 2</t>
  </si>
  <si>
    <t xml:space="preserve">Finansējums kopā </t>
  </si>
  <si>
    <t>Pašvaldību budžets</t>
  </si>
  <si>
    <t>Privātais sektors</t>
  </si>
  <si>
    <t>Publiski atvasināto personu (izņemot pašvaldības) budžets</t>
  </si>
  <si>
    <t>Vidēja termiņa budžeta ietvara likums, kopā</t>
  </si>
  <si>
    <t>tajā skaitā*:</t>
  </si>
  <si>
    <t>valsts pamatfunkciju īstenošana</t>
  </si>
  <si>
    <t>Eiropas Savienības politiku instrumentu un pārējās ārvalstu finanšu palīdzības līdzfinansēto projektu un pasākumu īstenošana**</t>
  </si>
  <si>
    <t>4.1. RĪCĪBAS VIRZIENS: CILVĒKKAPITĀLA ATTĪSTĪBA</t>
  </si>
  <si>
    <t>4.1.1.Darbaspēka piedāvājuma atbilstības tautsaimniecības pieprasījumam veicināšana (veicināt ieguldījumus cilvēkkapitālā, darbaspēka mobilitātē, pieaugušo izglītības atbalsta veicināšanā)</t>
  </si>
  <si>
    <t>4.1.2. Augsti kvalificētu speciālistu sagatavošana/piesaiste: IKT augstskolas programmas turpināšana un replicēšana citās STEM jomās, augsti kvalificēto IT speciālistu sagatavošana</t>
  </si>
  <si>
    <t>4.1.3. Īstenot pasākumus nodarbināto apmācībām: Informācijas un tehnoloģijas (IT) un digitālo prasmju paaugstināšanai, kas sniedz ieguldījumu komersantu produktivitātes paaugstināšanā un jaunu produktu un tehnoloģiju izstrādē, kā arī netehnoloģisko inovāciju jomā (marketings, procesu vadība, biznesa modeļi u.c.)</t>
  </si>
  <si>
    <t>4.1.4. Veicināt mājokļu pieejamību (pilnveidot garantiju programmu mājokļa iegādei dažādām iedzīvotāju grupām; privāto investīciju pieaugums nekustamā īpašuma attīstīšanā)</t>
  </si>
  <si>
    <t>4.2.RĪCĪBAS VIRZIENS: EKSPORTA VEICINĀŠANA</t>
  </si>
  <si>
    <t>4.2.1. Sekmēt kvalitātes, standartu un atzīšanas instrumentu izmantošanu starptautiskajā vidē (t.sk. nodrošinot dalību starptautiskajās organizācijās), nacionālo uzņēmumu eksportspējas attīstīšanai</t>
  </si>
  <si>
    <t>4.2.2. Atbalstīt augsto tehnoloģiju eksportu, veicinot spēju piedāvāt produkciju ar augstāku pievienoto vērtību un sekmējot eksporta struktūras izmaiņas, atbalstot nozaru ekositēmu attīstību un integrāciju starptautiskās vērtību ķēdēs</t>
  </si>
  <si>
    <t>4.2.3. Sekmēt produktu konkurētspēju, nodrošinot atbalstu energointensīvajiem uzņēmumiem</t>
  </si>
  <si>
    <t>4.2.4. Sadarbībā ar nozaru pārstāvjiem identificēt iespējamos šķēršļus eksportam, mazinot regulatīvās barjeras, nodrošinot uz robežas veicamo procedūru vienkāršošanu, t.sk administratīvu lēmumu labāku skaidrošanu, “one window” principa ieviešanu, nepieciešamā dokumentu skaita mazināšanu, informācijas nodrošinājumu klientiem par reglamentējošo aktu izmaiņām u.c.</t>
  </si>
  <si>
    <t>4.2.5. Strādāt  pie dažāda atbalsta instrumentu un finansējuma pieejamības tūrisma attīstības veicināšanai Latvijā, nodrošinot kvalitatīvus tūrisma popularizēšanas pasākumus (piemēram, popularizējot veselības, medicīnas, kā arī dziedniecības tūrismu)</t>
  </si>
  <si>
    <t xml:space="preserve"> 4.2.6. Veicināt eksporta garantiju instrumenta popularizēšanu un attīstību</t>
  </si>
  <si>
    <t>4.3.RĪCĪBAS VIRZIENS: UZŅĒMĒJDARBĪBAS VIDE</t>
  </si>
  <si>
    <t>4.3.1. Nulles papīra ekonomika koncepta attīstība</t>
  </si>
  <si>
    <t>4.3.2. Nodrošināt principa “Konsultē vispirms” darbību</t>
  </si>
  <si>
    <t>4.3.3. “Nulles birokrātijas” pieejas attīstība un īstenošana</t>
  </si>
  <si>
    <t>4.3.4. Proaktīvu un uz sabiedrības interesēm vērstu, digitālu procesu attīstība</t>
  </si>
  <si>
    <t>4.3.5. Atviegloti nosacījumu izstrāde jaunu produktu testēšanai un attīstīšanai, pieļaujot, ka publiskais sektors var eksperimentēt ar tehnoloģiskajiem iepirkumiem tos paredzot, piemēram, bez rezultāta</t>
  </si>
  <si>
    <t>4.3.6. Atbalsts mazo, vidējo uzņēmumu attīstībai</t>
  </si>
  <si>
    <t>4.4.RĪCĪBAS VIRZIENS: TEHNOLOĢIJAS BĀZES ATTĪSTĪBA</t>
  </si>
  <si>
    <t>4.4.1. Atbalsts digitālo risinājumu, automatizācijas, modernizācijas, jauno tehnoloģiju ieviešanai</t>
  </si>
  <si>
    <t>4.4.2. Produktivitāti paaugstinošu darbību atbalstīšana privātajā sektorā augsto tehnoloģiju pielietošanai tautsaimniecības nozarēs</t>
  </si>
  <si>
    <t>4.4.3. Sekmēt labvēlīgas ĀTI politikas veidošanu, piesaistot privātās investīcijas un novērtējot iespējamos šķēršļus un riskus</t>
  </si>
  <si>
    <t>4.4.4. Pilnveidot Grantu un finanšu instrumentu programmas uzņēmējdarbības kapacitātes uzlabošanai (ražošanas infrastruktūras un jaunu tehnoloģiju iegādei, attīstībai)</t>
  </si>
  <si>
    <t>4.4.5. Kapitāla tirgus atbalsta pasākumu izstrāde</t>
  </si>
  <si>
    <t>4.4.6. Atbalsts Globālajiem biznesa pakalpojumu centriem Latvijā (apmācību nodrošināšana, infrastruktūras attīstība)</t>
  </si>
  <si>
    <t>4.4.7. Veicināt ārvalstu investoru sadarbību ar Latvijas pētniecības un attīstības institūcijām</t>
  </si>
  <si>
    <t>4.4.8. Stiprināt LIAA proaktīvo investīciju piesaistes kapacitāti</t>
  </si>
  <si>
    <t>4.5.RĪCĪBAS VIRZIENS: INOVĀCIJAS</t>
  </si>
  <si>
    <t>4.5.1. Izveidot Latvijas inovāciju un tehnoloģiju atbalsta fondu</t>
  </si>
  <si>
    <t>4.5.2. Atbalstīt ne tikai jaunu un būtiski uzlabotu produktu vai pakalpojumu inovāciju ieviešanu, bet arī procesu inovāciju īstenošanu</t>
  </si>
  <si>
    <t>4.5.3. Veicināt publiskā sektora vēlmi investēt inovatīvu risinājumu ieviešanā, izmantojot publiskā iepirkuma iespējas, tai skaitā izmantojot inovatīvas iepirkuma metodes</t>
  </si>
  <si>
    <t>4.5.4. Veicināt inovācijas aktivitātes valsts kapitālsabiedrībās, tai skaitā stiprinot valsts un pašvaldību institūciju un publisko personu kapitālsabiedrību pētniecības un attīstības stratēģisko plānošanas un analītikas kapacitāti, veicinot līderību pētījumu pasūtīšanā un eksportspējīgu produktu vai pakalpojumu ieviešanā</t>
  </si>
  <si>
    <t>4.5.5. Attīstīt un īstenot Digitālo inovācijas centru izveidi</t>
  </si>
  <si>
    <t>4.5.6. Sabalansēt finansējuma struktūru  visā pētniecības un inovācijas ciklā, samērojot pētniecības un inovācijas kapacitāti ar komercdarbības vajadzībām un  iespējām  izaugsmes veicināšanai un jaunu tirgu apgūšanai</t>
  </si>
  <si>
    <t>4.5.7. Attīstīt un sekmēt digitālu un tehnoloģiski ietilpīgu risinājumu, tai skaitā mākslīgā intelekta risinājumu ieviešanu privātajā un publiskajā sektorā</t>
  </si>
  <si>
    <t>4.5.8. Sekmēt privātā un publiskā sektora investīcijas pētniecībā un attīstībā</t>
  </si>
  <si>
    <t>4.5.9. Sekmēt finanšu instrumentu izmantošanu inovatīvu un tehnoloģiski ietilpīgu risinājumu ieviešanā</t>
  </si>
  <si>
    <t>*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t>
  </si>
  <si>
    <t>** Norāda Eiropas Savienības un pārējo ārvalstu finanšu palīdzību regulējošos tiesību aktus vai to projektus, kas nosaka attiecīgā finansējuma piešķiršanas nosacījumus.</t>
  </si>
  <si>
    <t>VBF</t>
  </si>
  <si>
    <t>ERAFV</t>
  </si>
  <si>
    <t>ERAFZ</t>
  </si>
  <si>
    <t>ELFLA</t>
  </si>
  <si>
    <t>CĀF</t>
  </si>
  <si>
    <t>ERAF</t>
  </si>
  <si>
    <t>ESF</t>
  </si>
  <si>
    <t>KF</t>
  </si>
  <si>
    <t>N</t>
  </si>
  <si>
    <t>189 -?</t>
  </si>
  <si>
    <t>359 -?</t>
  </si>
  <si>
    <t>3.pielikums</t>
  </si>
  <si>
    <t>Rīcības virzienu uzdevumi, to izpildes termiņš un atbildīgā/līdzatbildīgā institūcija</t>
  </si>
  <si>
    <t>Nr.p.k.</t>
  </si>
  <si>
    <t>Atsauce uz NAP*</t>
  </si>
  <si>
    <t>Atsauce uz NAP uzdevumu*</t>
  </si>
  <si>
    <t>Uzdevumi</t>
  </si>
  <si>
    <t>Izpildes termiņš</t>
  </si>
  <si>
    <t>Atbildīgā institūcija</t>
  </si>
  <si>
    <t>Līdzatbildīgā institūcija</t>
  </si>
  <si>
    <t>Sasaiste ar politikas rezultātu (PR) un rezultatīvo rādītāju (RR)</t>
  </si>
  <si>
    <t>4.1. RĪCĪBAS VIRZIENS: CILVĒKKAPITĀLS</t>
  </si>
  <si>
    <t>4.1.1.</t>
  </si>
  <si>
    <t>VB</t>
  </si>
  <si>
    <t>Darbaspēka piedāvājuma atbilstības tautsaimniecības pieprasījumam veicināšana</t>
  </si>
  <si>
    <t>ZM</t>
  </si>
  <si>
    <t>4.1.1.1.</t>
  </si>
  <si>
    <t>Zināšanu pārneses un informācijas pasākumi</t>
  </si>
  <si>
    <t>2022- 2027</t>
  </si>
  <si>
    <t>VARAM</t>
  </si>
  <si>
    <t>PR 1.1./ RR 1.1.2.</t>
  </si>
  <si>
    <t>C</t>
  </si>
  <si>
    <t>4.1.1.2.</t>
  </si>
  <si>
    <t>420/ 420.1</t>
  </si>
  <si>
    <t>Atbalsts pieaugušo (tostarp bezdarba riskam pakļautajām personām) individuālajās vajadzībās balstītai pieaugušo izglītībai</t>
  </si>
  <si>
    <t>Pastāvīgi</t>
  </si>
  <si>
    <t>IZM</t>
  </si>
  <si>
    <t>LM, KM, EM, ZM, VM, IEM, VARAM, VK, sociālie partneri</t>
  </si>
  <si>
    <t>4.1.1.3.</t>
  </si>
  <si>
    <t>Plānošanas reģioni</t>
  </si>
  <si>
    <t>Interešu izglītības pieejamības paplašināšana sociālās atstumtības riskam pakļautiem izglītojamajiem</t>
  </si>
  <si>
    <t>2022-2027</t>
  </si>
  <si>
    <t>LM, VARAM, VM, pašvaldības</t>
  </si>
  <si>
    <t>4.1.2.</t>
  </si>
  <si>
    <t>Augsti kvalificētu speciālistu sagatavošana/piesaiste</t>
  </si>
  <si>
    <t>4.1.2.1.</t>
  </si>
  <si>
    <t>Cilvēkresursu attīstība un ekselences stiprināšana. Prasmju un zināšanu attīstība – augstskolu pasniedzēju zināšanu un prasmju attīstība/ ekselencei (IT skolai u.c.), digitalizācijas un vispārējo prasmju stiprināšana komersantiem</t>
  </si>
  <si>
    <t>EM</t>
  </si>
  <si>
    <t>PR 1.1./ RR 1.1.1./ 1.1.2.</t>
  </si>
  <si>
    <t>4.1.2.2.</t>
  </si>
  <si>
    <t xml:space="preserve">Izveidot mehānismu mērķtiecīgai ārvalstu talantu piesaistei un attīstības iespēju nodrošināšanai </t>
  </si>
  <si>
    <t>2021- 2027</t>
  </si>
  <si>
    <t>LIAA</t>
  </si>
  <si>
    <t>Komersanti, IZM</t>
  </si>
  <si>
    <t>4.1.2.3.</t>
  </si>
  <si>
    <t>153, 157</t>
  </si>
  <si>
    <t>Izglītības sistēmas pilnveidošana vidējās un augtākajās mācību iestādes, lai izglītības sistēma spētu nodrošināt tautsaimniecību ar kvalificētiem inženieriem</t>
  </si>
  <si>
    <t>VB esošais fin.</t>
  </si>
  <si>
    <t xml:space="preserve">4.1.3. </t>
  </si>
  <si>
    <t>Īstenot pasākumus darbaspēka apmācībām</t>
  </si>
  <si>
    <t>4.1.3.1.</t>
  </si>
  <si>
    <t>Izglītības procesa individualizācija un starpnozaru sadarbība profesionālās izglītības izcilībai</t>
  </si>
  <si>
    <t>KM, IeM, ZM, EM, VM, LM</t>
  </si>
  <si>
    <t>PR 1.1./ RR 1.1.1.</t>
  </si>
  <si>
    <t>4.1.3.2.</t>
  </si>
  <si>
    <t>Tautsaimniecības izaugsmei atbilstoša profesionālā izglītība</t>
  </si>
  <si>
    <t>4.1.3.3.</t>
  </si>
  <si>
    <t>Paaugstināt bezdarbnieku, darba meklētāju un bezdarba riskam pakļauto personu kvalifikāciju un prasmes atbilstoši darba tirgus pieprasījumam</t>
  </si>
  <si>
    <t>LM</t>
  </si>
  <si>
    <t>NVA, EM, IZM</t>
  </si>
  <si>
    <t>4.1.4.</t>
  </si>
  <si>
    <t>Veicināt mājokļu pieejamību</t>
  </si>
  <si>
    <t>4.1.4.1.</t>
  </si>
  <si>
    <t>Sociālo mājokļu pieejamība īpaši nelabvēlīgā situācijā esošām personām, t.sk. bāreņiem un bez vecāku gādības palikušajiem bērniem pēc pilngadības sasniegšanas, sekmējot vienlīdzīgas iespējas iesaistīties darba tirgū un uzlabojot profesionālo mobilitāti</t>
  </si>
  <si>
    <t>4.1.4.2.</t>
  </si>
  <si>
    <t>Atbalsts ilgtspējīgu, zemu būvniecības un ekpluatācijas izmaksu mājokļiem primāri teritorijās ar jaunu darba vietu potenciālu</t>
  </si>
  <si>
    <t>4.1.4.3.</t>
  </si>
  <si>
    <t>Atbalsts privātpersonām mājokļa iegādei vai būvniecībai</t>
  </si>
  <si>
    <t>4.1.4.4.</t>
  </si>
  <si>
    <t>Energoefektivitātes paaugstināšana dzīvojamās ēkās un resursu efektīva izmantošana (daudzīvokļu, privātās un neliela dzīvokļu skaita ēku kompleksos)</t>
  </si>
  <si>
    <t>4.1.4.5.</t>
  </si>
  <si>
    <t>Energoefektivitātes paaugstināšana valsts ēkās. Energoefektivitātes uzlabošanas, viedas energovadības un atjaunojamo energoresursu izmantošanas pasākumi valsts īpašumā esošajās ēkās</t>
  </si>
  <si>
    <t>FM</t>
  </si>
  <si>
    <t>4.1.4.6.</t>
  </si>
  <si>
    <t>Privāto investīciju piesaiste energoefektivitātes paaugstināšanas projektiem, attīstot ESKO tirgu</t>
  </si>
  <si>
    <t>4.1.4.7.</t>
  </si>
  <si>
    <t>Vienkāršot būvniecības procedūras dzīvojamo māju būvniecībai</t>
  </si>
  <si>
    <t>4.1.4.8.</t>
  </si>
  <si>
    <t xml:space="preserve">Mājokļu īres tirgus funkcionēšanas uzlabošana, izveidojot efektīvu īres tirgus tiesisko regulējumu un nodokļu/nodevu piemērošanu un aktualizējot dzīvokļu tiesību regulējumu pārvaldīšanas, īpašumtiesību un būvniecības jomā </t>
  </si>
  <si>
    <t>VB esošais fin</t>
  </si>
  <si>
    <t>4.1.5.</t>
  </si>
  <si>
    <t>Atbalsts pirmspensijas vecuma iedzīvotāju nodarbinātībai</t>
  </si>
  <si>
    <t>4.1.5.1.</t>
  </si>
  <si>
    <t xml:space="preserve">Veicināt nelabvēlīgākā situācijā esošu bezdarbnieku un ekonomiski neaktīvo iedzīvotāju iekļaušanos darba tirgū. </t>
  </si>
  <si>
    <t>NVA</t>
  </si>
  <si>
    <t>4.1.6.</t>
  </si>
  <si>
    <t>Nozaru prasmju fondu attīstīšana Latvijā</t>
  </si>
  <si>
    <t>4.1.6.1.</t>
  </si>
  <si>
    <t>Atblsts nozaru vajadzībās balstītai pieaugušo izglītībai**</t>
  </si>
  <si>
    <t>4.2. RĪCĪBAS VIRZIENS: UZŅĒMĒJDARBĪBAS VIDE EKSPORTSPĒJAI</t>
  </si>
  <si>
    <t>4.2.1. RĪCĪBAS APAKŠVIRZIENS: BIZNESA VIDE EKSPORTSPĒJAI</t>
  </si>
  <si>
    <t>4.2.1.1.</t>
  </si>
  <si>
    <t xml:space="preserve">Sekmēt kvalitātes, standartu un atzīšanas instrumentu izmantošanu starptautiskajā vidē </t>
  </si>
  <si>
    <t>4.2.1.1.1.</t>
  </si>
  <si>
    <t>Aprites ekonomikas principu ieviešana ražošanā un pakalpojumos un inovatīvu uz aprites principiem balstītu biznesa modeļu attīstība</t>
  </si>
  <si>
    <t>EM, pašvaldības un to uzņēmumi</t>
  </si>
  <si>
    <t>PR 1.2./ RR 1.2.1.1./ 1.2.1.2.</t>
  </si>
  <si>
    <t>4.2.1.2.</t>
  </si>
  <si>
    <t>Atbalstīt augsto tehnoloģiju preču eksportu un zināšanu ietilpīgu pakalpojumu</t>
  </si>
  <si>
    <t>4.2.1.2.1.</t>
  </si>
  <si>
    <t>Sniegt atbalstu eksporta veicināšanai Latvijas uzņēmēju konkurētspējas celšanai</t>
  </si>
  <si>
    <t>4.2.1.2.2.</t>
  </si>
  <si>
    <t>Nodrošināt Latvijas uzņēmēju eksporta iespejas ārvalstīs, veidojot specīgu ārējo ekonomisko pārstāvniecību tīklu</t>
  </si>
  <si>
    <t>ĀM</t>
  </si>
  <si>
    <t>4.2.1.3.</t>
  </si>
  <si>
    <t>Sekmēt produktu konkurētspēju</t>
  </si>
  <si>
    <t>4.2.1.3.1.</t>
  </si>
  <si>
    <t>4.2.1.4.</t>
  </si>
  <si>
    <t>Atbalstīt kvalitatīvu un eksportspējīgu tūrisma produktu izstrādi un modernizāciju</t>
  </si>
  <si>
    <t>4.2.1.4.1.</t>
  </si>
  <si>
    <t>Tūrisma produktu attīstības programma, balstoties uz klasteru pieeju, kredītu garantijas uzņēmumu internacionalizācijas veicināšanai</t>
  </si>
  <si>
    <t>PR 1.2./ RR 1.2.1.3.</t>
  </si>
  <si>
    <t>4.2.1.4.2.</t>
  </si>
  <si>
    <t>Veicināt mazo un vidējo tūrisma uzņēmumu inovācijas potenciālu, lai veiksmīgāk iesaistītos starptautiskos tūrisma tirgos</t>
  </si>
  <si>
    <t>4.2.1.4.3.</t>
  </si>
  <si>
    <t>Veicināt Latvijas kā tūrisma galamērķa starptautisko konkurētspēju un atpazīstamību vietējā un ārvalstu tirgos</t>
  </si>
  <si>
    <t>4.2.1.5.</t>
  </si>
  <si>
    <t>Izveidot visaptverošu eksporta kredītu darījumu sistēmu</t>
  </si>
  <si>
    <t>4.2.1.5.1.</t>
  </si>
  <si>
    <t>Eksporta kredītu garantijas, tai skaitā Eksporta kredītu aģentūras izveide</t>
  </si>
  <si>
    <t>ALTUM</t>
  </si>
  <si>
    <t>PR 1.2./ RR 1.2.1.1.</t>
  </si>
  <si>
    <t>4.2.1.6.</t>
  </si>
  <si>
    <t xml:space="preserve">Turpināt eksporta veicināšanas pasākumus </t>
  </si>
  <si>
    <t>4.2.1.6.1.</t>
  </si>
  <si>
    <t xml:space="preserve">Stiprināt LIAA ārvalstu pārstāvniecību kapacitāti, ņemt vērā klasteru, nozaru asociāciju un uzņēmumu apvienību rekomendācijas </t>
  </si>
  <si>
    <t>4.2.1.7.</t>
  </si>
  <si>
    <t xml:space="preserve">Atbalsts lielajiem eksportspējīgajiem uzņēmumiem </t>
  </si>
  <si>
    <t>4.2.1.7.1.</t>
  </si>
  <si>
    <t>Produktivitātes kāpināšana vidējos un lielos uzņēmumos</t>
  </si>
  <si>
    <t>4.2.1.8.</t>
  </si>
  <si>
    <t xml:space="preserve">Atbalsts eksporta darbībām, tai skaitā dalībai starptautiskās izstādēs </t>
  </si>
  <si>
    <t>4.2.1.8.1.</t>
  </si>
  <si>
    <t>202, 203</t>
  </si>
  <si>
    <t>Stiprināt LIAA programmas un paredzot atbalstu jau eksportspējīgiem uzņēmumiem</t>
  </si>
  <si>
    <t>4.2.1.9.</t>
  </si>
  <si>
    <t>Sekmēt Eiropas digitālās inovācijas centru izveidi un attīstību Latvijā</t>
  </si>
  <si>
    <t>4.2.1.9.1.</t>
  </si>
  <si>
    <t>Atbalsts Digitālo inovāciju centru izveidei Latvijā</t>
  </si>
  <si>
    <t>4.2.2. RĪCĪBAS APAKŠVIRZIENS: UZŅĒMĒJDARBĪBAS VIDE</t>
  </si>
  <si>
    <t>4.2.2.1.</t>
  </si>
  <si>
    <t>Nulles papīra ekonomika koncepta attīstība</t>
  </si>
  <si>
    <t>4.2.2.1.1.</t>
  </si>
  <si>
    <t>No papīra dokumentos balstītas pakalpojumu sniegšanas uz primāri digitālu valsts pārvaldes pakalpojumu sniegšanu</t>
  </si>
  <si>
    <t>Visas ministrijas</t>
  </si>
  <si>
    <t>PR 1.2./ RR.1.2.2.1./1.2.2.2.</t>
  </si>
  <si>
    <t>4.2.2.2.</t>
  </si>
  <si>
    <t>Nodrošināt principa “Konsultē vispirms” darbību</t>
  </si>
  <si>
    <t>4.2.2.2.1.</t>
  </si>
  <si>
    <t xml:space="preserve"> Nodrošināt principa “Konsultē vispirms” darbību</t>
  </si>
  <si>
    <t xml:space="preserve">Pastāvīgi </t>
  </si>
  <si>
    <t xml:space="preserve">Visas ministrijas </t>
  </si>
  <si>
    <t>4.2.2.3.</t>
  </si>
  <si>
    <t>“Nulles birokrātijas” pieejas attīstība un īstenošana</t>
  </si>
  <si>
    <t>4.2.2.3.1.</t>
  </si>
  <si>
    <t>Politikas plānošanas un politikas ietekmes novērtējuma sistēmas attīstība - pierādījumos balstītas rīcībpolitikas plānošana, normatīvisma mazināšana</t>
  </si>
  <si>
    <t>VK</t>
  </si>
  <si>
    <t>Visas ministrijas, PKC</t>
  </si>
  <si>
    <t xml:space="preserve"> NVO, Sociālie partneri</t>
  </si>
  <si>
    <t>4.2.2.4.</t>
  </si>
  <si>
    <t>Proaktīvu un uz sabiedrības interesēm vērstu, digitālu procesu attīstība</t>
  </si>
  <si>
    <t>4.2.2.4.1.</t>
  </si>
  <si>
    <t>Digitālā transformācija. Grants, lai veicinātu digitālo tehnoloģiju integrāciju uzņēmumu darbībā un to izmantošanu eksporta kāpināšanai, kā arī veicinātu digitālo tehnoloģiju risinājumu izmantošanu uzņēmējdarbības vides uzlabošanā</t>
  </si>
  <si>
    <t>4.2.2.5.</t>
  </si>
  <si>
    <t>Atviegloti nosacījumi jaunu produktu testēšanai un attīstīšanai</t>
  </si>
  <si>
    <t>4.2.2.5.1.</t>
  </si>
  <si>
    <t>Atkritumsaimniecības un atkritumu pārstrādes un tālākas izmantošanas attīstība un atkritumu rašanās novēršanas pasākumi</t>
  </si>
  <si>
    <t>2022- 2028</t>
  </si>
  <si>
    <t>EM, pašvaldības, atkritumu apsaimniekošanas komersanti, sociālie partneri un nevalstiskās organizācijas (NVO) un to uzņēmumi</t>
  </si>
  <si>
    <t>4.2.2.6.</t>
  </si>
  <si>
    <t>Atbalsts mazo, vidējo uzņēmumu attīstībai. Iekšējā tirgus kapacitātes stiprināšana</t>
  </si>
  <si>
    <t>4.2.2.6.1.</t>
  </si>
  <si>
    <t>Atbalstīt sociālo uzņēmējdarbību</t>
  </si>
  <si>
    <t>4.2.2.6.2.</t>
  </si>
  <si>
    <t>Uzņēmējdarbības prasmju attīstība radošo industriju jomā</t>
  </si>
  <si>
    <t xml:space="preserve">KM </t>
  </si>
  <si>
    <t>EM (LIAA)</t>
  </si>
  <si>
    <t>4.2.2.6.3.</t>
  </si>
  <si>
    <t>Nodrošināt ātru un efektīvu komerctiesību aizsardzību un strīdu risināšanu</t>
  </si>
  <si>
    <t>TM</t>
  </si>
  <si>
    <t>IeM, Tiesas, TA</t>
  </si>
  <si>
    <t>4.2.2.6.4.</t>
  </si>
  <si>
    <t>Latvijas potenciālo komersantu motivācija un to inovācijas kapacitātes stiprināšana, komersantu inkubēšanas procesa nodrošināšana, biznesa inkubatoru attīstība,  un komersantu internacionalizācijas kapacitātes attīstība</t>
  </si>
  <si>
    <t>IZM, VK</t>
  </si>
  <si>
    <t>4.2.2.6.5.</t>
  </si>
  <si>
    <t>Sīko, mazo, vidējo un lielo uzņēmumu internacionalizācijas kapacitātes attīstība, ievērojot uzņēmumu stratēģiju vajadzības</t>
  </si>
  <si>
    <t>LIAA, ZM</t>
  </si>
  <si>
    <t>4.3. RĪCĪBAS VIRZIENS: INFRASTRUKTŪRA</t>
  </si>
  <si>
    <t>4.3.1.</t>
  </si>
  <si>
    <t>Atbalsts digitālo risinājumu, automatizācijas, modernizācijas, jauno dekarbonizācijas tehnoloģiju ieviešanai, investīciju programmas ražošanas procesu automatizācijai</t>
  </si>
  <si>
    <t>4.3.1.1.</t>
  </si>
  <si>
    <t>IKT risinājumu un pakalpojumu attīstība un iespēju radīšana privātajam sektoram</t>
  </si>
  <si>
    <t>Visas ministrijas,
pašvaldības
resori, kuri sniedz pakalpojumus KAC</t>
  </si>
  <si>
    <t>PR 1.3./ RR 1.3.1./1.3.2.</t>
  </si>
  <si>
    <t>4.3.2.</t>
  </si>
  <si>
    <t>Produktivitāti paaugstinošu darbību atbalstīšana privātajā sektorā, atjaunojamo energoresursu, augsto tehnoloģiju pielietošanai tautsaimniecības nozarēs</t>
  </si>
  <si>
    <t>4.3.2.1.</t>
  </si>
  <si>
    <t>AER izmantošanas elektroenerģijas ražošanā veicināšana</t>
  </si>
  <si>
    <t>4.3.2.2.</t>
  </si>
  <si>
    <t>AER izmantošana un energoefektivitātes paaugstināšana lokālajā un individuālajā siltumapgādē un aukstumapgādē</t>
  </si>
  <si>
    <t>VARAM, pašvaldības</t>
  </si>
  <si>
    <t>4.3.2.3.</t>
  </si>
  <si>
    <t>Biometāna ražošanas un izmantošanas veicināšana</t>
  </si>
  <si>
    <t>4.3.2.4.</t>
  </si>
  <si>
    <t>Enerģētiskās drošības un neatkarības palielināšana un virzība uz pilnīgu enerģijas tirgu integrāciju.  Inčukalna pazemes gāzes krātuves modernizācijas projekts, kura ietvaros tiks mazināta dabazgāzes izņemšanas jaudas atkarība no krātuvē atlikušā aktīvā dabasgāzes daudzuma, kā arī papildus iekšējās infrastruktūras stiprināšana</t>
  </si>
  <si>
    <t>4.3.2.5.</t>
  </si>
  <si>
    <t>Enerģētiskās drošības un neatkarības palielināšana un virzība uz pilnīgu enerģijas tirgu integrāciju.  Baltijas valstu sinhronizācija ar Eiropas elektroenerģijas tīklu, stiprinot iekšējos savienojumus, kā arī izveidojot jūras līdzstrāvas kabeli Lietuva - Polija</t>
  </si>
  <si>
    <t>4.3.3.</t>
  </si>
  <si>
    <t>Sekmēt labvēlīgas ĀTI politikas veidošanu</t>
  </si>
  <si>
    <t>4.3.3.1.</t>
  </si>
  <si>
    <t>Atbalsts ĀTI projektu īstenošanai viedās specializācijas jomās</t>
  </si>
  <si>
    <t>4.3.4.</t>
  </si>
  <si>
    <t xml:space="preserve">Atbalsts starptautisko biznesa pakalpojumu centriem Latvijā </t>
  </si>
  <si>
    <t>Digitālās transformācijas pārvaldība un Digitālo prasmju attīstīšana</t>
  </si>
  <si>
    <t>Visas ministrijas, VK,
pašvaldības</t>
  </si>
  <si>
    <t>ESF/ERAF</t>
  </si>
  <si>
    <t>4.3.5.</t>
  </si>
  <si>
    <t>4.3.5.1.</t>
  </si>
  <si>
    <t>Infrastruktūra uzņēmējdarbības atbalstam</t>
  </si>
  <si>
    <t>EM, ZM, SM, pašvaldības, LPS, LLPA, RACA, plānošanas reģioni, LDDK, LTRK</t>
  </si>
  <si>
    <t>4.3.6.</t>
  </si>
  <si>
    <t>Latvijas industriālo ēku fonda attīstība</t>
  </si>
  <si>
    <t>4.3.6.1.</t>
  </si>
  <si>
    <t>Pašvaldību ēku un specializēto ēku energoefektivitātes paaugstināšana</t>
  </si>
  <si>
    <t>EM, pašvaldības</t>
  </si>
  <si>
    <t>4.3.7.</t>
  </si>
  <si>
    <t>Stiprināt LIAA proaktīvo investīciju piesaistes kapacitāti</t>
  </si>
  <si>
    <t>4.3.7.1.</t>
  </si>
  <si>
    <t>Zināšanu pārneses pasākumi sabiedrības vajadzību nodrošināšanai</t>
  </si>
  <si>
    <t>Visas nozares atbildīgās ministrijas, PKC, VK</t>
  </si>
  <si>
    <t>4.3.7.2.</t>
  </si>
  <si>
    <t>Ārējās ekonomiskās politikas īstenošanas (t.sk. resursu) koncentrēšana skaidru mērķu sasniegšanai</t>
  </si>
  <si>
    <t>2021-2027</t>
  </si>
  <si>
    <t>EM, ĀM</t>
  </si>
  <si>
    <t>4.3.8.</t>
  </si>
  <si>
    <t>Veidot nacionālas nozīmes tūrisma infrastruktūru</t>
  </si>
  <si>
    <t>4.3.8.1.</t>
  </si>
  <si>
    <t xml:space="preserve">Pašvaldību publiskās ārtelpas attīstība tūrisma veicināšanai </t>
  </si>
  <si>
    <t>KM, pašvaldības</t>
  </si>
  <si>
    <t>4.3.8.2.</t>
  </si>
  <si>
    <t>Reģionālās kultūras infrastruktūras attīstība kultūras pakalpojumu pieejamības uzlabošana</t>
  </si>
  <si>
    <t>KM</t>
  </si>
  <si>
    <t>FM (VNĪ), pašvaldības</t>
  </si>
  <si>
    <t>4.3.9.</t>
  </si>
  <si>
    <t xml:space="preserve">Finansējums klasteru programmu pilnvērtīgai turpināšanai </t>
  </si>
  <si>
    <t>4.3.9.1.</t>
  </si>
  <si>
    <t xml:space="preserve">Latvijas Digitālās ekselences stratēģija </t>
  </si>
  <si>
    <t>VARAM,EM, IeM,LM, VK, sociālie partneri</t>
  </si>
  <si>
    <t>4.4. RĪCĪBAS VIRZIENS: INOVĀCIJAS</t>
  </si>
  <si>
    <t>4.4.1.</t>
  </si>
  <si>
    <t>Paplašināt esošos, sevi pierādījušos atbalsta mehānismus</t>
  </si>
  <si>
    <t>4.4.1.1.</t>
  </si>
  <si>
    <t xml:space="preserve">Latvijas inovāciju un tehnoloģiju attīstības atbalsta nodrošināšana sekmējot zināšanu pārnesi un komercializāciju, veicinot pētniecības, attīstības un inovācijas aktivitātes stratēģiski prioritārajās RIS3 specializācijas jomās, kā arī veicināt komersantu un pētniecības organizāciju sadarbību </t>
  </si>
  <si>
    <t>PR 1.4./ RR 1.4.1./1.4.2.</t>
  </si>
  <si>
    <t>4.4.1.2.</t>
  </si>
  <si>
    <t>Zinātnes politikas ieviešana, vadība un zinātnes stratēģiskā komunikācija</t>
  </si>
  <si>
    <t>IZM, EM</t>
  </si>
  <si>
    <t>4.4.2.</t>
  </si>
  <si>
    <t>Veicināt publiskā sektora vēlmi investēt inovatīvu risinājumu ieviešanā</t>
  </si>
  <si>
    <t>4.4.2.1.</t>
  </si>
  <si>
    <t>Viedās pašvaldības. Jaunu un inovatīvu risinājumu attīstīšana pakalpojumu nodrošināšanai pašvaldībās – viedās pašvaldības (kompleksi risinājumi, kombinējot ieguldījumus infrastruktūrā ar IKT, videi un klimatam draudzīgiem risinājumiem)</t>
  </si>
  <si>
    <t>FM, EM, IZM, LPS, LLPA, RACA, LTRK, LDDK, zinātnes un pētniecības institūcijas.</t>
  </si>
  <si>
    <t>4.4.2.2.</t>
  </si>
  <si>
    <t>Zinātniskās darbības digitalizācija un  dalība Eiropas Atvērtajā zinātnes mākonī</t>
  </si>
  <si>
    <t>EM, ZM, VM, KM</t>
  </si>
  <si>
    <t>4.4.2.3.</t>
  </si>
  <si>
    <t>Inovāciju iepirkuma izpratnes veicināšana un normatīvo aktu izvērtēšana inovācijas jomā</t>
  </si>
  <si>
    <t>IUB, Komersanti, Zinātniskās insitūcijas</t>
  </si>
  <si>
    <t>4.4.2.4.</t>
  </si>
  <si>
    <t>455/456</t>
  </si>
  <si>
    <t>Atbalsts nozaru politikas reformu plānošanas un īstenošanas procesam un digitālai transformācijai, izmantojot inovatīvās metodes un reformu komandu pieeju</t>
  </si>
  <si>
    <t>Valsts administrācijas skola, IZM, EM, LM, VM, SM, VARAM, NVO,  komersanti, pašvaldības, sociālie partneri</t>
  </si>
  <si>
    <t>4.4.3.</t>
  </si>
  <si>
    <t>Veicināt inovācijas aktivitātes valsts kapitālsabiedrībās</t>
  </si>
  <si>
    <t>4.4.3.1.</t>
  </si>
  <si>
    <t>Izcilības centru izveide klimatneitralitātes izaicinājumu risināšanai</t>
  </si>
  <si>
    <t>EM, ZM, VM, VARAM</t>
  </si>
  <si>
    <t>4.4.3.2.</t>
  </si>
  <si>
    <t>Pilotprojekta īstenošana inovāciju iepirkumu īstenošanā un kapacitātes celšanā publiskajā sektorā</t>
  </si>
  <si>
    <t>EM, VARAM, VKS, PKC</t>
  </si>
  <si>
    <t>4.4.4.</t>
  </si>
  <si>
    <t>Veicināt valsts lielo uzņēmumu inovāciju ekosistēmu</t>
  </si>
  <si>
    <t>4.4.4.1.</t>
  </si>
  <si>
    <t>Nozares ministrijām un kapitāla daļu turētājiem nodrošināt pētniecības un attīstības (P&amp;A) veicināšanu, nosakot valsts kapitālsabiedrību vidēja termiņa darbības stratēģijās sasniedzamos P&amp;A mērķus (ieguldījumu apjomus, prioritāros virzienus, sasniedzamos rādītājus) un pārvaldības nosacījumus</t>
  </si>
  <si>
    <t>PKC</t>
  </si>
  <si>
    <t>EM, SM, FM, ZM, VM</t>
  </si>
  <si>
    <t>PR 1.4./ RR 1.4.1.</t>
  </si>
  <si>
    <t xml:space="preserve">esošā budžeta </t>
  </si>
  <si>
    <t>4.4.5.</t>
  </si>
  <si>
    <t>Sekmēt digitālo transformāciju un tehnoloģiski ietilpīgu risinājumu</t>
  </si>
  <si>
    <t>4.4.5.1.</t>
  </si>
  <si>
    <t>Veicināt sabiedrības brīvpieejas piekļuvi valsts institūciju, valsts kapitālsabiedrību, pašvaldību un pašvaldību kapitālsabiedrību datu kopām</t>
  </si>
  <si>
    <t>Pašvaldības</t>
  </si>
  <si>
    <t>4.4.5.2.</t>
  </si>
  <si>
    <t xml:space="preserve">5000  ekonomiski aktīvo uzņēmumu kopas monitorēšanas sistēmas izstrādāšana un ieviešana precīzākai produktivitātes izmaiņu novērtēšanai </t>
  </si>
  <si>
    <t>2022 - 2027</t>
  </si>
  <si>
    <t>CSP</t>
  </si>
  <si>
    <t>4.4.6.</t>
  </si>
  <si>
    <t>Sekmēt privātā un publiskā sektora investīcijas pētniecībā, attīstībā un inovācijās</t>
  </si>
  <si>
    <t>4.4.6.1.</t>
  </si>
  <si>
    <t>Fundamentālo un lietišķo pētījumu programmas attīstība</t>
  </si>
  <si>
    <t>4.4.6.2.</t>
  </si>
  <si>
    <t>RIS3 izcilības centri</t>
  </si>
  <si>
    <t>4.4.6.3.</t>
  </si>
  <si>
    <t>Tirgus orientēto pētījumu programmas atjaunošana</t>
  </si>
  <si>
    <t>4.4.6.4.</t>
  </si>
  <si>
    <t>312, 314</t>
  </si>
  <si>
    <t>Veicināt valsts un Pašvaldību atbalstu viedās mobilitātes inovatīvu projektu realizēšanai</t>
  </si>
  <si>
    <t>4.4.6.5.</t>
  </si>
  <si>
    <t xml:space="preserve">Izstrādāts sadarbības mehānisms ar industrijas pārstāvjiem finansējumu programmu izstrādei un pilnveidošanai </t>
  </si>
  <si>
    <t>4.4.6.6.</t>
  </si>
  <si>
    <t xml:space="preserve">Atbalsts jaunu produktu, metožu, procesu un tehnoloģiju izstrādei (t.sk. Eiropas Inovāciju partnerības darba grupu īstenošana) </t>
  </si>
  <si>
    <t>4.4.6.7.</t>
  </si>
  <si>
    <t>Atbalsts ieguldījumiem lauksaimniecībā un pārstrādē, un ražotāju sadarbības veicināšana</t>
  </si>
  <si>
    <t>4.4.6.8.</t>
  </si>
  <si>
    <t xml:space="preserve">Stiprināt augstākās izglītības, tai skaitā kultūrizglītības, institūcijas kā zināšanu radīšanas, tehnoloģiju pārneses un inovāciju centrus gudrai izaugsmei </t>
  </si>
  <si>
    <t>ZM,VM, KM</t>
  </si>
  <si>
    <t>4.4.6.9.</t>
  </si>
  <si>
    <t>Zinātnes bāzes finansējuma nodrošināšana pilnvērtīgā, izaugsmi veicinošā apmērā</t>
  </si>
  <si>
    <t>4.4.6.10.</t>
  </si>
  <si>
    <t>Praktiskas ievirzes pētījumu programma</t>
  </si>
  <si>
    <t>Visas atbildīgās nozares ministrijas, PKC, VK</t>
  </si>
  <si>
    <t>4.4.6.11.</t>
  </si>
  <si>
    <t>Valsts pētījumu programma</t>
  </si>
  <si>
    <t>4.4.7.</t>
  </si>
  <si>
    <t xml:space="preserve">Sekmēt finanšu instrumentu izmantošanu </t>
  </si>
  <si>
    <t>4.4.7.1.</t>
  </si>
  <si>
    <t>376/377</t>
  </si>
  <si>
    <t>Latvijas pilnvērtīga dalība Apvārsnis Eiropa programmā, tajā skaitā nodrošinot kompleksu atbalsta instrumentu klāstu un sasaisti ar RIS3 specializācijas jomu attīstīšanu</t>
  </si>
  <si>
    <t>4.4.7.2.</t>
  </si>
  <si>
    <t>Mobilitātes, pieredzes apmaiņas un sadarbības aktivitātes starptautiskās konkurētspējas uzlabošanai zinātnē</t>
  </si>
  <si>
    <t>4.4.7.3.</t>
  </si>
  <si>
    <t xml:space="preserve">202, 199, 200, 201, </t>
  </si>
  <si>
    <t>Tehnoloģiju pārneses procesa īstenošana</t>
  </si>
  <si>
    <t>4.4.8.</t>
  </si>
  <si>
    <t>Nodrošināt atbalstu jaunuzņēmumu ekosistēmas attīstībai</t>
  </si>
  <si>
    <t>4.4.8.1.</t>
  </si>
  <si>
    <t>Nodrošināt finansējuma pieejamību komersantiem finanšu instrumentu veidā jaunuzņēmumu, kā arī mazo un vidējo uzņēmēju attīstībai un konkurētspējas celšanai</t>
  </si>
  <si>
    <t>4.4.8.2.</t>
  </si>
  <si>
    <t>Atbalsta instrumenti jaunuzņēmumu ekosistēmas attīstībai augsti kvalificēta darbaspēka piesaistei un apmācībai</t>
  </si>
  <si>
    <t>4.4.8.3.</t>
  </si>
  <si>
    <t>202, 240</t>
  </si>
  <si>
    <t>Uzņēmējdarbības uzsācēju inkubācijas procesa nodrošināšana, jaunu uzņēmēju motivācijas veicināšana</t>
  </si>
  <si>
    <t>4.4.9.</t>
  </si>
  <si>
    <t xml:space="preserve">Nodrošināt kvalitatīvu tiesisko un konsultatīvo bāzi </t>
  </si>
  <si>
    <t>4.4.9.1.</t>
  </si>
  <si>
    <t>Veicināt izpratni par intelektuālā īpašuma tiesībām uzņēmējdarbībā</t>
  </si>
  <si>
    <t>PV</t>
  </si>
  <si>
    <t>4.4.10.</t>
  </si>
  <si>
    <t>Turpināt uzņēmumu vadītus lietišķos pētījumus (Kompetenču centri)</t>
  </si>
  <si>
    <t>4.4.10.1.</t>
  </si>
  <si>
    <t>199, 201</t>
  </si>
  <si>
    <t>Stratēģisko vērtības ķēžu attīstības veicināšana, sniedzot atbalstu komersantiem uz Kompetences centru programmas un Klasteru programmas bāzes</t>
  </si>
  <si>
    <t>VM</t>
  </si>
  <si>
    <t>4.4.11.</t>
  </si>
  <si>
    <t>Veicināt inovācijas ekosistēmas attīstību augstskolās, veidojot atbalsta programmas uzņēmēj prasmju attīstībai, biznesa inkubātorus un koprades telpas.  Jāpaplašina sadarbība ar EIT</t>
  </si>
  <si>
    <t>4.4.11.1.</t>
  </si>
  <si>
    <t>Inovāciju granti studentiem</t>
  </si>
  <si>
    <t>2023-2027</t>
  </si>
  <si>
    <t>Augstskolas, koledžas, PIKC, zinātniskās institūcijas, komersanti, biedrības, valsts vai pašvaldību institūcijas</t>
  </si>
  <si>
    <t>4.4.12.</t>
  </si>
  <si>
    <t>Nodrošināt tiesiskā regulējuma izveidi pilotteritoriju jeb inovāciju zonu ierīkošanai</t>
  </si>
  <si>
    <t>4.4.12.1.</t>
  </si>
  <si>
    <t xml:space="preserve">Normatīvo aktu izvērtēšana un pilnveidošana balstoties uz ikgadējo Uzņēmējdarbības vides pilnveidošanas pasākuma plāna  pilnveides procesu </t>
  </si>
  <si>
    <t>4.5.RĪCĪBAS VIRZIENS: FINANŠU PIEEJAMĪBA</t>
  </si>
  <si>
    <t>4.5.1.</t>
  </si>
  <si>
    <t xml:space="preserve">Finanšu pieejamības veicināšana uzņēmumu darbības saglabāšanai </t>
  </si>
  <si>
    <t>4.5.1.1.</t>
  </si>
  <si>
    <t>Finanšu tirgus nepilnības novēršana kreditēšanas jomā</t>
  </si>
  <si>
    <t>PR 1.5./ RR 1.5.1.</t>
  </si>
  <si>
    <t>4.5.2.</t>
  </si>
  <si>
    <t xml:space="preserve">Finanšu instrumentu attīstība, kreditēšanas paplašināšanā </t>
  </si>
  <si>
    <t>4.5.2.1.</t>
  </si>
  <si>
    <t>Akcelerācijas un Riska kapitāla attīstība</t>
  </si>
  <si>
    <t>4.5.2.2.</t>
  </si>
  <si>
    <t>Jaunu finanšu instrumentu nodrošināšana komersantiem inovāciju attīstībai un veicināšanai, tai skaitā atbalsts produktivitātes celšanai reģionos</t>
  </si>
  <si>
    <t>ALTUM, VARAM</t>
  </si>
  <si>
    <t>4.5.3.</t>
  </si>
  <si>
    <t xml:space="preserve">Kapitāla tirgus atbalsta pasākumu izstrāde </t>
  </si>
  <si>
    <t>4.5.3.1.</t>
  </si>
  <si>
    <t>Atbalsts mazo, vidējo komersantu finansējuma piesaistei kapitāla tirgos</t>
  </si>
  <si>
    <t>FM, Nasdaq Riga</t>
  </si>
  <si>
    <t>4.5.4.</t>
  </si>
  <si>
    <t xml:space="preserve">Finanšu pieejamība dalībai horizontālajās ES programmās  </t>
  </si>
  <si>
    <t>4.5.4.1.</t>
  </si>
  <si>
    <t>Izstrādāta valsts atbalsta programma komersantu dalībai (līdzfinansējums) Horizon Europe, Digital-Europe u.c. līdzīga formātā ES līmeņa inovāciju programmās</t>
  </si>
  <si>
    <t>4.5.4.2.</t>
  </si>
  <si>
    <t>Nodrošināt atbilstošu valsts atbalstu Ekosistēmas dalībnieku pieteikumu sagatavošanai un projektu virzībai Eiropas Savienības finanšu atbalsta programmās (Apvārsnis Eiropa, Interreg, u.c.), saistoši Viedās mobilitātes jomai</t>
  </si>
  <si>
    <t>LIAA, Plānošanas reģioni, pašvaldības</t>
  </si>
  <si>
    <t xml:space="preserve">** Primārais informācijas avotds IZM "Izglītības un prasmju attīstības pamatnostādnes 2021.-2027.gadam" </t>
  </si>
  <si>
    <t>ES</t>
  </si>
  <si>
    <t xml:space="preserve">2.pielikums </t>
  </si>
  <si>
    <t>Indikatīvais ietekmes novērtējums uz valsts un pašvaldību budžetiem</t>
  </si>
  <si>
    <t>Nepieciešamais papildu finansējums***</t>
  </si>
  <si>
    <t>Informatīvi</t>
  </si>
  <si>
    <t>Sadalījumā pa budžeta resoriem</t>
  </si>
  <si>
    <t>03. Ministru kabinets (Valsts kanceleja)</t>
  </si>
  <si>
    <t xml:space="preserve">12.Ekonomikas ministrija </t>
  </si>
  <si>
    <t>16. Zemkopības ministrija</t>
  </si>
  <si>
    <t>15. Izglītības un zinātnes ministrija</t>
  </si>
  <si>
    <t>18. Labklājības ministrija</t>
  </si>
  <si>
    <t>19. Tieslietu ministrija (Patentu valde)</t>
  </si>
  <si>
    <t>19. Tieslietu ministrija</t>
  </si>
  <si>
    <t>21.Vides aizsardzības un reģionālās attīstības ministrija</t>
  </si>
  <si>
    <t>22. Kultūras ministrija</t>
  </si>
  <si>
    <t>25. Pārresoru koordinācijas centrs</t>
  </si>
  <si>
    <t>1.RĪCĪBAS VIRZIENS: 4.1. CILVĒKKAPITĀLS</t>
  </si>
  <si>
    <t>1.UZDEVMS: 4.1.1. Darbaspēka piedāvājuma atbilstības tautsaimniecības pieprasījumam veicināšana</t>
  </si>
  <si>
    <t>4.1.1.1. Zināšanu pārneses un informācijas pasākumi</t>
  </si>
  <si>
    <t>16.Zemkopības ministrija</t>
  </si>
  <si>
    <t>4.1.1.2. Atbalsts pieaugušo (tostarp bezdarba riskam pakļautajām personām) individuālajās vajadzībās balstītai pieaugušo izglītībai</t>
  </si>
  <si>
    <t>2.UZDEVMS: 4.1.2. Augsti kvalificētu speciālistu sagatavošana/piesaiste</t>
  </si>
  <si>
    <t>12.Ekonomikas ministrija (LIAA)</t>
  </si>
  <si>
    <t>4.1.2.1. Cilvēkresursu attīstība un ekselences stiprināšana. Prasmju un zināšanu attīstība – augstskolu pasniedzēju zināšanu un prasmju attīstība/ ekselencei (IT skolai u.c.), digitalizācijas un vispārējo prasmju stiprināšana komersantiem</t>
  </si>
  <si>
    <t xml:space="preserve">4.1.2.2. Izveidot mehānismu mērķtiecīgai ārvalstu talantu piesaistei un attīstības iespēju nodrošināšanai </t>
  </si>
  <si>
    <t>4.1.2.3. Izglītības sistēmas pilnveidošana vidējās un augtākajās mācību iestādes, lai izglītības sistēma spētu nodrošināt tautsaimniecību ar kvalificētiem inženieriem</t>
  </si>
  <si>
    <t>3.UZDEVMS: 4.1.3. Īstenot pasākumus darbaspēka apmācībām</t>
  </si>
  <si>
    <t>4.1.3.2.Tautsaimniecības izaugsmei atbilstoša profesionālā izglītība</t>
  </si>
  <si>
    <t>4.1.3.3. Paaugstināt bezdarbnieku, darba meklētāju un bezdarba riskam pakļauto personu kvalifikāciju un prasmes atbilstoši darba tirgus pieprasījumam</t>
  </si>
  <si>
    <t>4.UZDEVMS: 4.1.4. Veicināt mājokļu pieejamību</t>
  </si>
  <si>
    <t>4.1.4.1. Sociālo mājokļu pieejamība īpaši nelabvēlīgā situācijā esošām personām, t.sk. bāreņiem un bez vecāku gādības palikušajiem bērniem pēc pilngadības sasniegšanas, sekmējot vienlīdzīgas iespējas iesaistīties darba tirgū un uzlabojot profesionālo mobilitāti</t>
  </si>
  <si>
    <t>4.1.4.2. Atbalsts ilgtspējīgu, zemu būvniecības un ekpluatācijas izmaksu mājokļiem primāri teritorijās ar jaunu darba vietu potenciālu</t>
  </si>
  <si>
    <t>4.1.4.3. Atbalsts privātpersonām mājokļa iegādei vai būvniecībai</t>
  </si>
  <si>
    <t>4.1.4.4. Energoefektivitātes paaugstināšana dzīvojamās ēkās un resursu efektīva izmantošana (daudzīvokļu, privātās un neliela dzīvokļu skaita ēku kompleksos)</t>
  </si>
  <si>
    <t>4.1.4.5. Energoefektivitātes paaugstināšana valsts ēkās. Energoefektivitātes uzlabošanas, viedas energovadības un atjaunojamo energoresursu izmantošanas pasākumi valsts īpašumā esošajās ēkās</t>
  </si>
  <si>
    <t>4.1.4.6. Privāto investīciju piesaiste energoefektivitātes paaugstināšanas projektiem, attīstot ESKO tirgu</t>
  </si>
  <si>
    <t>4.1.4.7. Vienkāršot būvniecības procedūras dzīvojamo māju būvniecībai</t>
  </si>
  <si>
    <t xml:space="preserve">4.1.4.8. Mājokļu īres tirgus funkcionēšanas uzlabošana, izveidojot efektīvu īres tirgus tiesisko regulējumu un nodokļu/nodevu piemērošanu un aktualizējot dzīvokļu tiesību regulējumu pārvaldīšanas, īpašumtiesību un būvniecības jomā </t>
  </si>
  <si>
    <t>5.UZDEVMS: 4.1.5. Atbalsts pirmspensijas vecuma iedzīvotāju nodarbinātībai</t>
  </si>
  <si>
    <t xml:space="preserve">4.1.5.1. Veicināt nelabvēlīgākā situācijā esošu bezdarbnieku un ekonomiski neaktīvo iedzīvotāju iekļaušanos darba tirgū. </t>
  </si>
  <si>
    <t>6.UZDEVMS: 4.1.6. Nozaru prasmju fondu attīstīšana Latvijā</t>
  </si>
  <si>
    <t>4.1.6.1. Atblsts nozaru vajadzībās balstītai pieaugušo izglītībai</t>
  </si>
  <si>
    <t xml:space="preserve">2.RĪCĪBAS VIRZIENS: 4.2. UZŅĒMĒJDARBĪBAS VIDE EKSPORTSPĒJAI </t>
  </si>
  <si>
    <t>22.Kultūras ministrija</t>
  </si>
  <si>
    <t xml:space="preserve">RĪCĪBAS APAKŠVIRZIENS: 4.2.1. BIZNESA VIDE EKSPORTSPĒJAI </t>
  </si>
  <si>
    <t xml:space="preserve">1.UZDEVMS: 4.2.1.1. Sekmēt kvalitātes, standartu un atzīšanas instrumentu izmantošanu starptautiskajā vidē </t>
  </si>
  <si>
    <t>4.2.1.1.1. Aprites ekonomikas principu ieviešana ražošanā un pakalpojumos un inovatīvu uz aprites principiem balstītu biznesa modeļu attīstība</t>
  </si>
  <si>
    <t>2.UZDEVMS: 4.2.1.2. Atbalstīt augsto tehnoloģiju preču eksportu un zināšanu ietilpīgu pakalpojumu</t>
  </si>
  <si>
    <t>4.2.1.2.1. Sniegt atbalstu eksporta veicināšanai Latvijas uzņēmēju konkurētspējas celšanai</t>
  </si>
  <si>
    <t>4.2.1.2.2. Nodrošināt Latvijas uzņēmēju eksporta iespejas ārvalstīs, veidojot specīgu ārējo ekonomisko pārstāvniecību tīklu</t>
  </si>
  <si>
    <t>3.UZDEVMS: 4.2.1.3. Sekmēt produktu konkurētspēju</t>
  </si>
  <si>
    <t>4.UZDEVMS: 4.2.1.4. Atbalstīt kvalitatīvu un eksportspējīgu tūrisma produktu izstrādi un modernizāciju</t>
  </si>
  <si>
    <t>4.2.1.4.1. Tūrisma produktu attīstības programma, balstoties uz klasteru pieeju, kredītu garantijas uzņēmumu internacionalizācijas veicināšanai</t>
  </si>
  <si>
    <t>4.2.1.4.2. Veicināt mazo un vidējo tūrisma uzņēmumu inovācijas potenciālu, lai veiksmīgāk iesaistītos starptautiskos tūrisma tirgos</t>
  </si>
  <si>
    <t>4.2.1.4.3. Veicināt Latvijas kā tūrisma galamērķa starptautisko konkurētspēju un atpazīstamību vietējā un ārvalstu tirgos</t>
  </si>
  <si>
    <t>5.UZDEVMS: 4.2.1.5. Izveidot visaptverošu eksporta kredītu darījumu sistēmu</t>
  </si>
  <si>
    <t>4.2.1.5.1. Eksporta kredītu garantijas, tai skaitā Eksporta kredītu aģentūras izveide</t>
  </si>
  <si>
    <t xml:space="preserve">6.UZDEVMS: 4.2.1.6. Turpināt eksporta veicināšanas pasākumus </t>
  </si>
  <si>
    <t xml:space="preserve">4.2.1.6.1. Stiprināt LIAA ārvalstu pārstāvniecību kapacitāti, ņemt vērā klasteru, nozaru asociāciju un uzņēmumu apvienību rekomendācijas </t>
  </si>
  <si>
    <t xml:space="preserve">7.UZDEVMS: 4.2.1.7. Atbalsts lielajiem eksportspējīgajiem uzņēmumiem </t>
  </si>
  <si>
    <t>4.2.1.7.1. Produktivitātes kāpināšana vidējos un lielos uzņēmumos</t>
  </si>
  <si>
    <t xml:space="preserve">8.UZDEVMS: 4.2.1.8. Atbalsts eksporta darbībām, tai skaitā dalībai starptautiskās izstādēs </t>
  </si>
  <si>
    <t>4.2.1.8.1.  Stiprināt LIAA programmas un paredzot atbalstu jau eksportspējīgiem uzņēmumiem</t>
  </si>
  <si>
    <t>9.UZDEVMS: 4.2.1.9. Sekmēt Eiropas digitālās inovācijas centru izveidi un attīstību Latvijā</t>
  </si>
  <si>
    <t>4.2.1.9.1. Atbalsts Digitālo inovāciju centru izveidei Latvijā</t>
  </si>
  <si>
    <t>RĪCĪBAS APAKŠVIRZIENS 4.2.2. UZŅĒMĒJDARBĪBAS VIDE</t>
  </si>
  <si>
    <t>1.UZDEVMS: 4.2.2.1. Nulles papīra ekonomika koncepta attīstība</t>
  </si>
  <si>
    <t xml:space="preserve">4.2.2.1.1. No papīra dokumentos balstītas pakalpojumu sniegšanas uz primāri digitālu valsts pārvaldes pakalpojumu sniegšanu. </t>
  </si>
  <si>
    <t>2.UZDEVMS: 4.2.2.2. Nodrošināt principa “Konsultē vispirms” darbību</t>
  </si>
  <si>
    <t>4.2.2.2.1.  Nodrošināt principa “Konsultē vispirms” darbību.</t>
  </si>
  <si>
    <t>3.UZDEVMS: 4.2.2.3. “Nulles birokrātijas” pieejas attīstība un īstenošana</t>
  </si>
  <si>
    <t xml:space="preserve">4.2.2.3.1. Politikas plānošanas un politikas ietekmes novērtējuma sistēmas attīstība - pierādījumos balstītas rīcībpolitikas plānošana, normatīvisma mazināšana. </t>
  </si>
  <si>
    <t>4.UZDEVMS: 4.2.2.4. Proaktīvu un uz sabiedrības interesēm vērstu, digitālu procesu attīstība</t>
  </si>
  <si>
    <t>4.2.2.4.1. Digitālā tranformācija. Grants, lai veicinātu digitālo tehnoloģiju integrāciju uzņēmumu darbībā un to izmantošanu eksporta kāpināšanai, kā arī veicinātu digitālo tehnoloģiju risinājumu izmantošanu uzņēmējdarbības vides uzlabošanā.</t>
  </si>
  <si>
    <t>5.UZDEVMS: 4.2.2.5. Atviegloti nosacījumu izstrāde jaunu produktu testēšanai un attīstīšanai</t>
  </si>
  <si>
    <t>4.2.2.5.1. Atkritumsaimniecības un atkritumu pārstrādes un tālākas izmantošanas attīstība un atkritumu rašanās novēršanas pasākumi</t>
  </si>
  <si>
    <t xml:space="preserve">6.UZDEVMS: 4.2.2.6. Atbalsts mazo, vidējo uzņēmumu attīstībai </t>
  </si>
  <si>
    <t>19.Tieslietu ministrija</t>
  </si>
  <si>
    <t xml:space="preserve">4.2.2.6.1. Atbalstīt sociālo uzņēmējdarbību. </t>
  </si>
  <si>
    <t>4.2.2.6.2. Uzņēmējdarbības prasmju attīstība radošo industriju jomā</t>
  </si>
  <si>
    <t>4.2.2.6.3. Nodrošināt ātru un efektīvu komerctiesību aizsardzību un strīdu risināšanu</t>
  </si>
  <si>
    <t>4.2.2.6.4. Latvijas potenciālo komersantu motivācija un to inovācijas kapacitātes stiprināšana, komersantu inkubēšanas procesa nodrošināšana, biznesa inkubatoru attīstība,  un komersantu internacionalizācijas kapacitātes attīstība</t>
  </si>
  <si>
    <t>4.2.2.6.5. Sīko, mazo, vidējo un lielo uzņēmumu internacionalizācijas kapacitātes attīstība, ievērojot uzņēmumu stratēģiju vajadzības</t>
  </si>
  <si>
    <t>3.RĪCĪBAS VIRZIENS: 4.3. INFRASTRUKTŪRA</t>
  </si>
  <si>
    <t>11. Ārlietu ministrija</t>
  </si>
  <si>
    <t>1.UZDEVMS: 4.3.1. Atbalsts digitālo risinājumu, automatizācijas, modernizācijas, jauno dekarbonizācijas tehnoloģiju ieviešanai</t>
  </si>
  <si>
    <t>4.3.1.1. IKT risinājumu un pakalpojumu attīstība un iespēju radīšana privātajam sektoram</t>
  </si>
  <si>
    <t>2.UZDEVMS: 4.3.2. Produktivitāti paaugstinošu darbību atbalstīšana privātajā sektorā, atjaunojamo energoresursu, augsto tehnoloģiju pielietošanai tautsaimniecības nozarēs</t>
  </si>
  <si>
    <t xml:space="preserve">4.3.2.3. Biometāna ražošanas un izmantošanas veicināšana. </t>
  </si>
  <si>
    <t>4.3.2.4. Enerģētiskās drošības un neatkarības palielināšana un virzība uz pilnīgu enerģijas tirgu integrāciju.</t>
  </si>
  <si>
    <t xml:space="preserve">4.3.2.5. Enerģētiskās drošības un neatkarības palielināšana un virzība uz pilnīgu enerģijas tirgu integrāciju. </t>
  </si>
  <si>
    <t>3.UZDEVMS: 4.3.3. Sekmēt labvēlīgas ĀTI politikas veidošanu</t>
  </si>
  <si>
    <t xml:space="preserve">4.3.3.1. Atbalsts ĀTI projektu īstenošanai viedās specializācijas jomās. </t>
  </si>
  <si>
    <t xml:space="preserve">4.UZDEVMS: 4.3.4. Atbalsts starptautisko biznesa pakalpojumu centriem Latvijā </t>
  </si>
  <si>
    <t>4.3.5.1. Infrastruktūra uzņēmējdarbības atbalstam</t>
  </si>
  <si>
    <t>6.UZDEVMS: 4.3.6. Latvijas industriālo ēku fonda attīstība</t>
  </si>
  <si>
    <t>4.3.6.1. Pašvaldību ēku un specializēto ēku energoefektivitātes paaugstināšana</t>
  </si>
  <si>
    <t>7.UZDEVMS: 4.3.7. Stiprināt LIAA proaktīvo investīciju piesaistes kapacitāti</t>
  </si>
  <si>
    <t>12. Ekonomikas ministrija</t>
  </si>
  <si>
    <t>4.3.7.1. Zināšanu pārneses pasākumi sabiedrības vajadzību nodrošināšanai</t>
  </si>
  <si>
    <t>4.3.7.2. Ārējās ekonomiskās politikas īstenošanas (t.sk. resursu) koncentrēšana skaidru mērķu sasniegšanai</t>
  </si>
  <si>
    <t>8.UZDEVMS: 4.3.8. Veidot nacionālas nozīmes tūrisma infrastruktūru</t>
  </si>
  <si>
    <t>4.3.8.2. Reģionālās kultūras infrastruktūras attīstība kultūras pakalpojumu pieejamības uzlabošana</t>
  </si>
  <si>
    <t xml:space="preserve">9.UZDEVMS: 4.3.9. Finansējums klasteru programmu pilnvērtīgai turpināšanai </t>
  </si>
  <si>
    <t>4.3.9.1. Latvijas Digitālās ekselences stratēģija</t>
  </si>
  <si>
    <t>4.RĪCĪBAS VIRZIENS: 4.4. INOVĀCIJAS</t>
  </si>
  <si>
    <t>1.UZDEVMS: 4.4.1. Paplašināt esošos, sevi pierādījušos atbalsta mehānismus</t>
  </si>
  <si>
    <t>4.4.1.1. Latvijas inovāciju un tehnoloģiju attīstības atbalsta nodrošināšana sekmējot zināšanu pārnesi un komercializāciju, veicinot pētniecības, attīstības un inovācijas aktivitātes stratēģiski prioritārajās RIS3 specializācijas jomās, kā arī veicināt komersantu un pētniecības organizāciju sadarbību</t>
  </si>
  <si>
    <t>4.4.1.2. Zinātnes politikas ieviešana, vadība un zinātnes stratēģiskā komunikācija</t>
  </si>
  <si>
    <t>2.UZDEVMS: 4.4.2. Veicināt publiskā sektora vēlmi investēt inovatīvu risinājumu ieviešanā</t>
  </si>
  <si>
    <t>4.4.2.1.Viedās pašvaldības. Jaunu un inovatīvu risinājumu attīstīšana pakalpojumu nodrošināšanai pašvaldībās – viedās pašvaldības (kompleksi risinājumi, kombinējot ieguldījumus infrastruktūrā ar IKT, videi un klimatam draudzīgiem risinājumiem)</t>
  </si>
  <si>
    <t>4.4.2.2.Zinātniskās darbības digitalizācija un  dalība Eiropas Atvērtajā zinātnes mākonī</t>
  </si>
  <si>
    <t>4.4.2.3. Inovāciju iepirkuma izpratnes veicināšana un normatīvo aktu izvērtēšana inovācijas jomā</t>
  </si>
  <si>
    <t>4.4.2.4. Atbalsts nozaru politikas reformu plānošanas un īstenošanas procesam un digitālai transformācijai, izmantojot inovatīvās metodes un reformu komandu pieeju</t>
  </si>
  <si>
    <t>3.UZDEVMS: 4.4.3. Veicināt inovācijas aktivitātes valsts kapitālsabiedrībās</t>
  </si>
  <si>
    <t>4.4.3.1. Izcilības centru izveide klimatneitralitātes izaicinājumu risināšanai</t>
  </si>
  <si>
    <t>4.4.3.2.Pilotprojekta īstenošana inovāciju iepirkumu īstenošanā un kapacitātes celšanā publiskajā sektorā</t>
  </si>
  <si>
    <t>4.UZDEVMS: 4.4.4. Veicināt valsts lielo uzņēmumu inovāciju ekosistēmu</t>
  </si>
  <si>
    <t>4.4.4.1. Nozares ministrijām un kapitāla daļu turētājiem nodrošināt pētniecības un attīstības (P&amp;A) veicināšanu, nosakot valsts kapitālsabiedrību vidēja termiņa darbības stratēģijās sasniedzamos P&amp;A mērķus (ieguldījumu apjomus, prioritāros virzienus, sasniedzamos rādītājus) un pārvaldības nosacījumus</t>
  </si>
  <si>
    <t>5.UZDEVMS: 4.4.5. Sekmēt digitālo transformāciju un tehnoloģiski ietilpīgu risinājumu</t>
  </si>
  <si>
    <t>4.4.5.1. Veicināt sabiedrības brīvpieejas piekļuvi valsts institūciju, valsts kapitālsabiedrību, pašvaldību un pašvaldību kapitālsabiedrību datu kopām</t>
  </si>
  <si>
    <t xml:space="preserve">4.4.5.2. 5000  ekonomiski aktīvo uzņēmumu kopas monitorēšanas sistēmas izstrādāšana un ieviešana precīzākai produktivitātes izmaiņu novērtēšanai </t>
  </si>
  <si>
    <t>6.UZDEVMS: 4.4.6. Sekmēt privātā un publiskā sektora investīcijas pētniecībā, attīstībā un inovācijās</t>
  </si>
  <si>
    <t>4.4.6.1. Fundamentālo un lietišķo pētījumu programmas attīstība</t>
  </si>
  <si>
    <t>4.4.6.2. RIS3 izcilības centri</t>
  </si>
  <si>
    <t>4.4.6.3. Tirgus orientēto pētījumu programmas atjaunošana</t>
  </si>
  <si>
    <t>4.4.6.4.  Veicināt valsts un Pašvaldību atbalstu viedās mobilitātes inovatīvu projektu realizēšanai</t>
  </si>
  <si>
    <t xml:space="preserve">12. Ekonomikas ministrija </t>
  </si>
  <si>
    <t xml:space="preserve">4.4.6.5. Izstrādāts sadarbības mehānisms ar industrijas pārstāvjiem finansējumu programmu izstrādei un pilnveidošanai </t>
  </si>
  <si>
    <t xml:space="preserve">4.4.6.6. Atbalsts jaunu produktu, metožu, procesu un tehnoloģiju izstrādei (t.sk. Eiropas Inovāciju partnerības darba grupu īstenošana) </t>
  </si>
  <si>
    <t>4.4.6.7. Atbalsts ieguldījumiem lauksaimniecībā un pārstrādē, un ražotāju sadarbības veicināšana</t>
  </si>
  <si>
    <t xml:space="preserve">4.4.6.8. Stiprināt augstākās izglītības, tai skaitā kultūrizglītības, institūcijas kā zināšanu radīšanas, tehnoloģiju pārneses un inovāciju centrus gudrai izaugsmei </t>
  </si>
  <si>
    <t>4.4.6.9. Zinātnes bāzes finansējuma nodrošināšana pilnvērtīgā, izaugsmi veicinošā apmērā</t>
  </si>
  <si>
    <t>4.4.6.10. Praktiskas ievirzes pētījumu programma</t>
  </si>
  <si>
    <t>4.4.6.11. Valsts pētījumu programma</t>
  </si>
  <si>
    <t xml:space="preserve">7.UZDEVMS: 4.4.7.Sekmēt finanšu instrumentu izmantošanu </t>
  </si>
  <si>
    <t>4.4.7.1. Latvijas pilnvērtīga dalība Apvārsnis Eiropa programmā, tajā skaitā nodrošinot kompleksu atbalsta instrumentu klāstu un sasaisti ar RIS3 specializācijas jomu attīstīšanu</t>
  </si>
  <si>
    <t>4.4.7.2. Mobilitātes, pieredzes apmaiņas un sadarbības aktivitātes starptautiskās konkurētspējas uzlabošanai zinātnē</t>
  </si>
  <si>
    <t>4.4.7.3. Tehnoloģiju pārneses procesa īstenošana</t>
  </si>
  <si>
    <t>8.UZDEVMS: 4.4.8. Nodrošināt atbalstu jaunuzņēmumu ekosistēmas attīstībai</t>
  </si>
  <si>
    <t>4.4.8.1. Nodrošināt finansējuma pieejamību komersantiem finanšu instrumentu veidā jaunuzņēmumu, kā arī mazo un vidējo uzņēmēju attīstībai un konkurētspējas celšanai</t>
  </si>
  <si>
    <t>4.4.8.2. Atbalsta instrumenti jaunuzņēmumu ekosistēmas attīstībai augsti kvalificēta darbaspēka piesaistei un apmācībai</t>
  </si>
  <si>
    <t>4.4.8.3. Uzņēmējdarbības uzsācēju inkubācijas procesa nodrošināšana, jaunu uzņēmēju motivācijas veicināšana</t>
  </si>
  <si>
    <t xml:space="preserve">9.UZDEVMS: 4.4.9. Nodrošināt kvalitatīvu tiesisko un konsultatīvo bāzi </t>
  </si>
  <si>
    <t>4.4.9.1. Veicināt izpratni par intelektuālā īpašuma tiesībām uzņēmējdarbībā</t>
  </si>
  <si>
    <t>10.UZDEVMS: 4.4.10. Turpināt uzņēmumu vadītus lietišķos pētījumus (Kompetenču centri)</t>
  </si>
  <si>
    <t>4.4.10.1.Stratēģisko vērtības ķēžu attīstības veicināšana, sniedzot atbalstu komersantiem uz Kompetences centru programmas un Klasteru programmas bāzes</t>
  </si>
  <si>
    <t>11.UZDEVMS: 4.4.11. Veicināt inovācijas ekosistēmas attīstību augstskolās, veidojot atbalsta programmas uzņēmēj prasmju attīstībai, biznesa inkubātorus un koprades telpas.  Jāpaplašina sadarbība ar EIT</t>
  </si>
  <si>
    <t>4.4.11.1. Inovāciju granti studentiem</t>
  </si>
  <si>
    <t>12.UZDEVMS: 4.4.12. Nodrošināt tiesiskā regulējuma izveidi pilotteritoriju, jeb inovāciju zonu ierīkošanai</t>
  </si>
  <si>
    <t xml:space="preserve">4.4.12.1. Normatīvo aktu izvērtēšana un pilnveidošana balstoties uz ikgadējo Uzņēmējdarbības vides pilnveidošanas pasākuma plāna  pilnveides procesu </t>
  </si>
  <si>
    <t>5.RĪCĪBAS VIRZIENS: 4.5. FINANŠU PIEEJAMĪBA</t>
  </si>
  <si>
    <t>1.UZDEVMS: 4.5.1. Finanšu pieejamības veicināšana uzņēmumu darbības saglabāšanai</t>
  </si>
  <si>
    <t>4.5.1.1.Finanšu tirgus nepilnības novēršana kreditēšanas jomā</t>
  </si>
  <si>
    <t xml:space="preserve">2.UZDEVMS: 4.5.2. Finanšu instrumentu attīstība, kreditēšanas paplašināšanā </t>
  </si>
  <si>
    <t>4.5.2.1.Akcelerācijas un Riska kapitāla attīstība</t>
  </si>
  <si>
    <t>4.5.2.2.Jaunu finanšu instrumentu nodrošināšana komersantiem inovāciju attīstībai un veicināšanai, tai skaitā atbalsts produktivitātes celšanai reģionos</t>
  </si>
  <si>
    <t xml:space="preserve">3.UZDEVMS: 4.5.3. Kapitāla tirgus atbalsta pasākumu izstrāde </t>
  </si>
  <si>
    <t>4.5.3.1.Atbalsts mazo, vidējo komersantu finansējuma piesaistei kapitāla tirgos</t>
  </si>
  <si>
    <t xml:space="preserve">4.UZDEVMS: 4.5.4. Finanšu pieejamība dalībai horizontālajās ES programmās  </t>
  </si>
  <si>
    <t>4.5.4.1.Izstrādāta valsts atbalsta programma komersantu dalībai (līdzfinansējums) Horizon Europe, Digital-Europe u.c. līdzīga formātā ES līmeņa inovāciju programmās</t>
  </si>
  <si>
    <t>4.5.4.2.Nodrošināt atbilstošu valsts atbalstu Ekosistēmas dalībnieku pieteikumu sagatavošanai un projektu virzībai Eiropas Savienības finanšu atbalsta programmās (Apvārsnis Eiropa, Interreg, u.c.), saistoši Viedās mobilitātes jomai</t>
  </si>
  <si>
    <t>*** Summas ir norādītas indikatīvi sasaistē ar 2021.- 2027.gada plānošanas perioda ES struktūrfondu un Kohēzijas fonda darbības programmu.</t>
  </si>
  <si>
    <t>3.pielikums Ietekmes novērtējums uz valsts un pašvaldību budžetiem</t>
  </si>
  <si>
    <t>Kopsavilkums par pamatnostādnēs iekļauto uzdevumu īstenošanai nepieciešamo finansējumu</t>
  </si>
  <si>
    <t>euro</t>
  </si>
  <si>
    <t>n + 3</t>
  </si>
  <si>
    <t>n + 4 </t>
  </si>
  <si>
    <t>n + 5</t>
  </si>
  <si>
    <t>n + 6 </t>
  </si>
  <si>
    <t>n + 7 </t>
  </si>
  <si>
    <t>x. Budžeta resors</t>
  </si>
  <si>
    <t>– valsts pamatfunkciju īstenošana</t>
  </si>
  <si>
    <t>– Eiropas Savienības politiku instrumentu un pārējās ārvalstu finanšu palīdzības līdzfinansēto projektu un pasākumu īstenošana**</t>
  </si>
  <si>
    <t>xx. Budžeta resors</t>
  </si>
  <si>
    <t>1. rīcības virziens</t>
  </si>
  <si>
    <t>xx. Budžeta resors</t>
  </si>
  <si>
    <t>1. uzdevums: 4.1.1.	 Darbaspēka piedāvājuma atbilstības tautsaimniecības pieprasījumam veicināšana</t>
  </si>
  <si>
    <t>Eiropas Savienības politiku instrumentu un pārējās ārvalstu finanšu palīdzības līdzfinansēto projektu un pasākumu īstenošana</t>
  </si>
  <si>
    <t>– ES politiku instrumentu un pārējās ārvalstu finanšu palīdzības līdzfinansēto projektu un pasākumu īstenošana</t>
  </si>
  <si>
    <t>– Eiropas Savienības politiku instrumentu un pārējās ārvalstu finanšu palīdzības līdzfinansēto projektu un pasākumu īstenošana</t>
  </si>
  <si>
    <t>2. uzdevums: 4.1.2.	 Augsti kvalificētu speciālistu sagatavošana/piesaiste</t>
  </si>
  <si>
    <t>3. uzdevums: 4.1.2.	 Augsti kvalificētu speciālistu sagatavošana/piesaiste</t>
  </si>
  <si>
    <t>2. uzdevums</t>
  </si>
  <si>
    <t>Piezīmes.</t>
  </si>
  <si>
    <t>1.* Ja finanšu informācija jāatspoguļo arī attiecībā uz valsts speciālo sociālās apdrošināšanas budžetu, tabulu papildina ar atsevišķu rindu, ko izvieto kā nākamo aiz rindas "valsts pamatfunkciju īstenošana". Savukārt, ja nepieciešamā finanšu informācija attiecas tikai uz valsts speciālo sociālās apdrošināšanas budžetu, rindu "valsts pamatfunkciju īstenošana" aizstāj ar rindu "valsts sociālās apdrošināšanas speciālais budžets".</t>
  </si>
  <si>
    <t>2. ** Norāda Eiropas Savienības un pārējo ārvalstu finanšu palīdzību regulējošos tiesību aktus vai to projektus, kas nosaka attiecīgā finansējuma piešķiršanas nosacījumus.</t>
  </si>
  <si>
    <t>Ministrija (iesniedza)</t>
  </si>
  <si>
    <t>Pasākuma nr.</t>
  </si>
  <si>
    <t>NAP2027 prioritāte</t>
  </si>
  <si>
    <t>NAP2027 Rīcības virziens</t>
  </si>
  <si>
    <t>NAP2027 uzdevums jauns (20.dec)</t>
  </si>
  <si>
    <t>NAP2027 uzdevums</t>
  </si>
  <si>
    <t>Pasākums (2)</t>
  </si>
  <si>
    <t>Pasākuma nosaukums</t>
  </si>
  <si>
    <t>Par pasākumu atbildīgā ministrija vai institūcija</t>
  </si>
  <si>
    <t>Par pasākumu līdzatbildīgā ministrija vai institūcija</t>
  </si>
  <si>
    <t>Pieprasītais finansējums</t>
  </si>
  <si>
    <t>Fonds</t>
  </si>
  <si>
    <t>Ārējais finansējums</t>
  </si>
  <si>
    <t>NAP2027 Finansējums</t>
  </si>
  <si>
    <t>NAP</t>
  </si>
  <si>
    <t>Demo</t>
  </si>
  <si>
    <t>Reg</t>
  </si>
  <si>
    <t>PZI</t>
  </si>
  <si>
    <t>DIGI</t>
  </si>
  <si>
    <t>Klimats</t>
  </si>
  <si>
    <t xml:space="preserve">1. Prioritāte “Stipras ģimenes, veseli un aktīvi cilvēki” </t>
  </si>
  <si>
    <t>2. Rīcības virziens “Psiholoģiskā un emocionālā labklājība”</t>
  </si>
  <si>
    <t>Vardarbības profilakse, t.sk. mazinot mobingu jauniešu vidū un savlaicīga intervence dažādās krīzes situācijas, stiprinot cilvēku psiholoģisko un emocionālo noturību un spēju rast labvēlīgu risinājumu</t>
  </si>
  <si>
    <r>
      <rPr>
        <b/>
        <sz val="11"/>
        <rFont val="Arial"/>
        <family val="2"/>
        <charset val="186"/>
      </rPr>
      <t>Bezmaksas mediācija vecāku domstarpību gadījumos, īpaši trūcīgām un maznodrošinātām ģimenēm un kur iesaistīts bērns, nepieļaujot mediāciju vardarbības ģimenē gadījumos</t>
    </r>
    <r>
      <rPr>
        <sz val="11"/>
        <rFont val="Arial"/>
        <family val="2"/>
        <charset val="186"/>
      </rPr>
      <t xml:space="preserve">
</t>
    </r>
    <r>
      <rPr>
        <u/>
        <sz val="11"/>
        <rFont val="Arial"/>
        <family val="2"/>
        <charset val="186"/>
      </rPr>
      <t>Mērķauditorija</t>
    </r>
    <r>
      <rPr>
        <sz val="11"/>
        <rFont val="Arial"/>
        <family val="2"/>
        <charset val="186"/>
      </rPr>
      <t xml:space="preserve">: ģimenes ar bērniem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īstenot atbilstīgus pasākumus, lai veicinātu tādu ārpustiesas, kā arī tiesvedības procesā esošu domstarpību, kurās iesaistīts bērns, risināšanu, izmantojot mediāciju."
</t>
    </r>
  </si>
  <si>
    <t>Bezmaksas mediācija vecāku domstarpību gadījumos, īpaši trūcīgām un maznodrošinātām ģimenēm un kur iesaistīts bērns, nepieļaujot mediāciju vardarbības ģimenē gadījumos</t>
  </si>
  <si>
    <t xml:space="preserve">TM 
</t>
  </si>
  <si>
    <t>NVO (Sertificētu mediatoru padome)</t>
  </si>
  <si>
    <t>D</t>
  </si>
  <si>
    <t>RV</t>
  </si>
  <si>
    <t>1. Rīcības virziens “Uz cilvēku centrēta veselības aprūpe”</t>
  </si>
  <si>
    <t>Valsts apmaksāto veselības aprūpes pakalpojumu pieejamības uzlabošana, tai skaitā zālēm, nodrošinot gan finansiālo un ģeogrāfisko pieejamību, gan pilnveidojot esošos pakalpojumus un attīstot jaunus, tai skaitā mobilo vienību pakalpojumus, prioritāri mātes un bērna veselības aprūpes jomā un jomās, kam ir būtiska ietekme uz priekšlaicīgu mirstību un darbspēju zudumu</t>
  </si>
  <si>
    <r>
      <rPr>
        <b/>
        <sz val="11"/>
        <rFont val="Arial"/>
        <family val="2"/>
        <charset val="186"/>
      </rPr>
      <t>Uzlabot ambulatoro speciālistu pakalpojumu pieejamību</t>
    </r>
    <r>
      <rPr>
        <sz val="11"/>
        <rFont val="Arial"/>
        <family val="2"/>
        <charset val="186"/>
      </rPr>
      <t xml:space="preserve">
</t>
    </r>
    <r>
      <rPr>
        <u/>
        <sz val="11"/>
        <rFont val="Arial"/>
        <family val="2"/>
        <charset val="186"/>
      </rPr>
      <t>Mērķauditorija:</t>
    </r>
    <r>
      <rPr>
        <sz val="11"/>
        <rFont val="Arial"/>
        <family val="2"/>
        <charset val="186"/>
      </rPr>
      <t xml:space="preserve"> 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valsts apmaksāto ambulatoro veselības aprūpes  pakalpojumu apjoma palielināšana speciālistu konsultācijām (t.sk.prognozējamās invaliditātes novēršanas pasākumiem</t>
    </r>
  </si>
  <si>
    <t xml:space="preserve">Uzlabot ambulatoro speciālistu pakalpojumu pieejamību
</t>
  </si>
  <si>
    <r>
      <rPr>
        <b/>
        <sz val="11"/>
        <rFont val="Arial"/>
        <family val="2"/>
        <charset val="186"/>
      </rPr>
      <t>Uzlabot dienas stacionāra pakalpojumu pieejamību</t>
    </r>
    <r>
      <rPr>
        <sz val="11"/>
        <rFont val="Arial"/>
        <family val="2"/>
        <charset val="186"/>
      </rPr>
      <t xml:space="preserve">
</t>
    </r>
    <r>
      <rPr>
        <u/>
        <sz val="11"/>
        <rFont val="Arial"/>
        <family val="2"/>
        <charset val="186"/>
      </rPr>
      <t xml:space="preserve">Mērķauditorija: </t>
    </r>
    <r>
      <rPr>
        <sz val="11"/>
        <rFont val="Arial"/>
        <family val="2"/>
        <charset val="186"/>
      </rPr>
      <t xml:space="preserve">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valsts apmaksāto dienas stacionāra pakalpojumu apjoma palielināšana 
</t>
    </r>
  </si>
  <si>
    <t xml:space="preserve">Uzlabot dienas stacionāra pakalpojumu pieejamību
</t>
  </si>
  <si>
    <r>
      <rPr>
        <b/>
        <sz val="11"/>
        <rFont val="Arial"/>
        <family val="2"/>
        <charset val="186"/>
      </rPr>
      <t>Uzlabot ambulatoro rehabilitācijas pakalpojumu pieejamību</t>
    </r>
    <r>
      <rPr>
        <sz val="11"/>
        <rFont val="Arial"/>
        <family val="2"/>
        <charset val="186"/>
      </rPr>
      <t xml:space="preserve">
</t>
    </r>
    <r>
      <rPr>
        <u/>
        <sz val="11"/>
        <rFont val="Arial"/>
        <family val="2"/>
        <charset val="186"/>
      </rPr>
      <t>Mērķauditorija:</t>
    </r>
    <r>
      <rPr>
        <sz val="11"/>
        <rFont val="Arial"/>
        <family val="2"/>
        <charset val="186"/>
      </rPr>
      <t xml:space="preserve"> 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valsts apmaksāto ambulatoro rehabilitācijas pakalpojumu apjoma palielināšana 
</t>
    </r>
  </si>
  <si>
    <t>Uzlabot ambulatoro rehabilitācijas pakalpojumu pieejamību</t>
  </si>
  <si>
    <r>
      <rPr>
        <b/>
        <sz val="11"/>
        <color theme="1"/>
        <rFont val="Arial"/>
        <family val="2"/>
        <charset val="186"/>
      </rPr>
      <t>Uzlabot stacionāro pakalpojumu pieejamību</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valsts apmaksāto stacionāro veselības aprūpes  pakalpojumu apjoma palielināšana t.sk. rehabilitācijai stacionārā</t>
    </r>
  </si>
  <si>
    <t xml:space="preserve">Uzlabot stacionāro pakalpojumu pieejamību 
</t>
  </si>
  <si>
    <t>3. Prioritāte “Uzņēmumu konkurētspēja un materiālā labklājība”</t>
  </si>
  <si>
    <t>9. Rīcības virziens “Kapitāls un uzņēmējdarbības vide”</t>
  </si>
  <si>
    <r>
      <t xml:space="preserve">Vietējās un ārvalstu investīcijas atbalstošas vides attīstīšana (t.sk. tiesu procesu efektivizācija, tiesas spriešanas kvalitātes un tieslietu sistēmā strādājošo zināšanu pilnveide, alternatīvu strīdu atrisināšanas iespēju popularizēšana biznesa vidē, intelektuālā īpašuma tiesību aizsardzība, </t>
    </r>
    <r>
      <rPr>
        <sz val="11"/>
        <color theme="1"/>
        <rFont val="Arial"/>
        <family val="2"/>
        <charset val="186"/>
      </rPr>
      <t xml:space="preserve">mazākuma akcionāru tiesību aizsardzība, </t>
    </r>
    <r>
      <rPr>
        <sz val="11"/>
        <color rgb="FF000000"/>
        <rFont val="Arial"/>
        <family val="2"/>
        <charset val="186"/>
      </rPr>
      <t xml:space="preserve">izmeklēšanas kvalitātes celšana), preventīvo pasākumu īstenošana noziedzīgi iegūtu finanšu līdzekļu nokļūšanas valsts ekonomikā un ēnu ekonomikas ierobežošanai, sadarbības ar starptautiskajiem partneriem nodrošināšana, stabilas un prognozējamas nodokļu politikas īstenošana, uzlabojot uzņēmējdarbības vidi Latvijā. </t>
    </r>
    <r>
      <rPr>
        <sz val="11"/>
        <color theme="1"/>
        <rFont val="Arial"/>
        <family val="2"/>
        <charset val="186"/>
      </rPr>
      <t>Labas korporatīvās pārvaldības stiprināšana uzņēmējdarbībā.</t>
    </r>
  </si>
  <si>
    <r>
      <rPr>
        <b/>
        <sz val="11"/>
        <rFont val="Arial"/>
        <family val="2"/>
      </rPr>
      <t xml:space="preserve">Nodrošināt ātru un efektīvu komerctiesību aizsardzību un strīdu risināšanu 
</t>
    </r>
    <r>
      <rPr>
        <u/>
        <sz val="11"/>
        <rFont val="Arial"/>
        <family val="2"/>
        <charset val="186"/>
      </rPr>
      <t xml:space="preserve">Mērķauditorija: </t>
    </r>
    <r>
      <rPr>
        <sz val="11"/>
        <rFont val="Arial"/>
        <family val="2"/>
        <charset val="186"/>
      </rPr>
      <t xml:space="preserve">uzņēmēji, investori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tiesas  specializācijas izveides attiecībā uz komercstrīdiem, finanšu un ekonomiskajiem noziegumiem, kā arī korupcijas jomā izvērtēšana; ekonomisko lietu tiesas izveide un attīstība; 
cilvēkresursu (tiesnešu, tiesu darbinieku apmācības) kapacitātes stirpināšana </t>
    </r>
  </si>
  <si>
    <t xml:space="preserve">Nodrošināt ātru un efektīvu komerctiesību aizsardzību un strīdu risināšanu </t>
  </si>
  <si>
    <r>
      <rPr>
        <b/>
        <sz val="11"/>
        <color theme="1"/>
        <rFont val="Arial"/>
        <family val="2"/>
        <charset val="186"/>
      </rPr>
      <t xml:space="preserve">Uzlabot kompensējamo zāļu pieejamību, pārskatot zāļu kompensācijas principus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zāļu kompensācijas principu pārskatīšana 
</t>
    </r>
  </si>
  <si>
    <t xml:space="preserve">Uzlabot kompensējamo zāļu pieejamību, pārskatot zāļu kompensācijas principus 
</t>
  </si>
  <si>
    <r>
      <rPr>
        <b/>
        <sz val="11"/>
        <rFont val="Arial"/>
        <family val="2"/>
      </rPr>
      <t xml:space="preserve">Veicināt izpratni par intelektuālā īpašuma tiesībām uzņēmējdarbībā
</t>
    </r>
    <r>
      <rPr>
        <u/>
        <sz val="11"/>
        <rFont val="Arial"/>
        <family val="2"/>
        <charset val="186"/>
      </rPr>
      <t xml:space="preserve">Mērķauditorija: </t>
    </r>
    <r>
      <rPr>
        <sz val="11"/>
        <rFont val="Arial"/>
        <family val="2"/>
        <charset val="186"/>
      </rPr>
      <t xml:space="preserve">uzņēmēji, augstskolu pasniedzēji un studenti, pētnieki, izgudrotāji, radošo industriju pārstāvji, tiesībsargājošo iestāžu darbinieki un intelektuālās jomas profesionāļi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Patentu valdes informatīvs un metodisks atbalsts, t.sk. Patentu valdes informācijas centra atbalsts:
darbības tiks vērstas tautsaimniecības izaugsmes veicināšanai un konkurentspējas nostiprināšanai, kā arī izpratnes par rūpnieciskā īpašuma tiesību aizsardzības nozīmību veicināšanai. Īpaša uzmanība tiks pievērsta jauniešiem ar mērķi sekmēt jauniešu radošumu, inovāciju un uzņēmējdarbību. Patentu valde plāno rīkot konferences un apmācību pasākumus, piedalīties izstādēs, veidot informatīvos un mācību materiālus, rīkot kampaņas un sniegt cita veida atbalstu.
</t>
    </r>
  </si>
  <si>
    <t xml:space="preserve">PV
</t>
  </si>
  <si>
    <t>6. Prioritāte “Vienota, droša un atvērta sabiedrība”</t>
  </si>
  <si>
    <t>17. Rīcības virziens “Tiesiskums un pārvaldība”</t>
  </si>
  <si>
    <t>Strīdu risināšanas kultūras attīstība un alternatīvo strīdu risināšanas veidu ieviešana Latvijā, t.sk. palielinot sociālā dialoga un mediācijas nozīmi sabiedrībā un pārvaldībā</t>
  </si>
  <si>
    <r>
      <rPr>
        <b/>
        <sz val="11"/>
        <rFont val="Arial"/>
        <family val="2"/>
      </rPr>
      <t xml:space="preserve">Strīdu risināšanas pašreizējās prakses un tiesiskā regulējuma pilnveides nepieciešamības izvērtēšana dažādās nozarēs, kā arī pilsoniskajā sabiedrībā, ar mērķi Latvijā veicināt efektīvas un ekonomiskas strīdu risināšanas kultūras attīstību
</t>
    </r>
    <r>
      <rPr>
        <u/>
        <sz val="11"/>
        <rFont val="Arial"/>
        <family val="2"/>
        <charset val="186"/>
      </rPr>
      <t>Mērķauditorija:</t>
    </r>
    <r>
      <rPr>
        <sz val="11"/>
        <rFont val="Arial"/>
        <family val="2"/>
        <charset val="186"/>
      </rPr>
      <t xml:space="preserve"> sabiedrība kopumā
</t>
    </r>
    <r>
      <rPr>
        <u/>
        <sz val="11"/>
        <rFont val="Arial"/>
        <family val="2"/>
        <charset val="186"/>
      </rPr>
      <t xml:space="preserve">Īstenošanas teritorija: </t>
    </r>
    <r>
      <rPr>
        <sz val="11"/>
        <rFont val="Arial"/>
        <family val="2"/>
        <charset val="186"/>
      </rPr>
      <t xml:space="preserve">visa Latvija 
</t>
    </r>
    <r>
      <rPr>
        <u/>
        <sz val="11"/>
        <rFont val="Arial"/>
        <family val="2"/>
        <charset val="186"/>
      </rPr>
      <t>Veicamās darbības:</t>
    </r>
    <r>
      <rPr>
        <sz val="11"/>
        <rFont val="Arial"/>
        <family val="2"/>
        <charset val="186"/>
      </rPr>
      <t xml:space="preserve">
pasākumi, lai veicinātu ārpustiesas, kā arī tiesvedības procesā esošu domstarpību risināšanu, izmantojot mediāciju;
Iedzīvotāju informēšana un izglītošana, veicinot strīdā iesaistīto pušu spēju izvērtēt un izvēlēties piemērotāku/efektīvāko strīdu risināšanas veidu;
Mediācijas prasmju attīstība pilsoniskajā diskursā, tostarp ģimenē un uzņēmējdarbībā; metodikas izstrāde (vadlīnijas) uzņēmējiem strīdus situācijai piemērotākā strīda risināšanas veida noteikšanai; 
Mediācijas pieejamības veicināšana strīdos par intelektuālā īpašuma aizsardzību (sadarbības veicināšana, komunikācijas šķēršļu novēršana starp uzņēmējiem un zinātniekiem);
Mediācijas kultūras iekļaušana valsts pārvaldes iekšējos (piem., konflikti nodarbinātības jomā) un ārējos (piem., nodokļu strīdi, iepirkumi, datu aizsardzība, konkurences tiesības) strīdos, u.c.</t>
    </r>
  </si>
  <si>
    <t xml:space="preserve">Strīdu risināšanas pašreizējās prakses un tiesiskā regulējuma pilnveides nepieciešamības izvērtēšana dažādās nozarēs, kā arī pilsoniskajā sabiedrībā, ar mērķi Latvijā veicināt efektīvas un ekonomiskas strīdu risināšanas kultūras attīstību
</t>
  </si>
  <si>
    <t xml:space="preserve"> NVO </t>
  </si>
  <si>
    <r>
      <rPr>
        <b/>
        <sz val="11"/>
        <color theme="1"/>
        <rFont val="Arial"/>
        <family val="2"/>
        <charset val="186"/>
      </rPr>
      <t>Uzlabot zobārstniecības pakalpojumu pieejamību pieaugušajiem</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noteiktas sabiedrības grupas - personas ar zemiem ienākumiem, riska grupas grūtnieces, pacienti ar psihiskām saslimšanām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valsts apmaksāto zobārstniecības pakalpojumu saņēmēju loka paplašināšana
</t>
    </r>
  </si>
  <si>
    <t>Uzlabot zobārstniecības pakalpojumu pieejamību pieaugušajiem</t>
  </si>
  <si>
    <r>
      <rPr>
        <b/>
        <sz val="11"/>
        <color theme="1"/>
        <rFont val="Arial"/>
        <family val="2"/>
        <charset val="186"/>
      </rPr>
      <t>Samazināt pacientu līdzmaksājumus par valsts apmaksātajiem veselības aprūpes pakalpojumiem, samazinot pacienta līdzmaksājumu par stacionārajiem pakalpojumiem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70 un vecākas personas
Ī</t>
    </r>
    <r>
      <rPr>
        <u/>
        <sz val="11"/>
        <color theme="1"/>
        <rFont val="Arial"/>
        <family val="2"/>
        <charset val="186"/>
      </rPr>
      <t>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samazināt pacienta līdzmaksājumu par stacionārajiem pakalpojumiem</t>
    </r>
  </si>
  <si>
    <t>Samazināt pacientu līdzmaksājumus par valsts apmaksātajiem veselības aprūpes pakalpojumiem, samazinot pacienta līdzmaksājumu par stacionārajiem pakalpojumiem</t>
  </si>
  <si>
    <r>
      <rPr>
        <b/>
        <sz val="11"/>
        <color theme="1"/>
        <rFont val="Arial"/>
        <family val="2"/>
        <charset val="186"/>
      </rPr>
      <t xml:space="preserve">Samazināt pacientu līdzmaksājumus par valsts apmaksātajiem veselības aprūpes pakalpojumiem, samazinot pacienta iemaksu griestus </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samazināt pacienta līdzmaksājuma apmēru par katru stacionēšanas reizi vienā stacionārajā ārstniecības iestādē;
(2)samazināt pacienta līdzmaksājumu summa par kalendāra gadā saņemtajiem ambulatorajiem un stacionārajiem veselības aprūpes pakalpojumiem 
</t>
    </r>
  </si>
  <si>
    <t xml:space="preserve">Samazināt pacientu līdzmaksājumus par valsts apmaksātajiem veselības aprūpes pakalpojumiem, samazinot pacienta iemaksu griestus </t>
  </si>
  <si>
    <r>
      <rPr>
        <b/>
        <sz val="11"/>
        <color theme="1"/>
        <rFont val="Arial"/>
        <family val="2"/>
        <charset val="186"/>
      </rPr>
      <t xml:space="preserve">Samazināt pacientu līdzmaksājumus par valsts apmaksātajiem veselības aprūpes pakalpojumiem, atceļot pacienta līdzmaksājumu noteiktām pacientu grupām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65 un vecākas personas, reto slimību pacienti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1.atcelt pacienta līdzmaksājumu par  ģimenes ārsta apmeklējumu pacientiem no 65 gadu vecuma; 
2.pacienta līdzmaksājuma atcelšana reto slimību pacientiem</t>
    </r>
  </si>
  <si>
    <t xml:space="preserve">Samazināt pacientu līdzmaksājumus par valsts apmaksātajiem veselības aprūpes pakalpojumiem, atceļot pacienta līdzmaksājumu noteiktām pacientu grupām  </t>
  </si>
  <si>
    <r>
      <rPr>
        <b/>
        <sz val="11"/>
        <color theme="1"/>
        <rFont val="Arial"/>
        <family val="2"/>
        <charset val="186"/>
      </rPr>
      <t>Pārskatīt valsts apmaksāto veselības aprūpes pakalpojumu tarifus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iestādes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veselības aprūpes pakalpojumu tarifu pārskatīšana, lai nodrošinātu to atbilstību faktiskajām izmaksām</t>
    </r>
  </si>
  <si>
    <t>Pārskatīt valsts apmaksāto veselības aprūpes pakalpojumu tarifus</t>
  </si>
  <si>
    <t>Optimāla ārstniecības personu skaita nodrošināšana valsts apmaksāto veselības aprūpes pakalpojumu sektorā, gan palielinot darba samaksu, gan attīstot citus motivācijas rīkus, kā arī veidojot klīniskās universitāšu slimnīcas kā kompetenču un zināšanu pārneses centrus, lai pilnveidotu veselības nozares cilvēkresursu darba tirgus vajadzībām atbilstošas zināšanas, prasmes un kompetences</t>
  </si>
  <si>
    <r>
      <rPr>
        <b/>
        <sz val="11"/>
        <color theme="1"/>
        <rFont val="Arial"/>
        <family val="2"/>
        <charset val="186"/>
      </rPr>
      <t>Paaugstināt darba samaksu ārstniecības personām un ārstniecības atbalsta personām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ārstniecības personas, ārstniecības atbalsta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darba samaksas paaugstināšana ārstniecības un ārstniecības atbalsta personām</t>
    </r>
  </si>
  <si>
    <t>Paaugstināt darba samaksu ārstniecības personām un ārstniecības atbalsta personām</t>
  </si>
  <si>
    <r>
      <rPr>
        <b/>
        <sz val="11"/>
        <color theme="1"/>
        <rFont val="Arial"/>
        <family val="2"/>
        <charset val="186"/>
      </rPr>
      <t>Uzlabot izglītības iespējas ārstniecības personām - rezidentūras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medicīnas izglītības pamatstudiju progammas absolventi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rezidentūras nodrošināšana nepieciešamajā apjomā</t>
    </r>
  </si>
  <si>
    <t>Uzlabot izglītības iespējas ārstniecības personām-
uzlabot rezidentūras pieejamību</t>
  </si>
  <si>
    <t>FM, IZM</t>
  </si>
  <si>
    <t>Efektīva, ērta, savlaicīga, sabiedrībai saprotama un pieejama tiesībaizsardzības sistēma, nostiprinot tiesībaizsardzības iestāžu kapacitāti, savstarpēju sadarbību un vienotu izpratni juridisko procesu vienkāršošanai (savstarpēji papildinoši un pieejami digitālie risinājumi, kopējās sadarbības platformas un mācības, vienotas prakses, pētniecības un ekspertīzes), ieviešot inovatīvus, uz rezultātu vērstus un ekonomiskus risinājumus visās pirmstiesas izmeklēšanas iestādēs, tiesās un ārpustiesas strīdu izskatīšanas institūcijās, t.sk. īstenojot mazaizsargāto un cietušo personu atbalsta un aizsardzības sistēmu</t>
  </si>
  <si>
    <r>
      <rPr>
        <b/>
        <sz val="11"/>
        <rFont val="Arial"/>
        <family val="2"/>
      </rPr>
      <t xml:space="preserve">Savstarpēja sadarbība un vienota izpratne juridisko procesu vienkāršošanai, kas vērsta uz inovatīvākiem, kvalitatīvākiem un ekonomiskākiem risinājumiem visās pirmstiesas izmeklēšanas iestādēs, tiesās un ārpustiesas strīdu izskatīšanas institūcijās, tostarp mazinot acīmredzami nepamatotu pieteikumu pieņemšanu/izskatīšanu (angl.vexatious litigants) un mazinot nepamatotu/nelietderīgu sodīšanas instrumentu piemērošanu (konsultē vispirms)
</t>
    </r>
    <r>
      <rPr>
        <u/>
        <sz val="11"/>
        <rFont val="Arial"/>
        <family val="2"/>
      </rPr>
      <t xml:space="preserve">Mērķauditorija: </t>
    </r>
    <r>
      <rPr>
        <sz val="11"/>
        <rFont val="Arial"/>
        <family val="2"/>
        <charset val="186"/>
      </rPr>
      <t xml:space="preserve">sabiedrība kopumā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E-lietas sakarā:  - Portāls: Papildus funkcionalitāte speciālistu darba vietām (advokātiem, ekspertiem, u.c.); TIS, ProIS, Portāls: Uzlabojumi starptautiskās sadarbības funkcionalitātē (e-pierādījumi (e-evidence integrācija nacionālajās IS, maza apmēra prasības, nodevu maksājumi utt.- ES dimensija) elektroniskie paraksti, u.c. datu apmaiņa, vienotas kompetento iestāžu reģistrs krimināltiesiskās sadarbības jomā saistībā ar e-Evidence attšitību) – Eiropas E-krimināllietas izveide, sadarbība ar ES dalībvalstīm datu apmaiņas jomā); TIS, Portāls: Jaunas/papildus veidlapas/vedņi, kas palīdz cilvēkiem pašiem saprast vai vērts celt prasību un iesniegt nepieciešamos dokumentus; TIS: Var pārskatīt ideju par videokonfereču ierakstīšanu, piemēram, papildus esošajam audio celiņam protokolos pievienot arī video no videokonferenču iekārtām; IIS: Te vajadzētu daudz uzlabojumu, tai skaitā ieslodzīto "viesnīcas" pārvaldību, lai var elektroniski pārraudzīt ieslodzīto atrašanās vietas un kalendārus, kā arī izsekot visām pārvietošanām. Papildus var likt visu kas iepirkuma specifikācijā palika aiz borta; Lielapjoma datu glabātuve (video/audio datu uzglabāšanai); Reģionālā un centrālā tīkla infrastruktūra (lai var nodrošināt adekvātu video/audio straumēšanu); Video konferenču risinājuma papildinājumi; Visas e-lietas infrastruktūras izvietošana un uzturēšana TNA
d.	Tiesībaizsardzības iestāžu un drošības pakalpojumus sniedzošo iestāžu darbinieku profesionālo zināšanu pilnveidošana, apmācot procesa dalībniekus (personālu),
d1. Tiesnešu, prokuroru un tiesu sistēmas darbinieku atalgojuma palielināšana
e.	Tiesību aizsardzības sistēmā starpnozaru koordinēta rīcība,  ieviešot vienotu praksi un pētniecību, savstarpēji papildinošus un pieejamus digitālos risinājumus, kā arī kopējās sadarbības platformas un mācības
f.	Nodrošināt tiesas infrastruktūras (ēkas, IKT) modernizāciju, stiprinot tiesu iestāžu pieejamību, nodrošinot to iekļaušanos vienotajā IKT arhitektūrā;
f.1. tiesu ekspertīžu institūta reformas ieviešana (jaunas ēkas būvniecība un materiāli tehniskās bāzes atjaunošana un paplašināšana vienotā tiesu ekspertīžu centra darbības nodrošināšanai; jaunu kvalificētu speciālistu piesaiste;     
Tiesu ekspertu atalgojuma palielināšana)                                                                                                                                                                                                                                         </t>
    </r>
  </si>
  <si>
    <t>E-lietas 2.kārtā - esošo TM, padotības iestāžu un prokuratūras  apakšsistēmu attīstība/pielāgošana/modernizācija</t>
  </si>
  <si>
    <t>prokuratūra, IeVP, VPD, KNAB, IeM</t>
  </si>
  <si>
    <r>
      <rPr>
        <b/>
        <sz val="11"/>
        <rFont val="Arial"/>
        <family val="2"/>
      </rPr>
      <t xml:space="preserve">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
</t>
    </r>
    <r>
      <rPr>
        <u/>
        <sz val="11"/>
        <rFont val="Arial"/>
        <family val="2"/>
      </rPr>
      <t xml:space="preserve">Mērķauditorija: </t>
    </r>
    <r>
      <rPr>
        <sz val="11"/>
        <rFont val="Arial"/>
        <family val="2"/>
        <charset val="186"/>
      </rPr>
      <t xml:space="preserve">sabiedrība kopumā, it īpaši mazaizargātās personu grupas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rPr>
      <t xml:space="preserve"> </t>
    </r>
    <r>
      <rPr>
        <sz val="11"/>
        <rFont val="Arial"/>
        <family val="2"/>
        <charset val="186"/>
      </rPr>
      <t>Plāns sociāli mazaizsargāto personu grupu atbalstam un pieejas tiesiskumam veicināšanai (detalizētāki pasākumi tiks definēti plānā); kā arī (VBF) sākotnējās juridiskās palīdzības pakalpojumu apjoma palielināšana un pilnās valsts nodrošinātās juridiskās palīdzības saņēmēju loka paplašināšana, paredzot daļējās juridiskās palīdzības sistēmas ieviešanu visās lietu kategorijās, un valsts kompensācijas sistēmas attīstība, paplašinot saņēmēju loku un palielinot valsts kompensācijas apmēru.</t>
    </r>
  </si>
  <si>
    <t>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t>
  </si>
  <si>
    <t>LM, NVO</t>
  </si>
  <si>
    <t xml:space="preserve">Uzlabot izglītības iespējas ārstniecības personām - jaunas mācību programmas realizācija
Mērķauditorija: studenti medicīnas māsas studiju programmā, augtsākās izglītības iestādes
Īstenošanas teritorija: visa Latvija
Indikatīvās darbības: vispārējās aprūpes māsas izglītības programmas realizācija 
</t>
  </si>
  <si>
    <t>Uzlabot izglītības iespējas ārstniecības personām -jaunas mācību programmas realizācija</t>
  </si>
  <si>
    <t>Bērnu tiesību aizsardzības sistēmas pilnveidošana un iesaistīto institūciju sadarbības nodrošināšana, izvērtējot valsts un pašvaldību institūciju funkcijas, tostarp bāriņtiesu, un reformējot likumpārkāpumu prevencijas sistēmu</t>
  </si>
  <si>
    <r>
      <rPr>
        <b/>
        <sz val="11"/>
        <rFont val="Arial"/>
        <family val="2"/>
      </rPr>
      <t xml:space="preserve">Bērnu likumpārkāpumu prevencijas sistēmas reformēšana un bērniem un jauniešiem draudzīgas tiesu sistēmas principu ieviešana. Nepilngadīgo kriminālatbildības reforma. VBTAI un bāriņtiesu t.s. “ceļa karte”
</t>
    </r>
    <r>
      <rPr>
        <u/>
        <sz val="11"/>
        <rFont val="Arial"/>
        <family val="2"/>
        <charset val="186"/>
      </rPr>
      <t xml:space="preserve">Mērķauditorija: </t>
    </r>
    <r>
      <rPr>
        <sz val="11"/>
        <rFont val="Arial"/>
        <family val="2"/>
        <charset val="186"/>
      </rPr>
      <t xml:space="preserve">nepilngadīgie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ieviest mūsdienu standartiem atbilstošu bērnu kriminālo justīciju, paredzot, ka nepilngadīgai personai kriminālsods tiek piemērots tikai izņēmuma gadījumos, savukārt pārējos gadījumos nepilngadīgajām personām tiek piemēroti audzinoša rakstura piespiedu līdzekļi.
bērnu antisociālas uzvedības prevencijas sistēmas pilnveidošana, pārskatot VBTAI un sociālo dienestu kompetenci un paredzot efektīvus pasākumus bērnu uzvedības korekcijai:
izlīguma organizēšana, speciālistu konsultācijas, soc.prasmju attīstības pasākumi, soc.korekcijas pasākumi, līdzgaitnieku piesaistīšana, iesaistīšanās sabiedriskajās aktivitātēs.
</t>
    </r>
  </si>
  <si>
    <t>Bērnu likumpārkāpumu prevencijas sistēmas reformēšana un bērniem un jauniešiem draudzīgas tiesu sistēmas principu ieviešana. Nepilngadīgo kriminālatbildības reforma. VBTAI un bāriņtiesu t.s. “ceļa karte”</t>
  </si>
  <si>
    <t xml:space="preserve">LM, TM </t>
  </si>
  <si>
    <t>IEM, IZM, NVO, pašvaldības</t>
  </si>
  <si>
    <t>18. Rīcības virziens “Drošība”</t>
  </si>
  <si>
    <t>Efektīva soda izpildes un sodīto personu reintegrācija sabiedrībā, uzlabojot resocializācijas darbu, palielinot personāla pieejamību un nodrošinot adekvātu infrastruktūru, kā arī nostiprinot pašvaldību un NVO lomu</t>
  </si>
  <si>
    <r>
      <rPr>
        <b/>
        <sz val="11"/>
        <rFont val="Arial"/>
        <family val="2"/>
      </rPr>
      <t xml:space="preserve">Uzlabot resocializācijas darbu ar ieslodzītajiem un probācijas klientiem atbilstoši mainīgās vides izaicinājumiem, t.sk. darbs ar jaunām mērķa grupām (radikalizēti klienti, ekonomiskos noziegumus izdarījuši klienti, jaunieši, utml.) un jauni/pilnveidoti resocializācijas darba instrumenti (t.sk. RVN un resocializācijas programmas)  un darba metodes, t.sk. darbam ar klientiem ar garīgās veselības problēmām
</t>
    </r>
    <r>
      <rPr>
        <u/>
        <sz val="11"/>
        <rFont val="Arial"/>
        <family val="2"/>
        <charset val="186"/>
      </rPr>
      <t>Mērķauditorija: i</t>
    </r>
    <r>
      <rPr>
        <sz val="11"/>
        <rFont val="Arial"/>
        <family val="2"/>
        <charset val="186"/>
      </rPr>
      <t xml:space="preserve">eslodzītie, bijušie ieslodzītie, probācijas klienti un viņu ģimenes locekļi (t.sk. atbalsta personas)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a1. RVN un resocializācijas programmu izstrāde/ieguve darbam ar jaunām ieslodzīto un probācijas klientu mērķa grupām, ieskaitot to  ieviešanu un darbinieku apmācību;
a2. IeVP un VPD rīcībā esošo RVN un resocializācijas programmu regulāra pārskatīšana un pilnveidošana  to efektivitātes nodrošināšanai, ieskaitot darbinieku apmācību;
a3. jaunu atbalsta pasākumu izstrāde un ieviešana ieslodzītajiem un probācijas klientiem, viņu ģimenes locekļiem (t.sk. atbalsta personām);
a4. jaunas darba metodes, t.sk. darbam ar klientiem ar garīgās veselības problēmām;
a5. kriminālsodu izpildes efektivitātes pētījumi;
b1. ieslodzījuma vietu, probācijas darbinieku un brīvprātīgo apmācības kvalifikācijas pilnveidošanai;
b2. ieslodzījuma vietu, probācijas darbinieku un brīvprātīgo profesionālās noturības veicināšanas pasākumi, ieskaitot supervīzijas;
d1. starpinstitūciju sadarbības veicināšana ar pašvaldību institūcijām un NVO;
d2. sabiedrības informēšanas un iesaistes pasākumi;
e1. regulāras  apmācības pašvaldību un citu institūciju darbiniekiem par noziedzīgās uzvedības riskiem, notiesātā personības īpatnībām, par kriminālsoda izpildes laikā veicamo resocializācijas darbu un starpintitucionālo sadarbību;
e2. rokasgrāmata pašvaldību sociālajiem darbiniekiem par darbu ar likumpārkāpējiem
b. Palielināt resocializācijas vajadzībām atbilstoša personāla pieejamību;
d. stiprināt sabiedrības, t.sk. pašvaldību un NVO lomu soda izpildē;
e.izglītojoši un atbalsta pasākumi pašvaldībām un citām institūcijām par personu, kas izcietušas sodu, noziedzīgas uzvedības riskiem, kas nozīmīgi perosnas integrācijai  sabiedrībā </t>
    </r>
  </si>
  <si>
    <t>Uzlabot resocializācijas darbu ar ieslodzītajiem un probācijas klientiem atbilstoši mainīgās vides izaicinājumiem, t.sk. darbs ar jaunām mērķa grupām (radikalizēti klienti, ekonomiskos noziegumus izdarījuši klienti, jaunieši, utml.) un jauni/pilnveidoti resocializācijas darba instrumenti (t.sk. RVN un resocializācijas programmas)  un darba metodes, t.sk. darbam ar klientiem ar garīgās veselības problēmām;</t>
  </si>
  <si>
    <t xml:space="preserve">IeVP, VPD, NVO, pašvaldības </t>
  </si>
  <si>
    <r>
      <rPr>
        <b/>
        <sz val="11"/>
        <rFont val="Arial"/>
        <family val="2"/>
      </rPr>
      <t xml:space="preserve">Nodrošināt soda izpildes vajadzībām adekvātu infrastruktūru, t.sk. nepieciešamos e-risinājumus
</t>
    </r>
    <r>
      <rPr>
        <sz val="11"/>
        <rFont val="Arial"/>
        <family val="2"/>
        <charset val="186"/>
      </rPr>
      <t>Jaunā Mācību centra būvniecība un darbības uzsākšana</t>
    </r>
  </si>
  <si>
    <t>b. Palielināt resocializācijas vajadzībām atbilstoša personāla pieejamību;</t>
  </si>
  <si>
    <t>Veselības aprūpes kvalitātes un efektivitātes uzlabošana, attīstot veselības aprūpes kvalitātes sistēmu, plašāk pielietojot uz rezultātu vērstu pakalpojumu apmaksas sistēmu, stiprinot primāro veselības aprūpi, veicinot slimību profilaksi un agrīnu diagnostiku, lai tādējādi nodrošinātu ierobežoto veselības aprūpes resursu iespējami labāku izmantošanu, vienlaikus sekmējot ātrāku izveseļošanos, priekšlaicīgas mirstības un darbnespējas novēršanu un dzīves kvalitātes saglabāšanos</t>
  </si>
  <si>
    <r>
      <rPr>
        <b/>
        <sz val="11"/>
        <rFont val="Arial"/>
        <family val="2"/>
        <charset val="186"/>
      </rPr>
      <t>Paplašināt vakcinācijas kalendāra un aptveri</t>
    </r>
    <r>
      <rPr>
        <sz val="11"/>
        <rFont val="Arial"/>
        <family val="2"/>
        <charset val="186"/>
      </rPr>
      <t xml:space="preserve">
</t>
    </r>
    <r>
      <rPr>
        <u/>
        <sz val="11"/>
        <rFont val="Arial"/>
        <family val="2"/>
        <charset val="186"/>
      </rPr>
      <t>Mērķauditorija:</t>
    </r>
    <r>
      <rPr>
        <sz val="11"/>
        <rFont val="Arial"/>
        <family val="2"/>
        <charset val="186"/>
      </rPr>
      <t xml:space="preserve"> noteiktas iedzīvotāju grupas - bērni, seniori, grūtnieces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
1.senioru vakcinācija pret sezonālo gripu; 
2. grūtnieču vakcinācija pret garo klepu;
3. papilomas vīrsa (HPV) vakcinācijas indikāciju/ mērķagrupas paplašināšana, nodrošinot vakcināciju arī zēniem;
4. vakcīnu rezerve 10% apmērā centralizēti iepirkto vakcīnu pieejamības nodrošināšanai; 
5. sabiedrības paradumu maiņa, veicinot vakcināciju pret sabiedrības veselībai nozīmīgām infekcijas slimībām (gripa, CPV, diterija u.c.).    </t>
    </r>
  </si>
  <si>
    <t xml:space="preserve">Paplašināt vakcinācijas kalendāra un aptveri
</t>
  </si>
  <si>
    <r>
      <rPr>
        <b/>
        <sz val="11"/>
        <rFont val="Arial"/>
        <family val="2"/>
      </rPr>
      <t xml:space="preserve">Maksimāla resocializācijas efekta sasniegšanai piemērota cietuma infrastuktūras izveidošana
</t>
    </r>
    <r>
      <rPr>
        <u/>
        <sz val="11"/>
        <rFont val="Arial"/>
        <family val="2"/>
      </rPr>
      <t xml:space="preserve">Mērķauditorija: </t>
    </r>
    <r>
      <rPr>
        <sz val="11"/>
        <rFont val="Arial"/>
        <family val="2"/>
        <charset val="186"/>
      </rPr>
      <t xml:space="preserve">ieslodzītie
</t>
    </r>
    <r>
      <rPr>
        <u/>
        <sz val="11"/>
        <rFont val="Arial"/>
        <family val="2"/>
      </rPr>
      <t xml:space="preserve">Īstenošanas teritorija: </t>
    </r>
    <r>
      <rPr>
        <sz val="11"/>
        <rFont val="Arial"/>
        <family val="2"/>
        <charset val="186"/>
      </rPr>
      <t xml:space="preserve">Liepāja, Latgale 
</t>
    </r>
    <r>
      <rPr>
        <u/>
        <sz val="11"/>
        <rFont val="Arial"/>
        <family val="2"/>
      </rPr>
      <t>Veicamās darbības:</t>
    </r>
    <r>
      <rPr>
        <sz val="11"/>
        <rFont val="Arial"/>
        <family val="2"/>
      </rPr>
      <t xml:space="preserve"> </t>
    </r>
    <r>
      <rPr>
        <sz val="11"/>
        <rFont val="Arial"/>
        <family val="2"/>
        <charset val="186"/>
      </rPr>
      <t xml:space="preserve">Liepājas cietums, jaunā cietuma būvniecība
</t>
    </r>
  </si>
  <si>
    <t>d. stiprināt sabiedrības, t.sk. pašvaldību un NVO lomu soda izpildē;</t>
  </si>
  <si>
    <t>TNA</t>
  </si>
  <si>
    <t>RT</t>
  </si>
  <si>
    <t>4. Prioritāte “Kvalitatīva dzīves vide un teritoriju attīstība”</t>
  </si>
  <si>
    <t>11. Rīcības virziens “Tehnoloģiskā vide un pakalpojumi”</t>
  </si>
  <si>
    <t>Mūsdienu tehnoloģiju un racionālas, resursu efektīvas, lietotājorientētas un atvērtas pārvaldības ieviešana, lai  kvalitatīvi nodrošinātu publiskos pakalpojumus, ievērojot “primāri digitāls”, proaktīvas pakalpojumu sniegšanas un vienreizes principu, t.sk. pārrobežu, kā arī veiktu valsts pārvaldes un pašvaldību IKT infrastruktūras un atbalsta procesu optimizāciju un centralizāciju</t>
  </si>
  <si>
    <r>
      <rPr>
        <b/>
        <sz val="11"/>
        <rFont val="Arial"/>
        <family val="2"/>
      </rPr>
      <t xml:space="preserve">Publisko pakalpojumu modernizācija un pārrobežu pieejamības nodrošināšana, ievērojot “primāri digitāls” principu. Valsts pārvaldes un pašvaldību IKT infrastruktūras un atbalsta procesu optimizācija un centralizācija, attīstot IKT kompetenču centrus un centralizētas IKT koplietošanas platformas un pakalpojumus.
</t>
    </r>
    <r>
      <rPr>
        <u/>
        <sz val="11"/>
        <rFont val="Arial"/>
        <family val="2"/>
        <charset val="186"/>
      </rPr>
      <t xml:space="preserve">Mērķauditorija: </t>
    </r>
    <r>
      <rPr>
        <sz val="11"/>
        <rFont val="Arial"/>
        <family val="2"/>
        <charset val="186"/>
      </rPr>
      <t xml:space="preserve">sabiedrība, uzņēmēji, valsts un pašvaldības iestādes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Tehnoloģiju attīstība tieslietu jomā, lai nodrošinātu sabiedrības un uzņēmēju pieeju tiesiskumam, kā arī uzlabotu tieslietu pakalpojumu administrēšanu: 
elektronisko pakalpojumu turpmākā paplašināšana, attīstot saziņas iespējas ar iestādēm tieslietu pakalpojumu kontekstā, tostapr attīstot esošās IT sistēmas (risinot juridiskā rakstura jautājumus, kā arī saziņa pirms tiesas, tiesvedības un nolēmumu izpildes stadijā, elektronikā vide sadarbībai ar juridiskās palīdzības sniedzējiem u.c.);  
juridiskās palīdzības IS funkcionalitātes attīstības, lai effektivizētu juridiskās palīdzības nodrošināšanu, kā arī strīdu risināšana tiešsaistē;
procesu turpmākā automatizācija, lai nodrošinātu resursu ietaupījumu 
mākslīgā intelekta risinājumu izmantošana, tostarp, profilēšana ar mērķi uzlabot tieslietu pakalpojuma kvalitāti;
IS izveide UGF administrēšanas nodrošināšanai un risinājuma integrācija vienotajā ES sadarbības platformā iSupport;
datu kvalitātes un apstrādes procesa attīstība, tostarp atvērtie dati, u.c.</t>
    </r>
  </si>
  <si>
    <t>Publisko pakalpojumu modernizācija un pārrobežu pieejamības nodrošināšana, ievērojot “primāri digitāls” principu. Valsts pārvaldes un pašvaldību IKT infrastruktūras un atbalsta procesu optimizācija un centralizācija, attīstot IKT kompetenču centrus un centralizētas IKT koplietošanas platformas un pakalpojumus.</t>
  </si>
  <si>
    <t>Tiesu namu aģentūra un TM padotības iestādes</t>
  </si>
  <si>
    <r>
      <rPr>
        <b/>
        <sz val="11"/>
        <rFont val="Arial"/>
        <family val="2"/>
      </rPr>
      <t xml:space="preserve">Attīstīt reāllaika atvērto datu saskarņu platformas digitālās ekosistēmas izveidošanai VID un VID klientiem - iedzīvotājiem, uzņēmējiem, valsts pārvaldes iestādēm un citām ieinteresētajām pusēm - sadarbības, informācijas apmaiņas un pakalpojumu sniegšanas jomā ar mērķi radīt stimulējošu vidi un iespējas gan publisko pakalpojumu transformēšanai, gan  inovatīvu uzņēmējdarbības modeļu radīšanai
</t>
    </r>
    <r>
      <rPr>
        <u/>
        <sz val="11"/>
        <rFont val="Arial"/>
        <family val="2"/>
      </rPr>
      <t>Mērķauditorija:</t>
    </r>
    <r>
      <rPr>
        <sz val="11"/>
        <rFont val="Arial"/>
        <family val="2"/>
        <charset val="186"/>
      </rPr>
      <t xml:space="preserve"> visa Latvijas sabiedrība (iedzīvotāji, uzņēmēji,valsts pārvaldes iestādes, pašvaldības), ES dalībvalstu iedzīvotāji un uzņēmēji, investori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 Pakāpeniska pāreja uz atvērto (balstītu uz datu apmaiņām, API) elektronisko pakalpojumu sniegšanas principu.  Elektroniskās muitas vides attīstība, atbilstoši Savienības Muitas kodeksam, kas nodrošinās datu apmaiņu starp muitas iestādēm un komersantiem visā ES,  ieviešot bezpapīru vidi muitā un veicinot uzņēmējdarbības  digitalizēšanu
- Attīstīt nodokļu pakalpojumu uzņēmējiem, kas ļaus uzņēmējiem automatizētā režīmā (bez cilvēku iesaistes, balstītu uz datu apmaiņām, API) kārtot nodokļu saistības vienlaikus pozitīvi ietekmējot uzņēmējdarbības digitalizāciju</t>
    </r>
  </si>
  <si>
    <t>Attīstīt reāllaika atvērto datu saskarņu platformas digitālās ekosistēmas izveidošanai VID un VID klientiem - iedzīvotājiem, uzņēmējiem, valsts pārvaldes iestādēm un citām ieinteresētajām pusēm - sadarbības, informācijas apmaiņas un pakalpojumu sniegšanas jomā ar mērķi radīt stimulējošu vidi un iespējas gan publisko pakalpojumu transformēšanai, gan  inovatīvu uzņēmējdarbības modeļu radīšanai</t>
  </si>
  <si>
    <t>FM (VID)</t>
  </si>
  <si>
    <r>
      <rPr>
        <b/>
        <sz val="11"/>
        <color theme="1"/>
        <rFont val="Arial"/>
        <family val="2"/>
        <charset val="186"/>
      </rPr>
      <t>Pilnveidot pacientu drošību un aprūpes kvalitāti - stratēģiskā iepirkuma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Attīstīts stratēģiskais iepirkums veselības nozarē</t>
    </r>
  </si>
  <si>
    <t xml:space="preserve">Pilnveidot pacientu drošību un aprūpes kvalitāti - stratēģiskā iepirkuma attīstīšana
</t>
  </si>
  <si>
    <r>
      <rPr>
        <b/>
        <sz val="11"/>
        <color theme="1"/>
        <rFont val="Arial"/>
        <family val="2"/>
        <charset val="186"/>
      </rPr>
      <t>Pilnveidot pacientu drošību un aprūpes kvalitāti - racionālas zāļu lietošanas veicināšana</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Zāļu valsts aģentūra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Izveidota nacionāla struktūrvienība, kas veicina racionālu zāļu lietošanas politiku, neatkarīgas informācijas sniegšanu par zālēm</t>
    </r>
  </si>
  <si>
    <t xml:space="preserve">Pilnveidot pacientu drošību un aprūpes kvalitāti - racionālas zāļu lietošanas veicināšana
</t>
  </si>
  <si>
    <r>
      <rPr>
        <b/>
        <sz val="11"/>
        <color theme="1"/>
        <rFont val="Arial"/>
        <family val="2"/>
        <charset val="186"/>
      </rPr>
      <t>Ierobežot antimikrobiālo rezistenci (AMR)</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ārstniecības iestādes, ārstniecības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1.AMR monitoringa pilnveidošana; 
2. antimikrobiālo līdzekļu izplatīšanas, patēriņa, pieejamības un uzraudzības/uzskaites pilnveidošana, atbildīgas un piesardzīgas AB lietošanas veicināšana; 
3. infekcijas slimību uzraudzība, kontrole un profilakses pilnveidošana; 
4.MR-TB izplatības ierobežošana sabiedrības veselībā; 
5. institūciju sadarbības stiprināšana AMR jomā; 
6.laboratoriju kapacitātes stiprināšana; 
7.speciālistu izglītošanas, apmācību un sabiedrības informēšanas pilnveidošana par AMR jautājumiem sabiedrības veselības jomā; 
8.izglītības un sabiedrības informētības pilnveidošana par AMR jautājumiem dzīvnieku veselības jomā;
9.klīnisko farmaceitu pakalpojumu pieejamības uzlabošana</t>
    </r>
  </si>
  <si>
    <t xml:space="preserve">Ierobežot antimikrobiālo rezistenci (AMR)
</t>
  </si>
  <si>
    <t>Sabiedrības drošības un tiesībaizsardzības iestāžu reaģēšanas spēju stiprināšana, nodrošinot centrālās valsts pārvaldes un pašvaldību koordinētu rīcību apdraudējumu gadījumos, uzturot tiesībaizsardzības, drošības un robežkontroles dienestu infrastruktūru un kapacitāti (fiziskā sagatavotība, noziedzības apkarošana, kopējas apmācības un mūsdienu sabiedrības vajadzībām atbilstoša personāla kompetenču pilnveide, moderno tehnoloģiju izmantošana, civilmilitārā sadarbība un sadarbība visaptverošās valsts aizsardzībai)</t>
  </si>
  <si>
    <r>
      <rPr>
        <b/>
        <sz val="11"/>
        <rFont val="Arial"/>
        <family val="2"/>
      </rPr>
      <t xml:space="preserve">Muitas tehnisko risinājumu integrēta attīstība ātrai un efektīvai reaģēšanai likumpārkāpumu novēršanai un sabiedrības drošības nodrošināšanai
</t>
    </r>
    <r>
      <rPr>
        <u/>
        <sz val="11"/>
        <rFont val="Arial"/>
        <family val="2"/>
      </rPr>
      <t xml:space="preserve">Mērķauditorija: </t>
    </r>
    <r>
      <rPr>
        <sz val="11"/>
        <rFont val="Arial"/>
        <family val="2"/>
        <charset val="186"/>
      </rPr>
      <t xml:space="preserve">kontroles dienestu darbinieki, robežas sķērsotāji, Latvijas iedzīvotāji
</t>
    </r>
    <r>
      <rPr>
        <u/>
        <sz val="11"/>
        <rFont val="Arial"/>
        <family val="2"/>
      </rPr>
      <t xml:space="preserve">Īstenošanas teritorija: </t>
    </r>
    <r>
      <rPr>
        <sz val="11"/>
        <rFont val="Arial"/>
        <family val="2"/>
        <charset val="186"/>
      </rPr>
      <t xml:space="preserve">Muitas kontroles punkti Latvijā
</t>
    </r>
    <r>
      <rPr>
        <u/>
        <sz val="11"/>
        <rFont val="Arial"/>
        <family val="2"/>
      </rPr>
      <t xml:space="preserve">Veicamās darbības: </t>
    </r>
    <r>
      <rPr>
        <sz val="11"/>
        <rFont val="Arial"/>
        <family val="2"/>
        <charset val="186"/>
      </rPr>
      <t xml:space="preserve">
- skenēšanas u.c. kontroles iekārtu modernizēšana
- tehnisko risinājumu pilnveide, izveidojot to integrētu vidi</t>
    </r>
  </si>
  <si>
    <t>Muitas tehnisko risinājumu integrēta attīstība ātrai un efektīvai reaģēšanai likumpārkāpumu novēršanai un sabiedrības drošības nodrošināšanai</t>
  </si>
  <si>
    <t>Nav precīzi nosakāms</t>
  </si>
  <si>
    <t>Kapitāla tirgus (t.sk. "zaļo" finansēšanas instrumentu) attīstīšana un finansējuma pieejamības veicināšana (t.sk. caur finanšu inovācijas un kreditēšanas tempu pieaugumu atbilstoši IKP izaugsmei, pensiju plānu līdzekļu ieguldījumiem Latvijas tautsaimniecībā)</t>
  </si>
  <si>
    <r>
      <rPr>
        <b/>
        <sz val="11"/>
        <rFont val="Arial"/>
        <family val="2"/>
      </rPr>
      <t>Atbalsts mazo, vidējo komersantu finansējuma piesaistei kapitāla tirgos</t>
    </r>
    <r>
      <rPr>
        <b/>
        <u/>
        <sz val="11"/>
        <rFont val="Arial"/>
        <family val="2"/>
      </rPr>
      <t xml:space="preserve">
</t>
    </r>
    <r>
      <rPr>
        <sz val="11"/>
        <rFont val="Arial"/>
        <family val="2"/>
        <charset val="186"/>
      </rPr>
      <t>Atbalsts mazo, vidējo komersantu finansējuma piesaistei kapitāla tirgos</t>
    </r>
  </si>
  <si>
    <t>12. Rīcības virziens “Līdzsvarota reģionālā attīstība”</t>
  </si>
  <si>
    <t>Publisko pakalpojumu uzlabošana atbilstoši iedzīvotāju skaita dinamikai, attīstot alternatīvus pakalpojumu modeļus un infrastruktūru, pašvaldību pakalpojumu ēku energoefektivitāti, kā arī publiskās ārtelpas kvalitāti</t>
  </si>
  <si>
    <r>
      <rPr>
        <b/>
        <sz val="11"/>
        <rFont val="Arial"/>
        <family val="2"/>
      </rPr>
      <t xml:space="preserve">Valsts iestāžu  infrastruktūras optimizācija
</t>
    </r>
    <r>
      <rPr>
        <sz val="11"/>
        <rFont val="Arial"/>
        <family val="2"/>
        <charset val="186"/>
      </rPr>
      <t xml:space="preserve">Valsts iestāžu infrastruktūras optimizācija, veidojot valsts un pašvaldību vienotos klientu apkalpošanas centrus un Nākotnes birojus. Potenciālie projekti: (1) Ekonomikas ministrijas resora optimizācija Elizabetes ielā 2, Rīgā. (2) Smilšu ielas 1, Rīgā kvartāla pārveide par  aktivitātēs balstītu biroju. (3) Valsts un pašvaldību klientu apakalpošanas centra izveide un iestāžu optimizācija Graudu ielā 50, Liepājā. (4) Vismaz 3 ministriju izvietošana Nātkotnes biroja jaunbūvē. (5) Iekšlietu ministrijas infrastruktūras optimizācija.
</t>
    </r>
    <r>
      <rPr>
        <u/>
        <sz val="11"/>
        <rFont val="Arial"/>
        <family val="2"/>
      </rPr>
      <t>Mērķauditorija:</t>
    </r>
    <r>
      <rPr>
        <sz val="11"/>
        <rFont val="Arial"/>
        <family val="2"/>
        <charset val="186"/>
      </rPr>
      <t xml:space="preserve"> valsts iestāžu darbinieki, valsts pakalpojumu saņēmēji
</t>
    </r>
    <r>
      <rPr>
        <u/>
        <sz val="11"/>
        <rFont val="Arial"/>
        <family val="2"/>
      </rPr>
      <t xml:space="preserve">Īstenošanas teritorija: </t>
    </r>
    <r>
      <rPr>
        <sz val="11"/>
        <rFont val="Arial"/>
        <family val="2"/>
        <charset val="186"/>
      </rPr>
      <t xml:space="preserve">visa Latvijas teritorija, primāri Rīga, Liepāja, Rēzekne, Daugavpils
</t>
    </r>
    <r>
      <rPr>
        <u/>
        <sz val="11"/>
        <rFont val="Arial"/>
        <family val="2"/>
      </rPr>
      <t>Veicamās darbības:</t>
    </r>
    <r>
      <rPr>
        <i/>
        <sz val="11"/>
        <rFont val="Arial"/>
        <family val="2"/>
        <charset val="186"/>
      </rPr>
      <t xml:space="preserve"> </t>
    </r>
    <r>
      <rPr>
        <sz val="11"/>
        <rFont val="Arial"/>
        <family val="2"/>
        <charset val="186"/>
      </rPr>
      <t>būvniecības ieceres izstrāde, būvniecības ieceres ekspertīze,  būvniecības darbi (gan pārbūve, gan jaunbūve), teritorijas labiekārtošanas darbi, teritorijas labiekārtojuma elementu iegāde,  būvuzraudzība, projekta vadība, kustamās mantas iegāde</t>
    </r>
  </si>
  <si>
    <t>Valsts iestāžu  infrastruktūras optimizācija</t>
  </si>
  <si>
    <t>FM (VNĪ)</t>
  </si>
  <si>
    <t>VARAM, IEM, EM</t>
  </si>
  <si>
    <r>
      <rPr>
        <b/>
        <sz val="11"/>
        <rFont val="Arial"/>
        <family val="2"/>
      </rPr>
      <t xml:space="preserve">Vienota valsts pakalpojumu centra izveide
</t>
    </r>
    <r>
      <rPr>
        <u/>
        <sz val="11"/>
        <rFont val="Arial"/>
        <family val="2"/>
      </rPr>
      <t>Mērķauditorija:</t>
    </r>
    <r>
      <rPr>
        <sz val="11"/>
        <rFont val="Arial"/>
        <family val="2"/>
        <charset val="186"/>
      </rPr>
      <t xml:space="preserve"> ministrijas un centrālās valsts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Valsts budžeta plānošanas un izpildes procesa padziļināta analīze, lai rastu optimizācijas iespējas
2. Vienotās valsts budžeta plānošanas un izpildes informācijas sistēmas programmatūras moduļu paplašināšana, jaunas funkcionalitātes izstrāde un ieviešana
3. Budžeta plānošanas un izpildes procesā iesiastīto elektronisko pakalpojumu paplašināšana un modernizācija
4. Vienotu un standartizētu atbalsta funkciju procesu izstrādāšana
5. Vienota valsts pakalpojumu centra izveide
6. Budžeta plānošanas un izpildes procesa pielāgošana centralizētam grāmatvedības uzskaites modelim</t>
    </r>
  </si>
  <si>
    <t>Vienota valsts pakalpojumu centra izveide</t>
  </si>
  <si>
    <t>FM, Valsts kase, VK</t>
  </si>
  <si>
    <t>10. Rīcības virziens “Daba un Vide”</t>
  </si>
  <si>
    <t xml:space="preserve">Vietējo resursu efektīvāka izmantošana, t.sk. ekodizaina principu piemērošana un aprites ekonomikas ieviešana dažādos tautsaimniecības sektoros, jo īpaši sasniedzot augstāku standartu un inovāciju izmantošanu pārtikas apritē un dzīvnieku veselībā saskaņā ar “vienas veselības” principu, kā arī panākot bezatkritumu ražošanas jomas tautsaimniecībā </t>
  </si>
  <si>
    <r>
      <rPr>
        <b/>
        <sz val="11"/>
        <rFont val="Arial"/>
        <family val="2"/>
      </rPr>
      <t xml:space="preserve">Pieejamības veicināšana drošākai, nekaitīgākai un kvalitatīvākai pārtikai,  īstenojot "vienas veselības" pamatprincipu un veicinot augstāku standartu, inovāciju u.c.  izmantošanu pārtikas ražošanā un dzīvnieku audzēšanā
</t>
    </r>
    <r>
      <rPr>
        <u/>
        <sz val="11"/>
        <rFont val="Arial"/>
        <family val="2"/>
      </rPr>
      <t>Mēķauditorija:</t>
    </r>
    <r>
      <rPr>
        <sz val="11"/>
        <rFont val="Arial"/>
        <family val="2"/>
        <charset val="186"/>
      </rPr>
      <t xml:space="preserve"> dzīvnieku īpašnieki (turētāji), lauksaimnieki, pārtikas ražotāji, praktizējoši veterinārārsti, patērētāji u.c.
</t>
    </r>
    <r>
      <rPr>
        <u/>
        <sz val="11"/>
        <rFont val="Arial"/>
        <family val="2"/>
      </rPr>
      <t>Īstenošanas teritorija:</t>
    </r>
    <r>
      <rPr>
        <sz val="11"/>
        <rFont val="Arial"/>
        <family val="2"/>
        <charset val="186"/>
      </rPr>
      <t xml:space="preserve"> visa Latvija
</t>
    </r>
    <r>
      <rPr>
        <u/>
        <sz val="11"/>
        <rFont val="Arial"/>
        <family val="2"/>
      </rPr>
      <t xml:space="preserve">Veicamās darbības: </t>
    </r>
    <r>
      <rPr>
        <u/>
        <sz val="11"/>
        <rFont val="Arial"/>
        <family val="2"/>
        <charset val="186"/>
      </rPr>
      <t>prasmju apguve</t>
    </r>
    <r>
      <rPr>
        <sz val="11"/>
        <rFont val="Arial"/>
        <family val="2"/>
        <charset val="186"/>
      </rPr>
      <t xml:space="preserve">s un atbalsta pasākumi drošākas, </t>
    </r>
    <r>
      <rPr>
        <u/>
        <sz val="11"/>
        <rFont val="Arial"/>
        <family val="2"/>
        <charset val="186"/>
      </rPr>
      <t>nekaitīgākas</t>
    </r>
    <r>
      <rPr>
        <sz val="11"/>
        <rFont val="Arial"/>
        <family val="2"/>
        <charset val="186"/>
      </rPr>
      <t xml:space="preserve"> un kvalitatīvākas pārtikas ražošanai un dzīvnieku audzēšanai, veicinot izpratni par "vienas veselības" pamatprincipa pielietošanu ražošanā, kā arī veicinot patērātāju pieprasījumu pēc augstākiem standartiem</t>
    </r>
  </si>
  <si>
    <t>Pieejamības veicināšana drošākai, nekaitīgākai un kvalitatīvākai pārtikai,  īstenojot "vienas veselības" pamatprincipu un veicinot augstāku standartu, inovāciju u.c.  izmantošanu pārtikas ražošanā un dzīvnieku audzēšanā</t>
  </si>
  <si>
    <r>
      <rPr>
        <b/>
        <sz val="11"/>
        <rFont val="Arial"/>
        <family val="2"/>
      </rPr>
      <t xml:space="preserve">Pieejamības veicināšana drošākai, nekaitīgākai un kvalitatīvākai pārtikai,  īstenojot "vienas veselības" pamatprincipu un veicinot augstāku standartu, inovāciju u.c.  izmantošanu pārtikas ražošanā un dzīvnieku audzēšanā
</t>
    </r>
    <r>
      <rPr>
        <u/>
        <sz val="11"/>
        <rFont val="Arial"/>
        <family val="2"/>
      </rPr>
      <t>Mēķauditorija:</t>
    </r>
    <r>
      <rPr>
        <sz val="11"/>
        <rFont val="Arial"/>
        <family val="2"/>
        <charset val="186"/>
      </rPr>
      <t xml:space="preserve"> dzīvnieku īpašnieki (turētāji), lauksaimnieki, pārtikas ražotāji, praktizējoši veterinārārsti, patērētāji u.c.
</t>
    </r>
    <r>
      <rPr>
        <u/>
        <sz val="11"/>
        <rFont val="Arial"/>
        <family val="2"/>
      </rPr>
      <t>Īstenošanas teritorija</t>
    </r>
    <r>
      <rPr>
        <sz val="11"/>
        <rFont val="Arial"/>
        <family val="2"/>
        <charset val="186"/>
      </rPr>
      <t xml:space="preserve">: visa Latvija
</t>
    </r>
    <r>
      <rPr>
        <u/>
        <sz val="11"/>
        <rFont val="Arial"/>
        <family val="2"/>
      </rPr>
      <t xml:space="preserve">Veicamās darbības: </t>
    </r>
    <r>
      <rPr>
        <u/>
        <sz val="11"/>
        <rFont val="Arial"/>
        <family val="2"/>
        <charset val="186"/>
      </rPr>
      <t>i</t>
    </r>
    <r>
      <rPr>
        <sz val="11"/>
        <rFont val="Arial"/>
        <family val="2"/>
      </rPr>
      <t xml:space="preserve">nformatīvie  pasākumi drošākas, nekaitīgākas un kvalitatīvākas pārtikas ražošanai un dzīvnieku audzēšanai, veicinot izpratni par "vienas veselības" pamatprincipa pielietošanu ražošanā, kā arī veicinot patērātāju pieprasījumu pēc </t>
    </r>
    <r>
      <rPr>
        <sz val="11"/>
        <rFont val="Arial"/>
        <family val="2"/>
        <charset val="186"/>
      </rPr>
      <t>augstākiem standartiem</t>
    </r>
  </si>
  <si>
    <t>2. Prioritāte “Zināšanas un prasmes personības un valsts izaugsmei”</t>
  </si>
  <si>
    <t xml:space="preserve">6. Rīcības virziens “Kvalitatīva, pieejama, iekļaujoša izglītība” </t>
  </si>
  <si>
    <t>Pieaugušo izglītības īstenošana tautsaimniecības attīstībai nepieciešamo prasmju apguvei, t.sk. augstskolās (elastīga mācību piedāvājuma attīstība, tostarp modulārā izglītība, e-vidē un darba vidē balstītas mācības, mūžizglītības kompetenču apguve; personu profilēšana; ārpus formālās izglītības iegūto kompetenču atzīšana)</t>
  </si>
  <si>
    <r>
      <rPr>
        <b/>
        <sz val="11"/>
        <rFont val="Arial"/>
        <family val="2"/>
      </rPr>
      <t>Zināšanu pārneses un informācijas pasākumi</t>
    </r>
    <r>
      <rPr>
        <u/>
        <sz val="11"/>
        <rFont val="Arial"/>
        <family val="2"/>
      </rPr>
      <t xml:space="preserve">
Mērķauditorija: </t>
    </r>
    <r>
      <rPr>
        <sz val="11"/>
        <rFont val="Arial"/>
        <family val="2"/>
        <charset val="186"/>
      </rPr>
      <t xml:space="preserve">uzņēmumi, t.sk. MVU, un personas, kas iesaistītas lauksaimniecības, pārtikas ražošanas (izņemot zivsaimniecības produktus) vai mežsaimniecības nozarēs, kā arī zemes un meža apsaimniekotāji;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Profesionālās izglītības un </t>
    </r>
    <r>
      <rPr>
        <u/>
        <sz val="11"/>
        <rFont val="Arial"/>
        <family val="2"/>
        <charset val="186"/>
      </rPr>
      <t>prasmju apguves pasākumi</t>
    </r>
    <r>
      <rPr>
        <sz val="11"/>
        <rFont val="Arial"/>
        <family val="2"/>
        <charset val="186"/>
      </rPr>
      <t xml:space="preserve"> par lauksaimniecības, mežsaimniecības un </t>
    </r>
    <r>
      <rPr>
        <u/>
        <sz val="11"/>
        <rFont val="Arial"/>
        <family val="2"/>
        <charset val="186"/>
      </rPr>
      <t>pārtikas ražošanas</t>
    </r>
    <r>
      <rPr>
        <sz val="11"/>
        <rFont val="Arial"/>
        <family val="2"/>
        <charset val="186"/>
      </rPr>
      <t xml:space="preserve"> (izņemot zivsaimniecības produktus), konkurētspējas uzlabošanas, kā arī zemes un meža apsaimniekošanas, vides un klimata, atjaunojamajiem energoresursiem u.c. jautājumiem. </t>
    </r>
  </si>
  <si>
    <t>7. Rīcības virziens “Produktivitāte un inovācija”</t>
  </si>
  <si>
    <t>Valsts, uzņēmēju un zinātnes sadarbības, zināšanu pārneses, jaunu produktu un pakalpojumu attīstības  un cilvēkresursu piesaistes reģionos atbalstīšana, koncentrējot pieejamo atbalstu un neveicinot privāto investīciju aizvietošanu</t>
  </si>
  <si>
    <r>
      <rPr>
        <b/>
        <sz val="11"/>
        <rFont val="Arial"/>
        <family val="2"/>
      </rPr>
      <t xml:space="preserve">Atbalsts jaunu produktu, metožu, procesu un tehnoloģiju izstrādei (t.sk. Eiropas Inovāciju partnerības darba grupu īstenošana) </t>
    </r>
    <r>
      <rPr>
        <u/>
        <sz val="11"/>
        <rFont val="Arial"/>
        <family val="2"/>
      </rPr>
      <t xml:space="preserve">
Mērķauditorija: l</t>
    </r>
    <r>
      <rPr>
        <sz val="11"/>
        <rFont val="Arial"/>
        <family val="2"/>
        <charset val="186"/>
      </rPr>
      <t xml:space="preserve">auksaimnieki, mežsaimnieki, MVU,konsultanti, pētnieki; 
</t>
    </r>
    <r>
      <rPr>
        <u/>
        <sz val="11"/>
        <rFont val="Arial"/>
        <family val="2"/>
      </rPr>
      <t>Istenošanas teritorija:</t>
    </r>
    <r>
      <rPr>
        <sz val="11"/>
        <rFont val="Arial"/>
        <family val="2"/>
        <charset val="186"/>
      </rPr>
      <t xml:space="preserve"> visa Latvija; 
</t>
    </r>
    <r>
      <rPr>
        <u/>
        <sz val="11"/>
        <rFont val="Arial"/>
        <family val="2"/>
      </rPr>
      <t>Veicamās darbības:</t>
    </r>
    <r>
      <rPr>
        <sz val="11"/>
        <rFont val="Arial"/>
        <family val="2"/>
        <charset val="186"/>
      </rPr>
      <t xml:space="preserve"> uz praktiskām vajadzībām balstītu </t>
    </r>
    <r>
      <rPr>
        <u/>
        <sz val="11"/>
        <rFont val="Arial"/>
        <family val="2"/>
        <charset val="186"/>
      </rPr>
      <t>jaunu produktu,</t>
    </r>
    <r>
      <rPr>
        <sz val="11"/>
        <rFont val="Arial"/>
        <family val="2"/>
        <charset val="186"/>
      </rPr>
      <t xml:space="preserve"> metožu, procesu un tehnoloģiju izstrāde sadarbojoties lauksaimniekam/mežaimniekam ar pētnieku un citām ieinteresētajām pusēm. Ieviešot šo pasākumu, tiks atbalstīta c</t>
    </r>
    <r>
      <rPr>
        <u/>
        <sz val="11"/>
        <rFont val="Arial"/>
        <family val="2"/>
        <charset val="186"/>
      </rPr>
      <t>iešāka sadarbība starp ražošanu, konsultācijām un pētniecību</t>
    </r>
    <r>
      <rPr>
        <sz val="11"/>
        <rFont val="Arial"/>
        <family val="2"/>
        <charset val="186"/>
      </rPr>
      <t xml:space="preserve">, veicinot pieejamo inovācijas pasākumu plašāku izmantošanu un jaunu risinājumu ātrāku un plašāku ieviešanu praksē. 
</t>
    </r>
  </si>
  <si>
    <t>P</t>
  </si>
  <si>
    <t>Veselības aprūpes pārvaldības stiprināšana, uzlabojot veselības nozares datu digitalizāciju un pierādījumos balstītu lēmumu pieņemšanu veselības aprūpē, nodrošinot ārstniecības iestāžu sadarbības teritoriju attīstību, tai skaitā veselības aprūpes infrastruktūras uzlabošanu un digitālo tehnoloģiju plašāku izmantošanu veselības aprūpē, prioritāri mātes un bērna veselības aprūpes jomā un jomās, kam ir būtiska ietekme uz priekšlaicīgu mirstību un darbspēju zudumu, jo īpaši psihiatrijā, rehabilitācijā, kā arī nedziedināmi slimo pacientu aprūpē</t>
  </si>
  <si>
    <r>
      <rPr>
        <b/>
        <sz val="11"/>
        <color theme="1"/>
        <rFont val="Arial"/>
        <family val="2"/>
        <charset val="186"/>
      </rPr>
      <t>Veselības aprūpes pārvaldības sistēmas stiprināšana un digitalizācija - digitālo risinājumu uzturēšana</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VM padotības iestādes, ārstniecības iestādes,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 attīstīto informācijas sistēmu uzturēšana
</t>
    </r>
  </si>
  <si>
    <t>Veselības aprūpes pārvaldības sistēmas stiprināšana un digitalizācija, attīstot digitālos risinājumus</t>
  </si>
  <si>
    <t>VM, VARAM</t>
  </si>
  <si>
    <t>Veselības aprūpes pārvaldības sistēmas stiprināšana un digitalizācija - digitālo risinājumu uzturēšana</t>
  </si>
  <si>
    <r>
      <rPr>
        <b/>
        <sz val="11"/>
        <color theme="1"/>
        <rFont val="Arial"/>
        <family val="2"/>
        <charset val="186"/>
      </rPr>
      <t>Valsts apmaksāto veselības tehnoloģiju vērtēšanas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Mācības, pieredzes apmaiņas vizītes valsts pārvaldes darbiniekiem par veselības tehnololoģiju vērtēšanu</t>
    </r>
  </si>
  <si>
    <t>Valsts apmaksāto veselības tehnoloģiju vērtēšanas attīstīšana</t>
  </si>
  <si>
    <t>Vidējas un augstas pievienotās vērtības preču un pakalpojumu eksporta palielināšana, vietējo un ārvalstu investīciju  piesaistes zināšanu un tehnoloģiski ietilpīgai uzņēmējdarbībai Latvijā atbalstīšana, t.sk. atbalsts investīcijām ārpus Latvijas un sadarbība ar diasporas uzņēmējiem</t>
  </si>
  <si>
    <r>
      <rPr>
        <b/>
        <sz val="11"/>
        <rFont val="Arial"/>
        <family val="2"/>
      </rPr>
      <t>Atbalsts zivsaimniecības produktu virzībai globālajā tirgū</t>
    </r>
    <r>
      <rPr>
        <u/>
        <sz val="11"/>
        <rFont val="Arial"/>
        <family val="2"/>
      </rPr>
      <t xml:space="preserve">
Mērķauditorija:</t>
    </r>
    <r>
      <rPr>
        <sz val="11"/>
        <rFont val="Arial"/>
        <family val="2"/>
        <charset val="186"/>
      </rPr>
      <t xml:space="preserve"> zivsaimniecības uzņēmumi.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tirgu izpētei, dalībai starptautiskās izstādēs, reklāmas kampaņām, produktu sertifikācijai</t>
    </r>
  </si>
  <si>
    <t>Atbalsts zivsaimniecības produktu virzībai globālajā tirgū</t>
  </si>
  <si>
    <t>EJZF</t>
  </si>
  <si>
    <t>Produktivitāti paaugstinošu darbību atbalstīšana privātajā sektorā augsto tehnoloģiju pielietošanai arī  ārpus RIS3 nozarēs industrijas transformācijai</t>
  </si>
  <si>
    <r>
      <rPr>
        <b/>
        <sz val="11"/>
        <rFont val="Arial"/>
        <family val="2"/>
      </rPr>
      <t xml:space="preserve">Atbalsts ieguldījumiem lauksaimniecībā un pārstrādē, un ražotāju sadarbības veicināšana
</t>
    </r>
    <r>
      <rPr>
        <u/>
        <sz val="11"/>
        <rFont val="Arial"/>
        <family val="2"/>
      </rPr>
      <t xml:space="preserve">Mērķauditorija: </t>
    </r>
    <r>
      <rPr>
        <sz val="11"/>
        <rFont val="Arial"/>
        <family val="2"/>
        <charset val="186"/>
      </rPr>
      <t xml:space="preserve">lauksaimnieki, pirmārās lauksaimniecības produkcijas pārstrādātāji
</t>
    </r>
    <r>
      <rPr>
        <u/>
        <sz val="11"/>
        <rFont val="Arial"/>
        <family val="2"/>
      </rPr>
      <t>Istenošanas vieta:</t>
    </r>
    <r>
      <rPr>
        <sz val="11"/>
        <rFont val="Arial"/>
        <family val="2"/>
        <charset val="186"/>
      </rPr>
      <t xml:space="preserve"> visa Latvija; 
</t>
    </r>
    <r>
      <rPr>
        <u/>
        <sz val="11"/>
        <rFont val="Arial"/>
        <family val="2"/>
      </rPr>
      <t>Veicamās darbības:</t>
    </r>
    <r>
      <rPr>
        <sz val="11"/>
        <rFont val="Arial"/>
        <family val="2"/>
        <charset val="186"/>
      </rPr>
      <t xml:space="preserve">
</t>
    </r>
    <r>
      <rPr>
        <sz val="11"/>
        <rFont val="Arial"/>
        <family val="2"/>
      </rPr>
      <t xml:space="preserve">1) atbalsts investīcijām lauku saimniecībās un uzņēmumos, kas veic primārās lauksaimniecības produkcijas pārstrādi, lai uzlabotu lauku saimniecību un pārtikas uzņēmumu konkurētspēju,produktivitāti, efektivitāti un ekonomiskos rādītājus, mazinātu tirgus svārstību negatīvo ietekmi; 
2) atbalsts kooperācijas attīstības un ražotāju sadarbības veicināšanai 
3) atbalsta instrumentu īstenošanas un kontroles nodrošināšana.   </t>
    </r>
    <r>
      <rPr>
        <sz val="11"/>
        <rFont val="Arial"/>
        <family val="2"/>
        <charset val="186"/>
      </rPr>
      <t xml:space="preserve">                       </t>
    </r>
  </si>
  <si>
    <t>Psihiskās un emocionālās veselības stiprināšana sabiedrībā, īstenojot uz mērķa grupām orientētus profilakses pasākumus un intervenci, paplašinot sabiedrības zināšanas un nodrošinot monitoringu, tādējādi uzlabojot spēju pielāgoties mainīgiem dzīves un darba apstākļiem un vienlaikus radot izpratni par psihiskās un emocionālās veselības nozīmi personības izaugsmē, kopdarbības un iekļaujošas sabiedrības veidošanā</t>
  </si>
  <si>
    <r>
      <rPr>
        <b/>
        <sz val="11"/>
        <color theme="1"/>
        <rFont val="Arial"/>
        <family val="2"/>
        <charset val="186"/>
      </rPr>
      <t>Nodrošināt veselības veicināšanas pasākumus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Latvijas iedzīvotāji, noteiktas sabiedrības grupas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Veselības veicināšanas pasākumu koordinēšana, īstenošana, informatīvu materiālu izstrāde, Nacionālā veselīgo pašvaldību tīkla un Nacionālā veselību veicinošo skolu tīkla koordinēšana</t>
    </r>
  </si>
  <si>
    <t xml:space="preserve">Nodrošināt veselības veicināšanas pasākumus                                                                                                                                                                                                                                                                                                                                                                                                                                                                                                                                                                                                                                                                                                                                                                                                                                                                                                                                                                                                                                                                                                                                                                                                                                                                                                                                                                                  </t>
  </si>
  <si>
    <r>
      <rPr>
        <b/>
        <sz val="11"/>
        <rFont val="Arial"/>
        <family val="2"/>
      </rPr>
      <t xml:space="preserve">Atbalsts ieguldījumiem lauksaimniecībā un pārstrādē, un ražotāju sadarbības veicināšana
</t>
    </r>
    <r>
      <rPr>
        <u/>
        <sz val="11"/>
        <rFont val="Arial"/>
        <family val="2"/>
      </rPr>
      <t>Mērķauditorija:</t>
    </r>
    <r>
      <rPr>
        <sz val="11"/>
        <rFont val="Arial"/>
        <family val="2"/>
        <charset val="186"/>
      </rPr>
      <t xml:space="preserve"> lauksaimnieki, pirmārās lauksaimniecības produkcijas pārstrādātāji, zinātniskās un publiskās institūcijas
</t>
    </r>
    <r>
      <rPr>
        <u/>
        <sz val="11"/>
        <rFont val="Arial"/>
        <family val="2"/>
      </rPr>
      <t xml:space="preserve">Istenošanas vieta: </t>
    </r>
    <r>
      <rPr>
        <sz val="11"/>
        <rFont val="Arial"/>
        <family val="2"/>
        <charset val="186"/>
      </rPr>
      <t xml:space="preserve">visa Latvija; 
</t>
    </r>
    <r>
      <rPr>
        <u/>
        <sz val="11"/>
        <rFont val="Arial"/>
        <family val="2"/>
      </rPr>
      <t>Veicamās darbības:</t>
    </r>
    <r>
      <rPr>
        <sz val="11"/>
        <rFont val="Arial"/>
        <family val="2"/>
        <charset val="186"/>
      </rPr>
      <t xml:space="preserve">
</t>
    </r>
    <r>
      <rPr>
        <sz val="11"/>
        <rFont val="Arial"/>
        <family val="2"/>
      </rPr>
      <t xml:space="preserve">1) atbalsts kooperācijas attīstības un ražotāju sadarbības veicināšanai (t.sk. caur ražotāju organizācijām) - ražošanas plānošanai, piedāvājuma koncentrēšanai, produkcijas noieta veicināšanai un komerciālās vērtības paaugstināšanai, vides pasākumiem u.c. pasākumiem. 
2) atbalsta instrumentu īstenošanas un kontroles nodrošināšana.     </t>
    </r>
    <r>
      <rPr>
        <sz val="11"/>
        <rFont val="Arial"/>
        <family val="2"/>
        <charset val="186"/>
      </rPr>
      <t xml:space="preserve">                     </t>
    </r>
  </si>
  <si>
    <t>ELGF</t>
  </si>
  <si>
    <r>
      <rPr>
        <b/>
        <sz val="11"/>
        <rFont val="Arial"/>
        <family val="2"/>
      </rPr>
      <t xml:space="preserve">Zivsaimniecības nozares konkurētspējas veicināšanas pasākumi
</t>
    </r>
    <r>
      <rPr>
        <u/>
        <sz val="11"/>
        <rFont val="Arial"/>
        <family val="2"/>
      </rPr>
      <t>Mērķauditorija:</t>
    </r>
    <r>
      <rPr>
        <sz val="11"/>
        <rFont val="Arial"/>
        <family val="2"/>
        <charset val="186"/>
      </rPr>
      <t xml:space="preserve"> zivsaimniecības nozares uzņēmumi un publiskās institūcijas.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atbalsts jaunu vai uzlabotu produktu, pakalpojumu, metožu ieviešanai, produktīvitāti kāpinošām investīcijām  zivsaimniecībā, tehniskā palīdzība.</t>
    </r>
  </si>
  <si>
    <t>Zivsaimniecības nozares konkurētspējas veicināšanas pasākumi</t>
  </si>
  <si>
    <t>Atbalsts vecāku prasmju pilnveidošanai, uzlabojot bērnu un jauniešu psiholoģisko un emocionālo labklājību un mazinot psihiskās veselības un mācīšanās traucējumu veidošanās riskus nākotnē</t>
  </si>
  <si>
    <r>
      <rPr>
        <b/>
        <sz val="11"/>
        <rFont val="Arial"/>
        <family val="2"/>
        <charset val="186"/>
      </rPr>
      <t xml:space="preserve">Sniegt atbalstu vecāku prasmju pilnveidošanai </t>
    </r>
    <r>
      <rPr>
        <sz val="11"/>
        <rFont val="Arial"/>
        <family val="2"/>
        <charset val="186"/>
      </rPr>
      <t xml:space="preserve">
</t>
    </r>
    <r>
      <rPr>
        <u/>
        <sz val="11"/>
        <rFont val="Arial"/>
        <family val="2"/>
        <charset val="186"/>
      </rPr>
      <t>Mērķauditorija:</t>
    </r>
    <r>
      <rPr>
        <sz val="11"/>
        <rFont val="Arial"/>
        <family val="2"/>
        <charset val="186"/>
      </rPr>
      <t xml:space="preserve"> pirmsskolas un skolas vecuma bērnu vecāki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konsultatīvā tālruņa vecākiem ieviešana; 
(2) informējošas kampaņas un akcijas par iespēju vecākiem saņemt konsultatīvo atbalstu; (3) interaktīvo konsultatīvo risinājumu vecākiem attīstīšana.</t>
    </r>
  </si>
  <si>
    <t xml:space="preserve">Sniegt atbalstu vecāku prasmju pilnveidošanai </t>
  </si>
  <si>
    <t>VBTAI</t>
  </si>
  <si>
    <t>Motivēt arvien lielāku iedzīvotāju daļu iesaistīties uzņēmējdarbībā (t.sk. ar darbinieku finanšu līdzdalību u.c. instrumentiem, darbinieku opcijām u.c. rīkiem)</t>
  </si>
  <si>
    <r>
      <rPr>
        <b/>
        <sz val="11"/>
        <rFont val="Arial"/>
        <family val="2"/>
      </rPr>
      <t xml:space="preserve">Tiešie maksājumi lauksaimniekiem
</t>
    </r>
    <r>
      <rPr>
        <u/>
        <sz val="11"/>
        <rFont val="Arial"/>
        <family val="2"/>
      </rPr>
      <t>Mērķauditorija:</t>
    </r>
    <r>
      <rPr>
        <sz val="11"/>
        <rFont val="Arial"/>
        <family val="2"/>
        <charset val="186"/>
      </rPr>
      <t xml:space="preserve"> lauksaimnieki, kuri veic lauksaimniecisku darbību, un  lauksaimniecības produktu ražotāji noteiktās nozarēs.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par atbalsttiesīgo lauksaimniecībā izmantojamo zemi vai lauskaimniecības dzīvniekiem, ja tiek ievēroti atbilstības nosacījumi un nosacījumu sistēma. </t>
    </r>
  </si>
  <si>
    <t>Tiešie maksājumi lauksaimniekiem</t>
  </si>
  <si>
    <r>
      <rPr>
        <b/>
        <sz val="11"/>
        <rFont val="Arial"/>
        <family val="2"/>
      </rPr>
      <t xml:space="preserve">ES lauksaimniecības produktu veicināšana
</t>
    </r>
    <r>
      <rPr>
        <u/>
        <sz val="11"/>
        <rFont val="Arial"/>
        <family val="2"/>
      </rPr>
      <t xml:space="preserve">Mērķauditorija: </t>
    </r>
    <r>
      <rPr>
        <sz val="11"/>
        <rFont val="Arial"/>
        <family val="2"/>
        <charset val="186"/>
      </rPr>
      <t xml:space="preserve">lauksaimniecības un pārtikas nozaru organizācijas
</t>
    </r>
    <r>
      <rPr>
        <u/>
        <sz val="11"/>
        <rFont val="Arial"/>
        <family val="2"/>
      </rPr>
      <t>Īstenošanas teritorija:</t>
    </r>
    <r>
      <rPr>
        <sz val="11"/>
        <rFont val="Arial"/>
        <family val="2"/>
        <charset val="186"/>
      </rPr>
      <t xml:space="preserve"> ES valstis un trešās valstis
</t>
    </r>
    <r>
      <rPr>
        <u/>
        <sz val="11"/>
        <rFont val="Arial"/>
        <family val="2"/>
      </rPr>
      <t xml:space="preserve">Veicamās darbības: </t>
    </r>
    <r>
      <rPr>
        <sz val="11"/>
        <rFont val="Arial"/>
        <family val="2"/>
        <charset val="186"/>
      </rPr>
      <t>atbalsts informēšanas un veicināšanas pasākumu organizēšanai iekšējā un ārējos tirgos (atbilstoši Eiropas Parlamenta un Padomes 2014.gada 22.oktobra Regulai (ES) Nr. 1144/2014)
Uz atbalstu pretendē  nozaru  organizācijas, kas  izstrādājušas programmas par informēšanas un veicināšanas pasākumiem atsevišķiem lauksaimniecības un pārtikas produktiem virzienos, kas saistīti ar pārtikas kvalitāti, drošību, marķēšanu u.tml., veicinot patērētāju izpratni par Eiropas pārtikas augsto kvalitātes līmeni iekšējā (Eiropas Savienības dalībvalstu) un ārējā (to valstu, kas nav Eiropas Savienības dalībvalstis) tirgū. 
Programmas ir jāiesniedz Patērētāju, veselības, lauksaimniecības un pārtikas aģentūrā. Eiropas Komisijas noteiktajos termiņos</t>
    </r>
  </si>
  <si>
    <t>ES lauksaimniecības produktu veicināšana</t>
  </si>
  <si>
    <r>
      <rPr>
        <b/>
        <sz val="11"/>
        <rFont val="Arial"/>
        <family val="2"/>
      </rPr>
      <t xml:space="preserve">Atbalsts uzņēmējdarbības attīstībai lauku teritorijā
</t>
    </r>
    <r>
      <rPr>
        <u/>
        <sz val="11"/>
        <rFont val="Arial"/>
        <family val="2"/>
      </rPr>
      <t xml:space="preserve">Mērķauditorija: </t>
    </r>
    <r>
      <rPr>
        <sz val="11"/>
        <rFont val="Arial"/>
        <family val="2"/>
        <charset val="186"/>
      </rPr>
      <t xml:space="preserve">jaunie lauksaimnieki, mazās un vidējās lauku saimniecības, MVU;
</t>
    </r>
    <r>
      <rPr>
        <u/>
        <sz val="11"/>
        <rFont val="Arial"/>
        <family val="2"/>
      </rPr>
      <t xml:space="preserve">īstenošanas teritorija: </t>
    </r>
    <r>
      <rPr>
        <sz val="11"/>
        <rFont val="Arial"/>
        <family val="2"/>
        <charset val="186"/>
      </rPr>
      <t xml:space="preserve">visa Latvija, lauku teritorija;
</t>
    </r>
    <r>
      <rPr>
        <u/>
        <sz val="11"/>
        <rFont val="Arial"/>
        <family val="2"/>
      </rPr>
      <t xml:space="preserve">Veicamās darbības: </t>
    </r>
    <r>
      <rPr>
        <sz val="11"/>
        <rFont val="Arial"/>
        <family val="2"/>
        <charset val="186"/>
      </rPr>
      <t>atbalsts uzņēmējdarb</t>
    </r>
    <r>
      <rPr>
        <sz val="11"/>
        <rFont val="Arial"/>
        <family val="2"/>
      </rPr>
      <t xml:space="preserve">ības uzsākšanai jaunajiem lauksaimniekiem, uzņēmējdarbības attīstībai mazajās un vidējās lauku saimniecībās, MVU un ar lauksaimniecību nesaistītu darbību dažādošanai.
</t>
    </r>
  </si>
  <si>
    <t>Atbalsts uzņēmējdarbības attīstībai lauku teritorijā</t>
  </si>
  <si>
    <t>IEM</t>
  </si>
  <si>
    <t>Pierādījumos balstīti efektīvi un inovatīvi risinājumi atkarību izraisošo vielu un procesu izplatības ierobežošanai un pārmērīga un kaitējoša patēriņa mazināšanai, uzlabojot sabiedrības kognitīvās spējas un psihisko veselību</t>
  </si>
  <si>
    <r>
      <rPr>
        <b/>
        <sz val="11"/>
        <rFont val="Arial"/>
        <family val="2"/>
        <charset val="186"/>
      </rPr>
      <t>Narkotiku lietošanas un izplatības ierobežošanas pasākumu īstenošana</t>
    </r>
    <r>
      <rPr>
        <sz val="11"/>
        <rFont val="Arial"/>
        <family val="2"/>
        <charset val="186"/>
      </rPr>
      <t xml:space="preserve">
</t>
    </r>
    <r>
      <rPr>
        <u/>
        <sz val="11"/>
        <rFont val="Arial"/>
        <family val="2"/>
        <charset val="186"/>
      </rPr>
      <t xml:space="preserve">Mērķauditorija: </t>
    </r>
    <r>
      <rPr>
        <sz val="11"/>
        <rFont val="Arial"/>
        <family val="2"/>
        <charset val="186"/>
      </rPr>
      <t xml:space="preserve">Valsts policijas Kriminālistikas pārvalde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Uzlabot materiāltehnisko bāzi narkotiku un jauno psihoaktīvo vielu identificēšanai -iegādāt aprīkojumu narkotiku un jauno psihoaktīvo vielu identificēšanai
Nepietiekama tiesībaizsardzības iestāžu kapacitāte, lai efektīvi varētu cīnīties ar narkotiku izplatīšanu un jauno psihoaktīvo vielu un  neklasificētu vielu parādīšanos nelegālajā tirgū, t.sk. nepietiekama Valsts policijas Kriminālistikas pārvaldes laboratoriju kapacitāte, lai veiktu ķīmiskās ekspertīzes.</t>
    </r>
  </si>
  <si>
    <t xml:space="preserve">Narkotiku lietošanas un izplatības ierobežošanas pasākumu īstenošana
</t>
  </si>
  <si>
    <t>IEM (VP)</t>
  </si>
  <si>
    <r>
      <rPr>
        <b/>
        <sz val="11"/>
        <rFont val="Arial"/>
        <family val="2"/>
      </rPr>
      <t>Atbalsts uzņēmējdarbības attīstībai lauku teritorijā</t>
    </r>
    <r>
      <rPr>
        <u/>
        <sz val="11"/>
        <rFont val="Arial"/>
        <family val="2"/>
      </rPr>
      <t xml:space="preserve">
Mērķauditorija:</t>
    </r>
    <r>
      <rPr>
        <sz val="11"/>
        <rFont val="Arial"/>
        <family val="2"/>
        <charset val="186"/>
      </rPr>
      <t xml:space="preserve"> jaunie lauksaimnieki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atbalsts lauksaimniec</t>
    </r>
    <r>
      <rPr>
        <sz val="11"/>
        <rFont val="Arial"/>
        <family val="2"/>
      </rPr>
      <t>iskās darbības uzsākšanas veicināšanai jaunajiem lauksaimniekiem</t>
    </r>
    <r>
      <rPr>
        <sz val="11"/>
        <rFont val="Arial"/>
        <family val="2"/>
        <charset val="186"/>
      </rPr>
      <t xml:space="preserve">
</t>
    </r>
  </si>
  <si>
    <r>
      <rPr>
        <b/>
        <sz val="11"/>
        <rFont val="Arial"/>
        <family val="2"/>
      </rPr>
      <t xml:space="preserve">Tirgus atbalsta pasākumi
</t>
    </r>
    <r>
      <rPr>
        <u/>
        <sz val="11"/>
        <rFont val="Arial"/>
        <family val="2"/>
      </rPr>
      <t xml:space="preserve">Mērķauditorija: </t>
    </r>
    <r>
      <rPr>
        <sz val="11"/>
        <rFont val="Arial"/>
        <family val="2"/>
        <charset val="186"/>
      </rPr>
      <t xml:space="preserve">Lauksaimniecības produktu ražotāji noteiktās nozarēs (primārie ražotāji / pārstrādātāji)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1)iepirkums valsts interve</t>
    </r>
    <r>
      <rPr>
        <sz val="11"/>
        <rFont val="Arial"/>
        <family val="2"/>
      </rPr>
      <t>ncē, atbalsts produktu privātai uzglabāšanai, da</t>
    </r>
    <r>
      <rPr>
        <sz val="11"/>
        <rFont val="Arial"/>
        <family val="2"/>
        <charset val="186"/>
      </rPr>
      <t>žādi ārkārtas atbalsta pasākumi, atbalsta pasākumi ar mērķi reaģēt uz tirgus satricinājumiem, krīzēm, strukturālām nestabilitātēm lauksaimniecības sektorā
2) atbalsts biškopībai - tehniskajam atbalstam, slimību apkarošanai, bišu skaita atjaunošanai, produktu kvalitātes uzlabošanai u.c. pasākumiem</t>
    </r>
  </si>
  <si>
    <t>Tirgus atbalsta pasākumi</t>
  </si>
  <si>
    <t>Tautsaimniecības siltumnīcefekta gāzu emisiju samazināšana, izmantojot risinājumus klimata pārmaiņu mazināšanai un  klimata tehnoloģiju atklājumus, un pieaugošas oglekļa dioksīda piesaistes nodrošināšana virzībā uz klimatnoturīgu ekonomikas attīstību, mērķtiecīgi sasniedzot augstu energoefektivitāti un transporta sistēmas dekarbonizāciju.</t>
  </si>
  <si>
    <r>
      <rPr>
        <b/>
        <sz val="11"/>
        <rFont val="Arial"/>
        <family val="2"/>
      </rPr>
      <t xml:space="preserve">Veicināt lauksaimniecības SEG un amonjaka emisiju samazināšanu, un pieaugošas oglekļa dioksīda piesaistes nodrošināšanu
</t>
    </r>
    <r>
      <rPr>
        <u/>
        <sz val="11"/>
        <rFont val="Arial"/>
        <family val="2"/>
      </rPr>
      <t xml:space="preserve">Mērķauditorija: </t>
    </r>
    <r>
      <rPr>
        <sz val="11"/>
        <rFont val="Arial"/>
        <family val="2"/>
        <charset val="186"/>
      </rPr>
      <t xml:space="preserve">lauksaimnieki, mežsaimnieki, LIZ/meža īpašnieki
</t>
    </r>
    <r>
      <rPr>
        <u/>
        <sz val="11"/>
        <rFont val="Arial"/>
        <family val="2"/>
      </rPr>
      <t>Istenošanas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SEG emisiju samazinošo darbību īstenošanai, atbalsts lauksaimniekiem/mežsaimniekiem oglekļa dioksīda piesaistes darbību īstenošanai, t.sk.valsts nozīmes un citu meliorācijas sistēmu atjaunošanai, meža ieaudzēšanas un audzes kvalitātes uzlabošanai, jaunaudžu kopšanai</t>
    </r>
  </si>
  <si>
    <t>Veicināt lauksaimniecības SEG un amonjaka emisiju samazināšanu, un pieaugošas oglekļa dioksīda piesaistes nodrošināšanu</t>
  </si>
  <si>
    <t>K</t>
  </si>
  <si>
    <t>Klimata pārmaiņu ietekmju mazināšana, īstenojot pielāgošanās klimata pārmaiņām pasākumus un panākot materiāltehniskā un infrastruktūras nodrošinājuma uzlabojumus (katastrofu draudu, t.sk., plūdu un krasta erozijas,  novēršanas un to pārvaldīšanas pasākumu īstenošanai), kā arī tautsaimniecības nozaru pārvaldībā, un ilgtspējīgā nokrišņu notekūdeņu apsaimniekošanā, ņemot vērā jaunākos zinātniskos datus un prognozes par klimatnoturīguma sasniegšanu un stiprināšanu</t>
  </si>
  <si>
    <r>
      <rPr>
        <b/>
        <sz val="11"/>
        <rFont val="Arial"/>
        <family val="2"/>
      </rPr>
      <t xml:space="preserve">Veicināt lauksaimniecības nozares klimatnoturīgu attīstību, risku mazināšanas pasākumu īstenošanu, nodrošināt dabas katastrofu un katastrofālos notikumos cietušā ražošanas potenciāla atjaunošanu 
</t>
    </r>
    <r>
      <rPr>
        <u/>
        <sz val="11"/>
        <rFont val="Arial"/>
        <family val="2"/>
      </rPr>
      <t>Mērķauditorija</t>
    </r>
    <r>
      <rPr>
        <sz val="11"/>
        <rFont val="Arial"/>
        <family val="2"/>
        <charset val="186"/>
      </rPr>
      <t>: lauksaimnieki, mežsaimnieki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investīcijām dažādu risku mazinošo darbību īstenošanai, t.sk. risku apdrošināšanai; atbalsts dabas katastrofu un katastrofālos notikumos cietušā ražošanas potenciāla atjaunošanai gan lauksaimniecībā, gan mežsaimniecībā, ugunsgrēku preventīvie pasākumi</t>
    </r>
  </si>
  <si>
    <t xml:space="preserve">Veicināt lauksaimniecības nozares klimatnoturīgu attīstību, risku mazināšanas pasākumu īstenošanu, nodrošināt dabas katastrofu un katastrofālos notikumos cietušā ražošanas potenciāla atjaunošanu </t>
  </si>
  <si>
    <r>
      <rPr>
        <b/>
        <sz val="11"/>
        <rFont val="Arial"/>
        <family val="2"/>
      </rPr>
      <t xml:space="preserve">Veicināt lauksaimniecības nozares klimatnoturīgu attīstību, risku mazināšanas pasākumu īstenošanu, nodrošināt dabas katastrofu un katastrofālos notikumos cietušā ražošanas potenciāla atjaunošanu 
</t>
    </r>
    <r>
      <rPr>
        <u/>
        <sz val="11"/>
        <rFont val="Arial"/>
        <family val="2"/>
      </rPr>
      <t>Mērķauditorija:</t>
    </r>
    <r>
      <rPr>
        <sz val="11"/>
        <rFont val="Arial"/>
        <family val="2"/>
        <charset val="186"/>
      </rPr>
      <t xml:space="preserve"> lauksaimnieki
</t>
    </r>
    <r>
      <rPr>
        <u/>
        <sz val="11"/>
        <rFont val="Arial"/>
        <family val="2"/>
      </rPr>
      <t xml:space="preserve">Istenošanas teritorija: </t>
    </r>
    <r>
      <rPr>
        <sz val="11"/>
        <rFont val="Arial"/>
        <family val="2"/>
        <charset val="186"/>
      </rPr>
      <t xml:space="preserve">visa Latvija
</t>
    </r>
    <r>
      <rPr>
        <u/>
        <sz val="11"/>
        <rFont val="Arial"/>
        <family val="2"/>
      </rPr>
      <t xml:space="preserve">Veicamās darbības: </t>
    </r>
    <r>
      <rPr>
        <sz val="11"/>
        <rFont val="Arial"/>
        <family val="2"/>
        <charset val="186"/>
      </rPr>
      <t>Tiešo maksājumu a</t>
    </r>
    <r>
      <rPr>
        <sz val="11"/>
        <rFont val="Arial"/>
        <family val="2"/>
      </rPr>
      <t xml:space="preserve">tbalsts brīvprātīgu klimatisko un vidisko shēmu satvarā lauksaimniekiem, kuri apņemas savos atbalsttiesīgajos hektāros piekopt klimatam un videi labvēlīgu lauksaimniecības praksi
</t>
    </r>
  </si>
  <si>
    <t>Augstas un labas kvalitātes virszemes un pazemes ūdensobjektu īpatsvara palielinājuma panākšana, kā arī iekšzemes ūdensobjektu un jūras vides stāvokļa uzlabošana un pazemes ūdens resursu aizsardzība, samazinot antropogēno slodzi t.sk. notekūdeņu kaitīgo ietekmi uz dabas resursiem un vidi, nodrošinot nepieciešamās infrastruktūras izveidi un veicinot notekūdeņu dūņu apstrādi.</t>
  </si>
  <si>
    <r>
      <rPr>
        <b/>
        <sz val="11"/>
        <rFont val="Arial"/>
        <family val="2"/>
      </rPr>
      <t xml:space="preserve">Veicināt lauksaimnieciskās darbības radītās ietekmes mazināšanu uz ūdensobjektiem
</t>
    </r>
    <r>
      <rPr>
        <u/>
        <sz val="11"/>
        <rFont val="Arial"/>
        <family val="2"/>
      </rPr>
      <t xml:space="preserve">Mērķauditorija: </t>
    </r>
    <r>
      <rPr>
        <sz val="11"/>
        <rFont val="Arial"/>
        <family val="2"/>
        <charset val="186"/>
      </rPr>
      <t>lauksaimnieki, LIZ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lauksaimniekiem darbību īstenošanai,kas mazinātu noteces no lauksaimniecības zemēm, t.sk. atbalsts bioloģiskai lauksaimniecībai</t>
    </r>
  </si>
  <si>
    <t>Veicināt lauksaimnieciskās darbības radītās ietekmes mazināšanu uz ūdensobjektiem</t>
  </si>
  <si>
    <t>Bioloģiskās daudzveidības saglabāšanas pasākumu integrēšana tautsaimniecības nozarēs, jo īpaši lauksaimniecības, mežsaimniecības un zivsaimniecības nozarēs, īstenojot ilgtspējīgu dabas resursu apsaimniekošanu un zaļās infrastruktūras izmantošanu, vienlaikus nodrošinot bioloģiskās un ainavu daudzveidības aizsardzību un vērtības celšanu, sekmējot ilgtspējīgu tūrisma attīstību.</t>
  </si>
  <si>
    <r>
      <rPr>
        <b/>
        <sz val="11"/>
        <rFont val="Arial"/>
        <family val="2"/>
      </rPr>
      <t xml:space="preserve">Mežsaimnieciskās darbības ierobežošanas kompensēšana aizsargājamās dabas teritorijās
</t>
    </r>
    <r>
      <rPr>
        <u/>
        <sz val="11"/>
        <rFont val="Arial"/>
        <family val="2"/>
      </rPr>
      <t>Mērķauditorija</t>
    </r>
    <r>
      <rPr>
        <sz val="11"/>
        <rFont val="Arial"/>
        <family val="2"/>
        <charset val="186"/>
      </rPr>
      <t xml:space="preserve">: meža zemes īpašnieki
</t>
    </r>
    <r>
      <rPr>
        <u/>
        <sz val="11"/>
        <rFont val="Arial"/>
        <family val="2"/>
      </rPr>
      <t>Istenošanas teritorija:</t>
    </r>
    <r>
      <rPr>
        <sz val="11"/>
        <rFont val="Arial"/>
        <family val="2"/>
        <charset val="186"/>
      </rPr>
      <t xml:space="preserve"> visa Latvija
</t>
    </r>
    <r>
      <rPr>
        <u/>
        <sz val="11"/>
        <rFont val="Arial"/>
        <family val="2"/>
      </rPr>
      <t>Veicamās darbības</t>
    </r>
    <r>
      <rPr>
        <sz val="11"/>
        <rFont val="Arial"/>
        <family val="2"/>
        <charset val="186"/>
      </rPr>
      <t>: kompensācijas maksājums par mežsaimnieciskās darbības ierobežojumiem aizsargājamās dabas teritorijās</t>
    </r>
  </si>
  <si>
    <t>Mežsaimnieciskās darbības ierobežošanas kompensēšana aizsargājamās dabas teritorijās</t>
  </si>
  <si>
    <r>
      <rPr>
        <b/>
        <sz val="11"/>
        <rFont val="Arial"/>
        <family val="2"/>
      </rPr>
      <t xml:space="preserve"> Zivsaimniecības un ūdens bioloģisko resursu ilgtspējīga izmantošana
</t>
    </r>
    <r>
      <rPr>
        <u/>
        <sz val="11"/>
        <rFont val="Arial"/>
        <family val="2"/>
      </rPr>
      <t>Mērķauditorija:</t>
    </r>
    <r>
      <rPr>
        <sz val="11"/>
        <rFont val="Arial"/>
        <family val="2"/>
        <charset val="186"/>
      </rPr>
      <t xml:space="preserve"> zivsaimniecības uzņēmumi, zinātniskās un citas publiskās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atbalsts zivsaimniecības uzņēmumiem, kā arī zinātniskajām u.c.  publiskām institūcijām zivsaimniecības un ūdens bioloģisko resursu ilgtspējīga izmantošanai, bioloģiskās daudzveidības un ekosistēmu aizsargāšanai, ieskaitot zivsaimniecības datu vākšanu</t>
    </r>
  </si>
  <si>
    <t xml:space="preserve"> Zivsaimniecības un ūdens bioloģisko resursu ilgtspējīga izmantošana</t>
  </si>
  <si>
    <r>
      <rPr>
        <b/>
        <sz val="11"/>
        <rFont val="Arial"/>
        <family val="2"/>
      </rPr>
      <t xml:space="preserve">Bioloģiskās daudzveidības uzturēšana zālājos, ilgtspējīgu dabas resursu apsaimniekšanas prakšu īstenošana, t.sk. bioloģiskā lauksaimniecība
</t>
    </r>
    <r>
      <rPr>
        <u/>
        <sz val="11"/>
        <rFont val="Arial"/>
        <family val="2"/>
      </rPr>
      <t>Mērķauditorija:</t>
    </r>
    <r>
      <rPr>
        <sz val="11"/>
        <rFont val="Arial"/>
        <family val="2"/>
        <charset val="186"/>
      </rPr>
      <t xml:space="preserve"> lauksaimnieki, LIZ īpašnieki
</t>
    </r>
    <r>
      <rPr>
        <u/>
        <sz val="11"/>
        <rFont val="Arial"/>
        <family val="2"/>
      </rPr>
      <t xml:space="preserve">Istenošanas teritorija: </t>
    </r>
    <r>
      <rPr>
        <sz val="11"/>
        <rFont val="Arial"/>
        <family val="2"/>
        <charset val="186"/>
      </rPr>
      <t xml:space="preserve">visa Latvija, identificētie zālāju biotopi
</t>
    </r>
    <r>
      <rPr>
        <u/>
        <sz val="11"/>
        <rFont val="Arial"/>
        <family val="2"/>
      </rPr>
      <t>Veicamās darbības:</t>
    </r>
    <r>
      <rPr>
        <sz val="11"/>
        <rFont val="Arial"/>
        <family val="2"/>
        <charset val="186"/>
      </rPr>
      <t xml:space="preserve"> atbalsts lauksaimniekiem zālāju biotopu apsaimniekošanai un atjaunošanai, lai veicinātu zālāju biotopu saglabāšanos un kvalitātes uzlabošanos; ilgtspējīgu dabas resursu  apsaimniekšanas prakšu īstenošana, t.sk. bioloģiskā lauksaimniecība
</t>
    </r>
  </si>
  <si>
    <t>Bioloģiskās daudzveidības uzturēšana zālājos, ilgtspējīgu dabas resursu apsaimniekšanas prakšu īstenošana, t.sk. bioloģiskā lauksaimniecība</t>
  </si>
  <si>
    <r>
      <rPr>
        <b/>
        <sz val="11"/>
        <rFont val="Arial"/>
        <family val="2"/>
      </rPr>
      <t xml:space="preserve">Bioloģiskās daudzveidības uzturēšana zālājos, ilgtspējīgu dabas resursu apsaimniekšanas prakšu īstenošana, t.sk. bioloģiskā lauksaimniecība
</t>
    </r>
    <r>
      <rPr>
        <u/>
        <sz val="11"/>
        <rFont val="Arial"/>
        <family val="2"/>
      </rPr>
      <t>Mērķauditorija:</t>
    </r>
    <r>
      <rPr>
        <sz val="11"/>
        <rFont val="Arial"/>
        <family val="2"/>
        <charset val="186"/>
      </rPr>
      <t xml:space="preserve"> lauksaimnieki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tiešo maksājumu atbalsts brīv</t>
    </r>
    <r>
      <rPr>
        <sz val="11"/>
        <rFont val="Arial"/>
        <family val="2"/>
      </rPr>
      <t xml:space="preserve">prātīgu klimatisko un vidisko shēmu satvarā lauksaimniekiem, kuri apņemas savos atbalsttiesīgajos hektāros piekopt klimatam un videi labvēlīgu lauksaimniecības praksi
</t>
    </r>
    <r>
      <rPr>
        <sz val="11"/>
        <rFont val="Arial"/>
        <family val="2"/>
        <charset val="186"/>
      </rPr>
      <t xml:space="preserve">
</t>
    </r>
  </si>
  <si>
    <t xml:space="preserve">Sabiedrības uzvedības modeļu un paradumu maiņas veicināšana, izpratnes veidošana par vidi un ilgtspējīgu dabas resursu apsaimniekošanu. </t>
  </si>
  <si>
    <r>
      <rPr>
        <b/>
        <sz val="11"/>
        <rFont val="Arial"/>
        <family val="2"/>
      </rPr>
      <t xml:space="preserve">Atbalsta programma izglītības iestāžu apgādei ar augļiem, dārzeņiem un pienu
</t>
    </r>
    <r>
      <rPr>
        <u/>
        <sz val="11"/>
        <rFont val="Arial"/>
        <family val="2"/>
      </rPr>
      <t>Mērķauditorija:</t>
    </r>
    <r>
      <rPr>
        <sz val="11"/>
        <rFont val="Arial"/>
        <family val="2"/>
        <charset val="186"/>
      </rPr>
      <t xml:space="preserve"> lauksaimnieki (atbalsta saņēmēji) un izglītojamie (programmas labuma guvēji)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augļu, dārzeņu un piena izdalei izglītojamiem izglītības iestādēs, atbalsts dažādu papildu izglītojošo un informējošo pasākumu veikšanai par veselīga uztura, lauksaimnieciskās ražošanas, bioloģiskās lauksaimniecības, vides un pārtikas izšķērdēšanas jautājumiem, par sezonāliem un reģionam raksturīgiem produktiem utml.
</t>
    </r>
  </si>
  <si>
    <t>Atbalsta programma izglītības iestāžu apgādei ar augļiem, dārzeņiem un pienu</t>
  </si>
  <si>
    <t>LAD, Iestādes, kas tiek iesaistītas programmas veidošanā un īstenošanā - VM, IZM, SPKC, BIOR.</t>
  </si>
  <si>
    <t>Uzņēmējdarbību sekmējošas publiskās infrastruktūras izveide, balstoties uz teritoriju attīstības plānošanas dokumentos noteikto teritoriju specializāciju un aktuālo privāto investoru pieprasījumu, lai motivētu reģionos veidot jaunus produktus un pakalpojumus, paaugstināt produktivitāti, dažādot uzņēmējdarbību, izmantot inovācijas un kompetenču pārneses iespējas un piesaistīt kvalificētu darbaspēku</t>
  </si>
  <si>
    <r>
      <rPr>
        <b/>
        <sz val="11"/>
        <rFont val="Arial"/>
        <family val="2"/>
      </rPr>
      <t xml:space="preserve">Sabiedrības virzītas vietējās teritorijas attīstība - vietējās ekonomikas stiprināšanas iniciatīvas
</t>
    </r>
    <r>
      <rPr>
        <u/>
        <sz val="11"/>
        <rFont val="Arial"/>
        <family val="2"/>
      </rPr>
      <t>Mērķauditorija:</t>
    </r>
    <r>
      <rPr>
        <sz val="11"/>
        <rFont val="Arial"/>
        <family val="2"/>
        <charset val="186"/>
      </rPr>
      <t xml:space="preserve"> vietējās rīcības grupas, pašvaldības, MVU, NVO
</t>
    </r>
    <r>
      <rPr>
        <u/>
        <sz val="11"/>
        <rFont val="Arial"/>
        <family val="2"/>
      </rPr>
      <t>Īstenošanas teritorija:</t>
    </r>
    <r>
      <rPr>
        <sz val="11"/>
        <rFont val="Arial"/>
        <family val="2"/>
        <charset val="186"/>
      </rPr>
      <t xml:space="preserve"> visa Latvija, vietējo rīcību grupu aptvertā teritorija
</t>
    </r>
    <r>
      <rPr>
        <u/>
        <sz val="11"/>
        <rFont val="Arial"/>
        <family val="2"/>
      </rPr>
      <t xml:space="preserve">Veicamās darbības: </t>
    </r>
    <r>
      <rPr>
        <sz val="11"/>
        <rFont val="Arial"/>
        <family val="2"/>
        <charset val="186"/>
      </rPr>
      <t>atbalsts sabiedrības virzītas vietējās attīstības un citām iniciatīvām, radot jaunus un attīstot esošos produktus un pakalpojumus, uzlabojot produktivitāti un dažādojot uzņēmējdarbību, uzņēmējdarbības infrastruktūras attīstībai, atbalsts MVU darbinieku algu nodrošināšanai</t>
    </r>
  </si>
  <si>
    <t>Sabiedrības virzītas vietējās teritorijas attīstība - vietējās ekonomikas stiprināšanas iniciatīvas</t>
  </si>
  <si>
    <t>Vienlīdzīgu iespēju radīšana bērniem un jauniešiem ar speciālām vajadzībām, stiprinot iekļaujošu izglītību, attīstot asistentu pieejamību izglītības iestādēs, kā arī sociālo un veselības aprūpes pakalpojumu sniedzēju iesaisti un sadarbības koordināciju, nodrošinot kvalitatīvu esošo un jaunu, inovatīvu sociālo pakalpojumu attīstību un pieejamību reģionos, tādējādi uzlabojot bērnu dzīves kvalitāti un pāreju uz pieaugušo dzīvi</t>
  </si>
  <si>
    <r>
      <rPr>
        <b/>
        <sz val="11"/>
        <rFont val="Arial"/>
        <family val="2"/>
        <charset val="186"/>
      </rPr>
      <t>Speciālās izglītības efektīva nodrošināšana</t>
    </r>
    <r>
      <rPr>
        <sz val="11"/>
        <rFont val="Arial"/>
        <family val="2"/>
        <charset val="186"/>
      </rPr>
      <t xml:space="preserve">
</t>
    </r>
    <r>
      <rPr>
        <u/>
        <sz val="11"/>
        <rFont val="Arial"/>
        <family val="2"/>
        <charset val="186"/>
      </rPr>
      <t xml:space="preserve">Mērķauditorija: </t>
    </r>
    <r>
      <rPr>
        <sz val="11"/>
        <rFont val="Arial"/>
        <family val="2"/>
        <charset val="186"/>
      </rPr>
      <t xml:space="preserve">izglītības iestādes, t.sk. speciālās izglītības iestādes, to skolotāji un skolēni, kā arī viņu vecāki.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Vienota pedagoģiski psiholoģiskā atbalsta dienesta izveide un darbība metodiskā un konsultatīvā atbalsta sniegšanai iekļaujošas izglītības nodrošināšanai.</t>
    </r>
  </si>
  <si>
    <t>Speciālās izglītības efektīva nodrošināšana</t>
  </si>
  <si>
    <t>IZM, VM, LM, PKC</t>
  </si>
  <si>
    <r>
      <rPr>
        <b/>
        <sz val="11"/>
        <rFont val="Arial"/>
        <family val="2"/>
      </rPr>
      <t xml:space="preserve">Sabiedrības virzītas vietējās attīstības pasākumu īstenošana piekrastes teritorijā 
</t>
    </r>
    <r>
      <rPr>
        <u/>
        <sz val="11"/>
        <rFont val="Arial"/>
        <family val="2"/>
      </rPr>
      <t>Mērķauditorija:</t>
    </r>
    <r>
      <rPr>
        <sz val="11"/>
        <rFont val="Arial"/>
        <family val="2"/>
        <charset val="186"/>
      </rPr>
      <t xml:space="preserve">  mērķteritorijas iedzīvotāji
</t>
    </r>
    <r>
      <rPr>
        <u/>
        <sz val="11"/>
        <rFont val="Arial"/>
        <family val="2"/>
      </rPr>
      <t xml:space="preserve">Īstenošanas teritorija: </t>
    </r>
    <r>
      <rPr>
        <sz val="11"/>
        <rFont val="Arial"/>
        <family val="2"/>
        <charset val="186"/>
      </rPr>
      <t xml:space="preserve">Baltijas jūras piekrastes teritorija
</t>
    </r>
    <r>
      <rPr>
        <u/>
        <sz val="11"/>
        <rFont val="Arial"/>
        <family val="2"/>
      </rPr>
      <t>Veicamās darbības:</t>
    </r>
    <r>
      <rPr>
        <sz val="11"/>
        <rFont val="Arial"/>
        <family val="2"/>
        <charset val="186"/>
      </rPr>
      <t xml:space="preserve">  atbalsts  zilās ekonomikas izaugsmi sekmējošiem neliela apjoma projektiem</t>
    </r>
  </si>
  <si>
    <t xml:space="preserve">Sabiedrības virzītas vietējās attīstības pasākumu īstenošana piekrastes teritorijā </t>
  </si>
  <si>
    <t>Plānošanas reģionu, pašvaldību un citu teritorijas attīstībā iesaistīto pušu kapacitātes, zināšanu un administratīvo procesu uzlabošana, lai palielinātu pašvaldību sadarbību un spēju nodrošināt iedzīvotāju mobilitāti, investīcijām labvēlīgu vidi un augstu pašvaldību sniegto pakalpojumu kvalitāti un izmaksu efektivitāti</t>
  </si>
  <si>
    <r>
      <rPr>
        <b/>
        <sz val="11"/>
        <rFont val="Arial"/>
        <family val="2"/>
      </rPr>
      <t xml:space="preserve">Konsultāciju pakalpojumi
</t>
    </r>
    <r>
      <rPr>
        <u/>
        <sz val="11"/>
        <rFont val="Arial"/>
        <family val="2"/>
      </rPr>
      <t xml:space="preserve">Mērķauditorija: </t>
    </r>
    <r>
      <rPr>
        <sz val="11"/>
        <rFont val="Arial"/>
        <family val="2"/>
        <charset val="186"/>
      </rPr>
      <t xml:space="preserve">Galīgie labuma guvēji ir lauksaimniecības vai mežsaimniecības nozarē iesaistītas personas, kā arī zemes un meža apsaimniekotāji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Konsultāciju pakalpojumu pieejamība nodrošināšana un izmantošanas veicināšana par ES tiesību aktos noteiktām tēmām lauksaimniecības un mežsaimniecības nozarē</t>
    </r>
  </si>
  <si>
    <t>Konsultāciju pakalpojumi</t>
  </si>
  <si>
    <r>
      <rPr>
        <b/>
        <sz val="11"/>
        <rFont val="Arial"/>
        <family val="2"/>
      </rPr>
      <t xml:space="preserve">Konsultantu apmācība
</t>
    </r>
    <r>
      <rPr>
        <u/>
        <sz val="11"/>
        <rFont val="Arial"/>
        <family val="2"/>
      </rPr>
      <t>Mērķauditorija:</t>
    </r>
    <r>
      <rPr>
        <sz val="11"/>
        <rFont val="Arial"/>
        <family val="2"/>
        <charset val="186"/>
      </rPr>
      <t xml:space="preserve"> konsultāciju pakalpojumu sniedzēji lauksaimniecības un mežsaimniecības nozarē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Konsultantu, kas sniedz konsultācijas par ES tiesību aktos noteiktām tēmām lauksaimniecības un mežsaimniecības nozarē, mācības kapacitātes celšanai</t>
    </r>
  </si>
  <si>
    <t>Konsultantu apmācība</t>
  </si>
  <si>
    <r>
      <rPr>
        <b/>
        <sz val="11"/>
        <rFont val="Arial"/>
        <family val="2"/>
      </rPr>
      <t xml:space="preserve">Sabiedrības virzītas vietējās teritorijas attīstība - vietas potenciāla attīstības iniciatīvas
</t>
    </r>
    <r>
      <rPr>
        <u/>
        <sz val="11"/>
        <rFont val="Arial"/>
        <family val="2"/>
      </rPr>
      <t>Mērķauditorija:</t>
    </r>
    <r>
      <rPr>
        <sz val="11"/>
        <rFont val="Arial"/>
        <family val="2"/>
        <charset val="186"/>
      </rPr>
      <t xml:space="preserve"> vietējās rīcības grupas, pašvaldības, MVU, NVO
Ī</t>
    </r>
    <r>
      <rPr>
        <u/>
        <sz val="11"/>
        <rFont val="Arial"/>
        <family val="2"/>
      </rPr>
      <t>stenošanas teritorija:</t>
    </r>
    <r>
      <rPr>
        <sz val="11"/>
        <rFont val="Arial"/>
        <family val="2"/>
        <charset val="186"/>
      </rPr>
      <t xml:space="preserve">  visa Latvija, vietējo rīcību grupu aptvertā teritorija
</t>
    </r>
    <r>
      <rPr>
        <u/>
        <sz val="11"/>
        <rFont val="Arial"/>
        <family val="2"/>
      </rPr>
      <t>Veicamās darbības:</t>
    </r>
    <r>
      <rPr>
        <sz val="11"/>
        <rFont val="Arial"/>
        <family val="2"/>
        <charset val="186"/>
      </rPr>
      <t xml:space="preserve"> atbalsts sabiedrības virzītas vietējās attīstības iniciatīvām, ieviešot jaunus risinājumus pakalpojumu sniegšanai un kopienu aktivites vietējo teritoriju pakalpojumu attīstībā, veicinot viedo pašvaldību attīstību</t>
    </r>
  </si>
  <si>
    <t>Sabiedrības virzītas vietējās teritorijas attīstība - vietas potenciāla attīstības iniciatīvas</t>
  </si>
  <si>
    <t>Viedās specializācijas stratēģijas ieviešana 5 specializācijas jomās: zināšanu ietilpīga bioekonomika; biomedicīna, medicīnas tehnoloģijas, biofarmācija un biotehnoloģijas; viedie materiāli, tehnoloģijas un inženiersistēmas; viedā enerģētika; informācijas un komunikācijas tehnoloģijas</t>
  </si>
  <si>
    <r>
      <rPr>
        <b/>
        <sz val="11"/>
        <rFont val="Arial"/>
        <family val="2"/>
      </rPr>
      <t>Stratēģisko vērtības ķēžu attīstības veicināšana</t>
    </r>
    <r>
      <rPr>
        <u/>
        <sz val="11"/>
        <rFont val="Arial"/>
        <family val="2"/>
      </rPr>
      <t xml:space="preserve">
Mērķauditorija:</t>
    </r>
    <r>
      <rPr>
        <sz val="11"/>
        <rFont val="Arial"/>
        <family val="2"/>
        <charset val="186"/>
      </rPr>
      <t xml:space="preserve"> komersanti un pētniecības organizācijas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veidot stratēģiskās attīstības fondu un pārvaldības modeli, lai identificētu un attīstītu vērtību ķēdes ar augstu pievienotās vērtības potenciālu  viedās specializācijas prioritārajās jomās
</t>
    </r>
    <r>
      <rPr>
        <u/>
        <sz val="11"/>
        <rFont val="Arial"/>
        <family val="2"/>
      </rPr>
      <t xml:space="preserve">Atbalsta veids: </t>
    </r>
    <r>
      <rPr>
        <sz val="11"/>
        <rFont val="Arial"/>
        <family val="2"/>
        <charset val="186"/>
      </rPr>
      <t xml:space="preserve">grants kombinācijā ar aizdevumu, kurš pie nosacījumu izpildes tiek pārveidots par grantu
</t>
    </r>
  </si>
  <si>
    <t>Stratēģisko vērtības ķēžu attīstības veicināšana</t>
  </si>
  <si>
    <t>DLC</t>
  </si>
  <si>
    <r>
      <rPr>
        <b/>
        <sz val="11"/>
        <color theme="1"/>
        <rFont val="Arial"/>
        <family val="2"/>
        <charset val="186"/>
      </rPr>
      <t xml:space="preserve">Pakalpojumi bērniem ar speciālām vajadzībām, iekļaujošas izglītības, ārpusskolas pasākumu pieejamība, bērnu sagatavošana pārejai uz pieaugušo dzīvi
</t>
    </r>
    <r>
      <rPr>
        <u/>
        <sz val="11"/>
        <color theme="1"/>
        <rFont val="Arial"/>
        <family val="2"/>
        <charset val="186"/>
      </rPr>
      <t xml:space="preserve">Mērķauditorija: </t>
    </r>
    <r>
      <rPr>
        <sz val="11"/>
        <color theme="1"/>
        <rFont val="Arial"/>
        <family val="2"/>
        <charset val="186"/>
      </rPr>
      <t xml:space="preserve">ģimenes, kuras audzina bērnus ar speciālām vajadzībām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Dienas aprūpes centru attīstība bērniem ar speciālām vajadzībām, nodrošinot saturīgu brīvā laika pavadīšanu pēc skolas un rehabilitācijas pakalpojumus vienuviet; 
2) Pārskatīt prasības un nepieciešamās informācijas apjomu no speciālistiem, t.sk.ārstniecības personām, speciālo izglītības vajadzību noteikšanai</t>
    </r>
  </si>
  <si>
    <t>Pakalpojumi bērniem ar speciālām vajadzībām, iekļaujošas izglītības, ārpusskolas pasākumu pieejamība, bērnu sagatavošana pārejai uz pieaugušo dzīvi</t>
  </si>
  <si>
    <t>VARAM, VM, pašvaldības</t>
  </si>
  <si>
    <t>P479, 426</t>
  </si>
  <si>
    <r>
      <rPr>
        <b/>
        <sz val="11"/>
        <rFont val="Arial"/>
        <family val="2"/>
      </rPr>
      <t>Atbalsts ĀTI projektu īstenošanai viedās specializācijas jomās</t>
    </r>
    <r>
      <rPr>
        <u/>
        <sz val="11"/>
        <rFont val="Arial"/>
        <family val="2"/>
      </rPr>
      <t xml:space="preserve">
Mērķauditorija: </t>
    </r>
    <r>
      <rPr>
        <sz val="11"/>
        <rFont val="Arial"/>
        <family val="2"/>
        <charset val="186"/>
      </rPr>
      <t xml:space="preserve">komersanti (potenciālie ārvalstu investori)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ārvalstu tiešo investīciju piesaistes veicināšana pētniecības un inovāciju projektiem Latvijā
</t>
    </r>
    <r>
      <rPr>
        <u/>
        <sz val="11"/>
        <rFont val="Arial"/>
        <family val="2"/>
      </rPr>
      <t>Atbalsta veids:</t>
    </r>
    <r>
      <rPr>
        <sz val="11"/>
        <rFont val="Arial"/>
        <family val="2"/>
        <charset val="186"/>
      </rPr>
      <t xml:space="preserve"> grants 
</t>
    </r>
    <r>
      <rPr>
        <u/>
        <sz val="11"/>
        <rFont val="Arial"/>
        <family val="2"/>
      </rPr>
      <t>Projekta iesniedzējs:</t>
    </r>
    <r>
      <rPr>
        <sz val="11"/>
        <rFont val="Arial"/>
        <family val="2"/>
        <charset val="186"/>
      </rPr>
      <t xml:space="preserve"> LIAA</t>
    </r>
  </si>
  <si>
    <t>3. Rīcības virziens “Stipras ģimenes paaudzēs”</t>
  </si>
  <si>
    <t>Ģimeņu labklājības veicināšana, pārskatot pensijas, valsts sociālos pabalstus un atlīdzības,  pilnveidojot nodokļu sistēmu, kā arī sniedzot pārtikas atbalstu un pamata materiālo palīdzību, lai mazinātu nabadzības risku mājsaimniecībās ar bērniem, prioritāri jaunās ģimenēs, daudzbērnu un viena vecāka ģimenēs un ģimenēs, kur kāds no vecākiem ir zaudējis darbspējas</t>
  </si>
  <si>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vecāku pabalsta apmēra palielināšana strādājošiem vecākiem.</t>
    </r>
  </si>
  <si>
    <t xml:space="preserve">Palielināt valsts materiālo atbalstu vecākiem ar bērniem </t>
  </si>
  <si>
    <t>VSAA</t>
  </si>
  <si>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materiālā atbalsta sniegšana ģimenēm ar bērniem, kuriem nav noteikta paternitāte.</t>
    </r>
  </si>
  <si>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ģimenes valsts pabalsta izmaksas saņēmēju loka paplašināšana (ģimenes, kurās ir bērns ar invaliditāti pēc 15 gadu vecuma sasniegšanas un kurš neturpina mācības veselības stāvokļa dēļ)</t>
    </r>
  </si>
  <si>
    <r>
      <rPr>
        <b/>
        <sz val="11"/>
        <rFont val="Arial"/>
        <family val="2"/>
        <charset val="186"/>
      </rPr>
      <t xml:space="preserve">Palielināt valsts materiālo atbalstu vecākiem ar bērniem 
</t>
    </r>
    <r>
      <rPr>
        <u/>
        <sz val="11"/>
        <rFont val="Arial"/>
        <family val="2"/>
        <charset val="186"/>
      </rPr>
      <t xml:space="preserve">Mērķauditorija: </t>
    </r>
    <r>
      <rPr>
        <sz val="11"/>
        <rFont val="Arial"/>
        <family val="2"/>
        <charset val="186"/>
      </rPr>
      <t xml:space="preserve">ģimenes ar bērniem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bērna piedzimšanas pabalsta izmaksas saņēmēju loka paplašināšana (tiesības saņemt par jebkuru reģistrētu bērnu)</t>
    </r>
  </si>
  <si>
    <t>Ģimenes kā vērtības stiprināšana sabiedrībā, t.sk. palielinot sociālo aizsardzību vecākiem, attīstot ģimenei draudzīgu vidi, godinot kuplās ģimenes, stiprinot tēva lomu ģimenē, pilnveidojot jauniešu izglītošanu un veicinot sabiedrības informētību par vecāku prasmju, attiecību pratības, ģimenes un laulības tematiku un paaudžu solidaritātes lomu tautas ilgtspējīgā izaugsmē, kā arī nodrošinot pierādījumos balstītas ģimenes politikas izstrādi un īstenošanu</t>
  </si>
  <si>
    <r>
      <rPr>
        <b/>
        <sz val="11"/>
        <rFont val="Arial"/>
        <family val="2"/>
        <charset val="186"/>
      </rPr>
      <t xml:space="preserve">Stiprināt tēvu lomu sabiedrībā
</t>
    </r>
    <r>
      <rPr>
        <u/>
        <sz val="11"/>
        <rFont val="Arial"/>
        <family val="2"/>
        <charset val="186"/>
      </rPr>
      <t>Mērķauditorija:</t>
    </r>
    <r>
      <rPr>
        <sz val="11"/>
        <rFont val="Arial"/>
        <family val="2"/>
        <charset val="186"/>
      </rPr>
      <t xml:space="preserve"> ģimenes ar bērniem, īpaši tēvi, kuriem ir bērni pirmsskolas vecumā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Informatīvi izglītojošie pasākumi tēvu lomas stiprināšanai sabiedrībā, īpaši motivējot aktīvāk iesaistīties bērna 0-2 gadu vecumā aprūpē un audzināšanā; 
(2) Atbalsta pasākumi tēviem, kas aprūpē bērnus 0-2 gadu vecumā. </t>
    </r>
  </si>
  <si>
    <t>Stiprināt tēvu lomu sabiedrībā</t>
  </si>
  <si>
    <t>Finansējuma struktūras sabalansēšana visā pētniecības un inovācijas ciklā, samērojot pētniecības un inovācijas kapacitāti ar uzņēmējdarbības vajadzībām jaunu iespēju izmantošanai un tirgus attīstībai</t>
  </si>
  <si>
    <r>
      <rPr>
        <b/>
        <sz val="11"/>
        <rFont val="Arial"/>
        <family val="2"/>
      </rPr>
      <t>Latvijas inovāciju un tehnoloģiju attīstības atbalsta nodrošināšana caur potenciālo komersantu motivāciju, jauno komersantu inkubēšanas procesa nodrošināšanu, zināšanu pārneses procesa stiprināšanu un komersantu internacionalizācijas kapacitātes attīstību</t>
    </r>
    <r>
      <rPr>
        <u/>
        <sz val="11"/>
        <rFont val="Arial"/>
        <family val="2"/>
      </rPr>
      <t xml:space="preserve">
Mērķauditorija: </t>
    </r>
    <r>
      <rPr>
        <sz val="11"/>
        <rFont val="Arial"/>
        <family val="2"/>
        <charset val="186"/>
      </rPr>
      <t xml:space="preserve">pētniecības organizācijas un 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1) granti, kapitāla un kvazi kapitāla instrumenti, lai sekmētu tautsaimniecības transformāciju un tehnoloģiski ietilpīgāku preču un pakalpojumu ražošanu; 2) granti pētniecības rezultātu komercializācijai un inovācijas aktivitāšu īstenošanai; 3) granti komersantu eksporta potenciāla veicināšanai; 4) mentorings, granti un līdzfinansējuma nodrošināšana inkubēšanas procesa īstenošanai
</t>
    </r>
    <r>
      <rPr>
        <u/>
        <sz val="11"/>
        <rFont val="Arial"/>
        <family val="2"/>
      </rPr>
      <t xml:space="preserve">Projekta iesniedzējs: </t>
    </r>
    <r>
      <rPr>
        <sz val="11"/>
        <rFont val="Arial"/>
        <family val="2"/>
        <charset val="186"/>
      </rPr>
      <t xml:space="preserve">LIAA (Tehnoloģiju aģentūra)
</t>
    </r>
  </si>
  <si>
    <t>Latvijas inovāciju un tehnoloģiju attīstības atbalsta nodrošināšana caur potenciālo komersantu motivāciju, jauno komersantu inkubēšanas procesa nodrošināšanu, zināšanu pārneses procesa stiprināšanu un komersantu internacionalizācijas kapacitātes attīstību</t>
  </si>
  <si>
    <t>Labvēlīgu apstākļu radīšana ģimenes un darba dzīves saskaņošanai, atbalstot elastīgā un attālinātā darba iespējas, veidojot ģimenei un darba ņēmējam draudzīgu darba vidi un pilnveidojot atbalstu ģimenes aprūpes pienākumu veikšanā</t>
  </si>
  <si>
    <r>
      <rPr>
        <b/>
        <sz val="11"/>
        <rFont val="Arial"/>
        <family val="2"/>
        <charset val="186"/>
      </rPr>
      <t xml:space="preserve">Pilnveidot vecākiem sniegto materiālo atbalstu aprūpes pienākumu veikšanā 
</t>
    </r>
    <r>
      <rPr>
        <u/>
        <sz val="11"/>
        <rFont val="Arial"/>
        <family val="2"/>
        <charset val="186"/>
      </rPr>
      <t xml:space="preserve">Mērķauditorija: </t>
    </r>
    <r>
      <rPr>
        <sz val="11"/>
        <rFont val="Arial"/>
        <family val="2"/>
        <charset val="186"/>
      </rPr>
      <t xml:space="preserve">paternitātes pabalsta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paternitātes pabalsta ieviešana par 10 darba dienu ilgu paternitātes atvaļinājumu atbilstoši Eiropas Parlamenta un Padomes direktīvai par darba un privātās dzīves līdzsvaru.</t>
    </r>
  </si>
  <si>
    <t xml:space="preserve">Pilnveidot vecākiem sniegto materiālo atbalstu aprūpes pienākumu veikšanā </t>
  </si>
  <si>
    <r>
      <rPr>
        <b/>
        <sz val="11"/>
        <rFont val="Arial"/>
        <family val="2"/>
        <charset val="186"/>
      </rPr>
      <t xml:space="preserve">Pilnveidot vecākiem sniegto materiālo atbalstu aprūpes pienākumu veikšanā 
</t>
    </r>
    <r>
      <rPr>
        <u/>
        <sz val="11"/>
        <rFont val="Arial"/>
        <family val="2"/>
        <charset val="186"/>
      </rPr>
      <t xml:space="preserve">Mērķauditorija: </t>
    </r>
    <r>
      <rPr>
        <sz val="11"/>
        <rFont val="Arial"/>
        <family val="2"/>
        <charset val="186"/>
      </rPr>
      <t xml:space="preserve">slimības pabalsta saņēmēji slima bērna kopšanas gadījumā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slimības pabalsta par smagi slima bērna kopšanu izmaksas pagarināšana.</t>
    </r>
  </si>
  <si>
    <t>VSAA, VM, NVD</t>
  </si>
  <si>
    <t>5. Prioritāte “Kultūra un sports aktīvai un pilnvērtīgai dzīvei”</t>
  </si>
  <si>
    <t>15. Rīcības virziens “Kultūras un sporta devums ilgtspējīgai
sabiedrībai”</t>
  </si>
  <si>
    <t>Kultūras, sporta un tūrisma pakalpojumu eksporta palielināšana, popularizējot Latvijas tēlu un veicinot kultūras un sporta pakalpojumu patērētāju un investīciju piesaisti</t>
  </si>
  <si>
    <t xml:space="preserve">Tūrisma produktu attīstības programma, balstoties uz klasteru pieeju
Mērķauditorija: tūrisma nozarē iesaistītie komersanti, zinātniskās institūcijas, reģionālās pārvaldības institūcijas un organizācijas
Īstenošanas vieta: visa Latvija
Veicamās darbības: tīklojuma izveide un koordinēšana, ar tirgus pieprasījumu un galamērķa pozicionējumu saistītas stratēģijas izstrāde, pārvaldības kapacitātes celšana, kompleksu tūrisma produktu veidošana vērtību ķēdes ietvaros, tirgvedības rīcību atbalsts.
Lielāks akcents var būt uz kompleksu tūrisma produktu veidošanu un tirgvedības rīcībām, līdzfinansējot daļēji galamērķa pārvaldības kapacitāti, bet pārējo iekļaujot starp nosacījumiem, kas izpildāmi, lai pretendētu uz finansējumu.
Iespējamie labuma guvēji: uz atbalsta programmu var pretendēt vietējā un reģionālā līmeņa galamērķi (kritēriji precizēti zemāk) vai nacionālā līmeņa tematiskie tīklojumi trīs dažādās apakšprogrammās:
1) uz eksportu vērsti tūrisma galamērķi – klasteri (t.s. A līmeņa tūrisma galamērķi, kuriem jau šobrīd ir raksturīga liela tūrisma plūsma un ārvalstu nakšņojumu proporcija ir virs 30%);
2) uz tuvāko valstu mērķtirgiem un nacionālo tirgu vērsti mikro-klasteri - tūrisma puduri – vietējā mēroga galamērķi, kuriem ir liela tūrisma plūsma, taču zemāks ārvalstu nakšņotāju skaits (t.s. B līmeņa tūrisma galamērķi) . Iespēja veikt mērķtiecīgas tūrisma tirgvedības darbības Baltijas valstīs un nacionālā mērogā, mērķtiecīgi kāpināt piedāvājuma starptautiskumu;
3) nacionālā mēroga tematiskie tīklojumi, kas izpilda noteiktus kritērijus – līdzīgi kā augstāk minētie tūrisma galamērķi – klasteri un puduri (biedru skaits un to kapacitāte, pārvaldība, stratēģija, fokuss uz noteiktu mērķauditoriju piesaisti starptautiskā t irgū u.c.).
</t>
  </si>
  <si>
    <t>Tūrisma produktu attīstības programma</t>
  </si>
  <si>
    <r>
      <rPr>
        <b/>
        <sz val="11"/>
        <rFont val="Arial"/>
        <family val="2"/>
      </rPr>
      <t>Eksporta kredītu garantijas, tai skaitā Eksporta kredītu aģentūras izveide</t>
    </r>
    <r>
      <rPr>
        <u/>
        <sz val="11"/>
        <rFont val="Arial"/>
        <family val="2"/>
      </rPr>
      <t xml:space="preserve">
Mērķauditorija:</t>
    </r>
    <r>
      <rPr>
        <sz val="11"/>
        <rFont val="Arial"/>
        <family val="2"/>
        <charset val="186"/>
      </rPr>
      <t xml:space="preserve"> komersanti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kredītu garantijas uzņēmumu internacionalizācijas veicināšanai
</t>
    </r>
    <r>
      <rPr>
        <u/>
        <sz val="11"/>
        <rFont val="Arial"/>
        <family val="2"/>
      </rPr>
      <t xml:space="preserve">Projekta iesniedzējs: </t>
    </r>
    <r>
      <rPr>
        <sz val="11"/>
        <rFont val="Arial"/>
        <family val="2"/>
        <charset val="186"/>
      </rPr>
      <t>ALTUM vai saistītais uzņēmums</t>
    </r>
  </si>
  <si>
    <t>Digitālās transformācijas (digitalizācija, automatizācija, robotizācija, mākslīgais intelekts u.c.) sekmēšana uzņēmējdarbībā, t.sk. apstrādes rūpniecībā</t>
  </si>
  <si>
    <r>
      <rPr>
        <b/>
        <sz val="11"/>
        <rFont val="Arial"/>
        <family val="2"/>
      </rPr>
      <t>Atbalsts Digitālo inovāciju centru izveidei Latvijā</t>
    </r>
    <r>
      <rPr>
        <u/>
        <sz val="11"/>
        <rFont val="Arial"/>
        <family val="2"/>
      </rPr>
      <t xml:space="preserve">
Mērķauditorija: </t>
    </r>
    <r>
      <rPr>
        <sz val="11"/>
        <rFont val="Arial"/>
        <family val="2"/>
        <charset val="186"/>
      </rPr>
      <t xml:space="preserve">komersanti un pētniecības institūcijas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komplekss atbalsts digitālo tehnoloģiju integrēšanai un plašākai izmantošanai rūpniecības nozarēs, kā arī valsts pārvaldē
</t>
    </r>
  </si>
  <si>
    <r>
      <rPr>
        <b/>
        <sz val="11"/>
        <rFont val="Arial"/>
        <family val="2"/>
      </rPr>
      <t xml:space="preserve">Digitālā tranformācija
</t>
    </r>
    <r>
      <rPr>
        <u/>
        <sz val="11"/>
        <rFont val="Arial"/>
        <family val="2"/>
      </rPr>
      <t>Mērķauditorija:</t>
    </r>
    <r>
      <rPr>
        <sz val="11"/>
        <rFont val="Arial"/>
        <family val="2"/>
        <charset val="186"/>
      </rPr>
      <t xml:space="preserve"> komersanti, pētniecības iestādes un publiskais sektors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grants, lai veicinātu digitālo tehnoloģiju integrāciju uzņēmumu darbībā un to izmantošanu eksporta kāpināšanai, kā arī veicinātu digitālo tehnoloģiju risinājumu izmantošanu uzņēmējdarbības vides uzlabošanā veicinot digitālo risinājumu izmantošanu uzņēmuma iekšējo procesu efektivizācijā, uzņēmuma un valsts saskarsmē, uzņēmumu savsarpējā sadarbībā, kā arī uzņēmumu un to klientu savstarpējā mijiedarbībā. 
</t>
    </r>
  </si>
  <si>
    <t>Digitālā tranformācija</t>
  </si>
  <si>
    <r>
      <rPr>
        <b/>
        <sz val="11"/>
        <rFont val="Arial"/>
        <family val="2"/>
      </rPr>
      <t xml:space="preserve">Finanšu instrumentu nodrošināšana komersantiem (Fondu fonds), tai skaitā atbalsts produktivitātes celšanai reģionos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 Aizdevumi 
- Aizdevums ar grantu elementu (tajā skaitā vidējiem un lieliem uzņēmumiem)
- Garantijas
- Riska kapitāls
- Mezanīns
</t>
    </r>
    <r>
      <rPr>
        <u/>
        <sz val="11"/>
        <rFont val="Arial"/>
        <family val="2"/>
      </rPr>
      <t>Projekta iesniedzējs:</t>
    </r>
    <r>
      <rPr>
        <sz val="11"/>
        <rFont val="Arial"/>
        <family val="2"/>
        <charset val="186"/>
      </rPr>
      <t xml:space="preserve"> ALTUM</t>
    </r>
  </si>
  <si>
    <t>Finanšu instrumentu nodrošināšana komersantiem (Fondu fonds), tai skaitā atbalsts produktivitātes celšanai reģionos</t>
  </si>
  <si>
    <r>
      <rPr>
        <b/>
        <sz val="11"/>
        <rFont val="Arial"/>
        <family val="2"/>
      </rPr>
      <t xml:space="preserve">Biometāna ražošanas un izmantošanas veicināšana
</t>
    </r>
    <r>
      <rPr>
        <u/>
        <sz val="11"/>
        <rFont val="Arial"/>
        <family val="2"/>
      </rPr>
      <t>Mērķauditorija:</t>
    </r>
    <r>
      <rPr>
        <sz val="11"/>
        <rFont val="Arial"/>
        <family val="2"/>
        <charset val="186"/>
      </rPr>
      <t xml:space="preserve"> biometāna ražotāji un izmantotāji (prioritāri sabiedriskā transporta operatori)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biogāzes attīrīšanas (biometāna ražošanas) iekārtu uzstādīšana, biometāna izmantošanai transportā vai stacionārās sadedzināšanas iekārtās nepieciešamās infrastruktūras izveide, tai skaitā, izveidojot pieslēgumus pie maģistrālajiem gāzes pārvades tīkliem</t>
    </r>
  </si>
  <si>
    <t>50 000 000</t>
  </si>
  <si>
    <r>
      <rPr>
        <b/>
        <sz val="11"/>
        <rFont val="Arial"/>
        <family val="2"/>
      </rPr>
      <t xml:space="preserve">AER izmantošanas elektroenerģijas ražošanā veicināšana
</t>
    </r>
    <r>
      <rPr>
        <u/>
        <sz val="11"/>
        <rFont val="Arial"/>
        <family val="2"/>
      </rPr>
      <t>Mērķauditorija:</t>
    </r>
    <r>
      <rPr>
        <sz val="11"/>
        <rFont val="Arial"/>
        <family val="2"/>
        <charset val="186"/>
      </rPr>
      <t xml:space="preserve"> elektroenerģijas ražošanas komersanti un mājsaimniecības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saules elektroenerģijas ražošanas un akumulācijas iekārtu uzstādīšana komersantiem un pašvaldībām
</t>
    </r>
  </si>
  <si>
    <t>Enerģētiskās drošības un neatkarības palielināšana un virzība uz pilnīgu enerģijas tirgu integrāciju, turpinot iesaisti Baltijas valstu elektrotīklu sinhronizācijā un gāzes vienotā tirgus izveidē, vienlaikus atbalstot civilās enerģētikas mikroprojektus, lai iesaistītu mājsaimniecības enerģijas ražošanā no atjaunojamiem avotiem pašu patēriņam un energotaupīgu ēku būvniecībā un atjaunošanā</t>
  </si>
  <si>
    <r>
      <rPr>
        <b/>
        <sz val="11"/>
        <rFont val="Arial"/>
        <family val="2"/>
      </rPr>
      <t xml:space="preserve">Enerģētiskās drošības un neatkarības palielināšana un virzība uz pilnīgu enerģijas tirgu integrāciju
</t>
    </r>
    <r>
      <rPr>
        <u/>
        <sz val="11"/>
        <rFont val="Arial"/>
        <family val="2"/>
      </rPr>
      <t xml:space="preserve">Mērķauditorija: </t>
    </r>
    <r>
      <rPr>
        <sz val="11"/>
        <rFont val="Arial"/>
        <family val="2"/>
        <charset val="186"/>
      </rPr>
      <t xml:space="preserve">enerģijas galalietotāji - kā privātie, tā uzņēmēji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Inčukalna pazemes gāzes krātuves modernizācijas projekts, kura ietvaros tiks mazināta dabazgāzes izņemšanas jaudas atkarība no krātuvē atlikušā aktīvā dabasgāzes daudzuma, kā arī papildus iekšējās infrastruktūras stiprināšana
</t>
    </r>
  </si>
  <si>
    <t>Enerģētiskās drošības un neatkarības palielināšana un virzība uz pilnīgu enerģijas tirgu integrāciju</t>
  </si>
  <si>
    <r>
      <rPr>
        <b/>
        <sz val="11"/>
        <rFont val="Arial"/>
        <family val="2"/>
      </rPr>
      <t xml:space="preserve">Enerģētiskās drošības un neatkarības palielināšana un virzība uz pilnīgu enerģijas tirgu integrāciju
</t>
    </r>
    <r>
      <rPr>
        <u/>
        <sz val="11"/>
        <rFont val="Arial"/>
        <family val="2"/>
      </rPr>
      <t xml:space="preserve">Mērķauditorija: </t>
    </r>
    <r>
      <rPr>
        <sz val="11"/>
        <rFont val="Arial"/>
        <family val="2"/>
        <charset val="186"/>
      </rPr>
      <t xml:space="preserve">enerģijas galalietotāji - kā privātie, tā uzņēmēji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Baltijas valstu sinhronizācija ar Eiropas elektroenerģijas tīklu, stiprinot iekšējos savienojumus, kā arī izveidojot jūras līdzstrāvas kabeli Lietuva - Polija</t>
    </r>
  </si>
  <si>
    <t>13. Rīcības virziens “Mājoklis”</t>
  </si>
  <si>
    <t>Sociālo mājokļu atjaunošana un skaita palielināšana, vienlaikus izveidojot instrumentu, kas sniedz mājokļu atbalstu maznodrošinātām personām dzīvesvietas maiņai, lai veicinātu iesaistīšanos darba tirgū</t>
  </si>
  <si>
    <r>
      <rPr>
        <b/>
        <sz val="11"/>
        <rFont val="Arial"/>
        <family val="2"/>
      </rPr>
      <t xml:space="preserve">Sociālo mājokļu pieejamība īpaši nelabvēlīgā situācijā esošām personām, t.sk. bāreņiem un bez vecāku gādības palikušajiem bērniem pēc pilngadības sasniegšanas, sekmējot vienlīdzīgas iespējas iesaistīties darba tirgū un uzlabojot profesionālo mobilitāti
</t>
    </r>
    <r>
      <rPr>
        <u/>
        <sz val="11"/>
        <rFont val="Arial"/>
        <family val="2"/>
      </rPr>
      <t>Mērķauditorija:</t>
    </r>
    <r>
      <rPr>
        <sz val="11"/>
        <rFont val="Arial"/>
        <family val="2"/>
        <charset val="186"/>
      </rPr>
      <t xml:space="preserve"> iedzīvotāji, kam nepieciešama palīdzība dzīvokļa jautājumu risināšanā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a) sociālo mājokļu atjaunošana vai jauna fonda izbūve, t.sk. aprīkošana
b) personu pārcelšanās uz jaunu mājokli izdevumu kompensēšana no teritorijas ar ierobežotām darba iespējām un augstām infrastruktūras un pakalpojumu saņemšanas izmaksām uz teritoriju, kura nodrošina nodarbinātības iespējas 
</t>
    </r>
  </si>
  <si>
    <t>DD</t>
  </si>
  <si>
    <t>Atbalsta sniegšana ilgtspējīgu, zemu ekspluatācijas un būvniecības izmaksu mājokļiem primāri teritorijās ar jaunu darba vietu potenciālu, tai skaitā novēršot tirgus nepilnības, kas bremzē resursus maz patērējošu, energoefektīvu modulāro būvniecību, nodrošinot energoefektivitāti, SEG emisiju samazinājumu, inovatīvu tehnoloģiju un gudrās mājas risinājumu un vietējo resursu izmantošanu</t>
  </si>
  <si>
    <r>
      <rPr>
        <b/>
        <sz val="11"/>
        <rFont val="Arial"/>
        <family val="2"/>
      </rPr>
      <t xml:space="preserve">Atbalsts ilgtspējīgu, zemu būvniecības un ekpluatācijas izmaksu mājokļiem primāri teritorijās ar jaunu darba vietu potenciālu
</t>
    </r>
    <r>
      <rPr>
        <u/>
        <sz val="11"/>
        <rFont val="Arial"/>
        <family val="2"/>
      </rPr>
      <t>Mērķauditorija:</t>
    </r>
    <r>
      <rPr>
        <sz val="11"/>
        <rFont val="Arial"/>
        <family val="2"/>
        <charset val="186"/>
      </rPr>
      <t xml:space="preserve"> pašvaldības, to kapitālsabiedrības un citi bezpeļņas vai zemas peļņas nekustamo īpašumu attīstītāji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ilgtermiņa aizdevums ar zemu procentu likmi zemu izmaksu mājokļu būvniecībai
</t>
    </r>
  </si>
  <si>
    <t>Izstrādāt mehānismu, kas paredzētu iespēju privātpersonām saņemt grantu mājokļa iegādei vai būvniecībai, kur piešķiramā granta apmērs tiek noteikts pēc bērnu skaita ģimenē</t>
  </si>
  <si>
    <r>
      <rPr>
        <b/>
        <sz val="11"/>
        <rFont val="Arial"/>
        <family val="2"/>
      </rPr>
      <t xml:space="preserve">Atbalsts privātpersonām mājokļa iegādei vai būvniecībai
</t>
    </r>
    <r>
      <rPr>
        <u/>
        <sz val="11"/>
        <rFont val="Arial"/>
        <family val="2"/>
      </rPr>
      <t>Mērķauditorija:</t>
    </r>
    <r>
      <rPr>
        <sz val="11"/>
        <rFont val="Arial"/>
        <family val="2"/>
        <charset val="186"/>
      </rPr>
      <t xml:space="preserve"> ģimenes ar bērniem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grants, kur tā apmērs atkarīgs no bērnu skaita ģimenē
</t>
    </r>
  </si>
  <si>
    <t>Mājokļu kvalitātes paaugstināšana, modernizējot un uzlabojot mājokļu energoefektivitāti un pieejamību, un nekustamā īpašuma pārvaldības kvalitātes uzlabošana, lai mazinātu ēku ilgtermiņa uzturēšanas riskus</t>
  </si>
  <si>
    <r>
      <rPr>
        <b/>
        <sz val="11"/>
        <rFont val="Arial"/>
        <family val="2"/>
      </rPr>
      <t xml:space="preserve">Energoefektivitātes paaugstināšana dzīvojamās ēkās (daudzīvokļu, privātās un neliela dzīvokļu skaita ēku kompleksos)
</t>
    </r>
    <r>
      <rPr>
        <u/>
        <sz val="11"/>
        <rFont val="Arial"/>
        <family val="2"/>
      </rPr>
      <t>Mērķauditorija:</t>
    </r>
    <r>
      <rPr>
        <sz val="11"/>
        <rFont val="Arial"/>
        <family val="2"/>
        <charset val="186"/>
      </rPr>
      <t xml:space="preserve"> dzīvojamo ēku īpašnieki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energoefektivitātes uzlabošanas pasākumi daudzdzīvokļu mājās; resursu efektīvas izmantošanas veicināšana, lai samazinātu patērētās siltumenerģijas apjomu
</t>
    </r>
  </si>
  <si>
    <t>Energoefektivitātes paaugstināšana dzīvojamās ēkās (daudzīvokļu, privātās un neliela dzīvokļu skaita ēku kompleksos)</t>
  </si>
  <si>
    <t>4. Rīcības virziens “Sociālā iekļaušana”</t>
  </si>
  <si>
    <t>Sociālās politikas plānošanas, uzraudzības un novērtēšanas stiprināšana, uzlabojot datu vākšanu, digitalizēto datu apriti un savietojamību, pakalpojumu administrēšanu, kā arī analīzi pierādījumos balstītu lēmumu pieņemšanā sociālās politikas attīstībai un sociālo pakalpojumu administrēšanai</t>
  </si>
  <si>
    <r>
      <rPr>
        <b/>
        <sz val="11"/>
        <rFont val="Arial"/>
        <family val="2"/>
        <charset val="186"/>
      </rPr>
      <t xml:space="preserve">Pilnveidot sociālās politikas plānošanu, prognozēšanu un uzraudzību un labklājības nozares institūciju veiktspēju 
</t>
    </r>
    <r>
      <rPr>
        <u/>
        <sz val="11"/>
        <rFont val="Arial"/>
        <family val="2"/>
        <charset val="186"/>
      </rPr>
      <t xml:space="preserve">Mērķauditorija: </t>
    </r>
    <r>
      <rPr>
        <sz val="11"/>
        <rFont val="Arial"/>
        <family val="2"/>
        <charset val="186"/>
      </rPr>
      <t xml:space="preserve">labklājības nozares darbinieki, labklājības nozares institūciju sniegto pakalpojumu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jauna, mūsdienu tehnoloģijām atbilstoša pensiju un sociālās apdrošināšanas budžeta prognožu modeļa izstrāde, kas uzlabotu sociālās politikas plānošanu un uzraudzību ilgtermiņā; 
(2) labklājības nozares institūciju (LM, VSAA, SIVA, VSAC, VDEĀVK, VBTAI) veiktspējas uzlabošana; 
(3) sociālās politikas plānošanai nepieciešamo ietekmes izvērtējumu veikšana; 
(4) IT sistēmu pilnveidošana.</t>
    </r>
  </si>
  <si>
    <t>Pilnveidot sociālās politikas plānošanu, prognozēšanu un uzraudzību un labklājības nozares institūciju veiktspēju</t>
  </si>
  <si>
    <t>VSAA, SIVA, VSAC, VDEĀVK, VBTAI, NVA, VDI</t>
  </si>
  <si>
    <r>
      <rPr>
        <b/>
        <sz val="11"/>
        <rFont val="Arial"/>
        <family val="2"/>
        <charset val="186"/>
      </rPr>
      <t xml:space="preserve">Pilnveidot sociālās politikas plānošanu, prognozēšanu un uzraudzību un labklājības nozares institūciju veiktspēju
</t>
    </r>
    <r>
      <rPr>
        <u/>
        <sz val="11"/>
        <rFont val="Arial"/>
        <family val="2"/>
        <charset val="186"/>
      </rPr>
      <t xml:space="preserve">Mērķauditorija: </t>
    </r>
    <r>
      <rPr>
        <sz val="11"/>
        <rFont val="Arial"/>
        <family val="2"/>
        <charset val="186"/>
      </rPr>
      <t xml:space="preserve">labklājības nozares darbinieki, labklājības nozares institūciju sniegto pakalpojumu saņēmēji.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jauna, mūsdienu tehnoloģijām atbilstoša pensiju un sociālās apdrošināšanas budžeta prognožu modeļa izstrāde, kas uzlabotu sociālās politikas plānošanu un uzraudzību ilgtermiņā;
(2) labklājības nozares institūciju (LM, VSAA, SIVA, VSAC, VDEĀVK, VBTAI) veiktspējas uzlabošana; 
(3) sociālās politikas plānošanai nepieciešamo ietekmes izvērtējumu veikšana; 
(4) IT sistēmu pilnveidošana.</t>
    </r>
  </si>
  <si>
    <t>Ģimeniskas vides veidošana ārpusģimenes aprūpē esošiem bērniem, ārpusģimenes aprūpē esošo bērnu tiesību aizstāvības un interešu pārstāvniecības, sniegtā atbalsta un pakalpojumu uzlabošana, kā arī atbalsta pakalpojumu pilnveide jauniešiem pēc ārpusģimenes aprūpes, veicinot sociālo iekļaušanu</t>
  </si>
  <si>
    <r>
      <rPr>
        <b/>
        <sz val="11"/>
        <rFont val="Arial"/>
        <family val="2"/>
        <charset val="186"/>
      </rPr>
      <t xml:space="preserve">Palielināt materiālo atbalstu personām, kas pilda aizbildņa pienākumus
</t>
    </r>
    <r>
      <rPr>
        <u/>
        <sz val="11"/>
        <rFont val="Arial"/>
        <family val="2"/>
        <charset val="186"/>
      </rPr>
      <t xml:space="preserve">Mērķauditorija: </t>
    </r>
    <r>
      <rPr>
        <sz val="11"/>
        <rFont val="Arial"/>
        <family val="2"/>
        <charset val="186"/>
      </rPr>
      <t xml:space="preserve">aizbildņi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pabalsta aizbildnim par bērna uzturēšanu, palielināšana, vienādojot to ar pabalstu audžuģimenē ievietota bērna uzturam; 
(2) sociālās apdrošināšanas iemaksu veikšana par aizbildņiem pensiju, invaliditātes un bezdarba apdrošināšanai.</t>
    </r>
  </si>
  <si>
    <t>Palielināt materiālo atbalstu personām, kas pilda aizbildņa pienākumus</t>
  </si>
  <si>
    <r>
      <rPr>
        <b/>
        <sz val="11"/>
        <rFont val="Arial"/>
        <family val="2"/>
      </rPr>
      <t xml:space="preserve">Energoefektivitātes paaugstināšana valsts ēkās
</t>
    </r>
    <r>
      <rPr>
        <u/>
        <sz val="11"/>
        <rFont val="Arial"/>
        <family val="2"/>
      </rPr>
      <t xml:space="preserve">Mērķauditorija: </t>
    </r>
    <r>
      <rPr>
        <sz val="11"/>
        <rFont val="Arial"/>
        <family val="2"/>
        <charset val="186"/>
      </rPr>
      <t xml:space="preserve">valsts ēku pārvaldītāji un lietotāji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energoefektivitātes uzlabošanas, viedas energovadības un atjaunojamo energoresursu izmantošanas pasākumi valsts īpašumā esošajās ēkās
</t>
    </r>
  </si>
  <si>
    <t>Energoefektivitātes paaugstināšana valsts ēkās</t>
  </si>
  <si>
    <r>
      <t>Gaisa kvalitātes uzlabošana slāpekļa oksīdu (NOx), amonjaka un daļiņu PM</t>
    </r>
    <r>
      <rPr>
        <vertAlign val="subscript"/>
        <sz val="11"/>
        <color theme="1"/>
        <rFont val="Arial"/>
        <family val="2"/>
        <charset val="186"/>
      </rPr>
      <t>2,5</t>
    </r>
    <r>
      <rPr>
        <sz val="11"/>
        <color theme="1"/>
        <rFont val="Arial"/>
        <family val="2"/>
        <charset val="186"/>
      </rPr>
      <t xml:space="preserve"> piesārņojuma samazināšanai blīvi apdzīvotās vietās un valstī kopumā, mērķtiecīgi sasniedzot augstu energoefektivitāti, oglekļa mazietilpīgu ražošanu un uzlabojot transporta sistēmas.</t>
    </r>
  </si>
  <si>
    <r>
      <rPr>
        <b/>
        <sz val="11"/>
        <rFont val="Arial"/>
        <family val="2"/>
      </rPr>
      <t xml:space="preserve">AER izmantošana un energoefektivitātes paaugstināšana rūpniecībā
</t>
    </r>
    <r>
      <rPr>
        <u/>
        <sz val="11"/>
        <rFont val="Arial"/>
        <family val="2"/>
      </rPr>
      <t xml:space="preserve">Mērķauditorija: </t>
    </r>
    <r>
      <rPr>
        <sz val="11"/>
        <rFont val="Arial"/>
        <family val="2"/>
        <charset val="186"/>
      </rPr>
      <t xml:space="preserve">uzņēmumi
</t>
    </r>
    <r>
      <rPr>
        <u/>
        <sz val="11"/>
        <rFont val="Arial"/>
        <family val="2"/>
      </rPr>
      <t>Īstenošanas vieta:</t>
    </r>
    <r>
      <rPr>
        <sz val="11"/>
        <rFont val="Arial"/>
        <family val="2"/>
        <charset val="186"/>
      </rPr>
      <t xml:space="preserve"> visa Latvija
</t>
    </r>
    <r>
      <rPr>
        <u/>
        <sz val="11"/>
        <rFont val="Arial"/>
        <family val="2"/>
      </rPr>
      <t>Veicamās sarbības:</t>
    </r>
    <r>
      <rPr>
        <sz val="11"/>
        <rFont val="Arial"/>
        <family val="2"/>
        <charset val="186"/>
      </rPr>
      <t xml:space="preserve"> jaunu energoefektīvu ražotņu būvniecība; esošo rūpnieciskās ražošanas jaudu modernizēšana, uzstādot energoefektīvākas ražošanas un ražošanu nodrošinošas blakusprocesu iekārtas; ražošanas ēku un teritoriju sakārtošana, t.sk., ražošanas teritorijā esošo iekšējo un ārējo inženiertīklu un inženiersistēmu nomaiņa pret energoefektīvākām</t>
    </r>
  </si>
  <si>
    <t>AER izmantošana un energoefektivitātes paaugstināšana rūpniecībā</t>
  </si>
  <si>
    <r>
      <rPr>
        <b/>
        <sz val="11"/>
        <rFont val="Arial"/>
        <family val="2"/>
      </rPr>
      <t xml:space="preserve">AER izmantošana un energoefektivitātes paaugstināšana lokālajā un individuālajā siltumapgādē un aukstumapgādē
</t>
    </r>
    <r>
      <rPr>
        <u/>
        <sz val="11"/>
        <rFont val="Arial"/>
        <family val="2"/>
      </rPr>
      <t>Mērķauditorija:</t>
    </r>
    <r>
      <rPr>
        <sz val="11"/>
        <rFont val="Arial"/>
        <family val="2"/>
        <charset val="186"/>
      </rPr>
      <t xml:space="preserve"> lokālās siltumapgādes  (LSA) patērētāji, individuālās siltumapgādes patērētāji, t.sk., mājsaimniecības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energoefektivitātes uzlabošanai un AER izmantošanas veicināšana LSA un individuālajā siltumapgādē, un	AER tehnoloģiju ieviešana aukstumapgādē
</t>
    </r>
  </si>
  <si>
    <r>
      <t xml:space="preserve">Vides pieejamības uzlabošana personām ar kustību traucējumiem
</t>
    </r>
    <r>
      <rPr>
        <u/>
        <sz val="11"/>
        <rFont val="Arial"/>
        <family val="2"/>
      </rPr>
      <t xml:space="preserve">Mērķauditorija: </t>
    </r>
    <r>
      <rPr>
        <sz val="11"/>
        <rFont val="Arial"/>
        <family val="2"/>
        <charset val="186"/>
      </rPr>
      <t xml:space="preserve">personas ar kustību traucējumiem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mājokļu piemērošanai personām ar invaliditāti
</t>
    </r>
  </si>
  <si>
    <t>Vides pieejamības uzlabošana personām ar kustību traucējumiem</t>
  </si>
  <si>
    <r>
      <rPr>
        <b/>
        <sz val="11"/>
        <rFont val="Arial"/>
        <family val="2"/>
      </rPr>
      <t xml:space="preserve">VUGD Tehniskās un aprīkojuma remonta bāzes būvniecība
</t>
    </r>
    <r>
      <rPr>
        <u/>
        <sz val="11"/>
        <rFont val="Arial"/>
        <family val="2"/>
      </rPr>
      <t>Mērķauditorija:</t>
    </r>
    <r>
      <rPr>
        <sz val="11"/>
        <rFont val="Arial"/>
        <family val="2"/>
        <charset val="186"/>
      </rPr>
      <t xml:space="preserve"> 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 xml:space="preserve">Samazināt tehnikas dīkstāvi, veicot laicīgus un kvalitatīvus remonta un tehniskās apkopes darbus, kas rezultāta uzlabos VUGD tehnsiko nodrošinājumu un personāla darbību, kas sekmēs kvalitatīvu pamatuzdevumu veikšanu. Esošās telpas Maskavas ielā 3, nespēj nodrošināt efektīvus un darba drošībai atbilstošus apstākļus, kas rezultāta paildzina remontu laiku un rada nespēju nodrošināt struktūrvienības ar nepieciešamo aprīkojumu.
 </t>
    </r>
  </si>
  <si>
    <t>VUGD Tehniskās un aprīkojuma remonta bāzes būvniecība</t>
  </si>
  <si>
    <t>IEM (NVA)</t>
  </si>
  <si>
    <t>VUGD</t>
  </si>
  <si>
    <r>
      <rPr>
        <b/>
        <sz val="11"/>
        <rFont val="Arial"/>
        <family val="2"/>
      </rPr>
      <t xml:space="preserve">Nodrošināt VUGD katastrofu pārvaldības tehnisko kapacitāti
</t>
    </r>
    <r>
      <rPr>
        <u/>
        <sz val="11"/>
        <rFont val="Arial"/>
        <family val="2"/>
      </rPr>
      <t>Mērķauditorija:</t>
    </r>
    <r>
      <rPr>
        <sz val="11"/>
        <rFont val="Arial"/>
        <family val="2"/>
        <charset val="186"/>
      </rPr>
      <t xml:space="preserve"> 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Nodrošināt nepieciešamās tehniskās kapacitātes, lai saglabātu VUGD sniegtu visu posmu katastrofu pārvaldīšanas pakalpojuma pieejamību un kvalitāti, kā arī saglabāt reaģēšanas spējas ugunsgrēku dzēšanas un glābšanas darbos.  Šobrīd VUGD ir ievērojams tehnisko kapacitāšu trūkums, kas negatīvi ietekmē VUGD spējas pildīt pamatfunkcijas. Jaunas tehnikas iepirkums ļautu pakāpeniski atrisināt esošas problēmas ar speciālā aprīkojuma nodrošinājumu.
Veicamās darbības:
1. Nodrošināt VUGD ar vitāli nepieciešamo specializēto ugunsdzēsības un glābšanas autotransportu;
2. Nodrošināt VUGD ar vitāli nepieciešamo palīgtehniku ugunsdzēsībai, glābšanai un ugunsdrošībai;
3. Nodrošināt VUGD amatpersonas ar mūsdienu prasībām atbilstošu aprīkojumu un inventāru (ūdenslīdēju darba veikšanai, alpīnismam, glābšanas darbiem un ugunsgrēku dzēšanai), personāla apmācības darbam ar aprīkojumu, jaunas kvalifikācijas (ūdenslīdējs, industriālais alpīnists) apguvei.</t>
    </r>
  </si>
  <si>
    <t>Nodrošināt VUGD katastrofu pārvaldības tehnisko kapacitāti</t>
  </si>
  <si>
    <t>IEM (VUGD)</t>
  </si>
  <si>
    <r>
      <rPr>
        <b/>
        <sz val="11"/>
        <rFont val="Arial"/>
        <family val="2"/>
      </rPr>
      <t xml:space="preserve">Katastrofu zaudējumu datubāzes izveide un ieviešana
</t>
    </r>
    <r>
      <rPr>
        <u/>
        <sz val="11"/>
        <rFont val="Arial"/>
        <family val="2"/>
      </rPr>
      <t xml:space="preserve">Mērķauditorija: </t>
    </r>
    <r>
      <rPr>
        <sz val="11"/>
        <rFont val="Arial"/>
        <family val="2"/>
        <charset val="186"/>
      </rPr>
      <t xml:space="preserve">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Katastrofu zaudējumu datubāzes izveide sekmēs Latvijas, kā ANO dalībvalsts pienākumu pildīšanu, nododot informāciju par katastrofu zaudējuma datiem, kā arī nodrošinās kvalitatīvu un uz pierādījumiem balstītu riska novērtēšanu, analīzi, prevenciju, gatavību, seku likvidāciju un atkopšanās pasākumu īstenošanu. 
Minētās datubāzes izveidi atbalsta arī Sendai Katastrofu riska mazināšanas Rīcību plāns 2015.-2030.gadam globālo mērķu īstenošanai.</t>
    </r>
  </si>
  <si>
    <t>Katastrofu zaudējumu datubāzes izveide un ieviešana</t>
  </si>
  <si>
    <t>AiM, EM, VARAM, SM, VM, ZM, CSP</t>
  </si>
  <si>
    <r>
      <rPr>
        <b/>
        <sz val="11"/>
        <rFont val="Arial"/>
        <family val="2"/>
      </rPr>
      <t xml:space="preserve">Agrīnās brīdināšanas sistēmas izveide un ieviešana
</t>
    </r>
    <r>
      <rPr>
        <u/>
        <sz val="11"/>
        <rFont val="Arial"/>
        <family val="2"/>
      </rPr>
      <t xml:space="preserve">Mērķauditorija: </t>
    </r>
    <r>
      <rPr>
        <sz val="11"/>
        <rFont val="Arial"/>
        <family val="2"/>
        <charset val="186"/>
      </rPr>
      <t xml:space="preserve">VUGD amatpersonas un Latvijas iedzīvotāji 
</t>
    </r>
    <r>
      <rPr>
        <u/>
        <sz val="11"/>
        <rFont val="Arial"/>
        <family val="2"/>
      </rPr>
      <t>Īstenošanas teritorija:</t>
    </r>
    <r>
      <rPr>
        <sz val="11"/>
        <rFont val="Arial"/>
        <family val="2"/>
        <charset val="186"/>
      </rPr>
      <t xml:space="preserve"> visā Latvijā 
</t>
    </r>
    <r>
      <rPr>
        <u/>
        <sz val="11"/>
        <rFont val="Arial"/>
        <family val="2"/>
      </rPr>
      <t xml:space="preserve">Veicamās darbības: </t>
    </r>
    <r>
      <rPr>
        <sz val="11"/>
        <rFont val="Arial"/>
        <family val="2"/>
        <charset val="186"/>
      </rPr>
      <t xml:space="preserve">Pastāvošā agrīnās brīdināšanas sistēma (sirēnas un masu mediji) nav spējīga nodrošināt sabiedrības vairākuma ārkārtas gadījuma apzināšanu un informēt par rīcību katastrofas laikā, kas norāda uz tās efektivitātes trūkumu. Ir nepieciešams ieviest modernu un efektīvāku, uz mūsdienu tehnoloģijām balstītu sistēmu, kas būs spējīga apzināt maksimālo sabiedrības daļu, tai skaitā neaizsargātās sabiedrības grupas. </t>
    </r>
  </si>
  <si>
    <t>Agrīnās brīdināšanas sistēmas izveide un ieviešana</t>
  </si>
  <si>
    <t>SM, AiM, VARAM, SPRK</t>
  </si>
  <si>
    <r>
      <rPr>
        <b/>
        <sz val="11"/>
        <rFont val="Arial"/>
        <family val="2"/>
      </rPr>
      <t xml:space="preserve">Vienotas ugunsdrošības uzraudzības un civilās aizsardzības platformas izveide
</t>
    </r>
    <r>
      <rPr>
        <u/>
        <sz val="11"/>
        <rFont val="Arial"/>
        <family val="2"/>
      </rPr>
      <t xml:space="preserve">Mērķauditorija: </t>
    </r>
    <r>
      <rPr>
        <sz val="11"/>
        <rFont val="Arial"/>
        <family val="2"/>
        <charset val="186"/>
      </rPr>
      <t xml:space="preserve">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Digitalizēt un pilnveidot valsts ugunsdrošības uzraudzības un civilās aizsardzības darbu un izstrādāt un ieviest uzraudzības darbā vienotu platformu, kas sevī ietvers trīs informācijas sistēmas: "Ugunsdrošības uzraudzības un civilās aizsardzības darba vadība un kontrole", "Ugunsdrošības prasību ievērošana pašdeklarēšanas sistēma" un "Riska novērtēšanas instruments"</t>
    </r>
  </si>
  <si>
    <t>Vienotas ugunsdrošības uzraudzības un civilās aizsardzības platformas izveide</t>
  </si>
  <si>
    <t>Cilvēku rīcībspējas stiprināšana ārkārtas gadījumos, sadarbojoties ar atbildīgajiem valsts dienestiem, iesaistoties brīvprātīgās organizācijās, kā arī uzlabojot iesaisti un atbildīgu rīcību noziegumu atpazīšanā un novēršanā, civilajā aizsardzībā un visaptverošajā valsts aizsardzībā</t>
  </si>
  <si>
    <r>
      <rPr>
        <b/>
        <sz val="11"/>
        <color theme="1"/>
        <rFont val="Arial"/>
        <family val="2"/>
      </rPr>
      <t xml:space="preserve">Drošības klašu izveide katastrofu pārvaldības prevencijas un sabiedrības izglītošanai
</t>
    </r>
    <r>
      <rPr>
        <u/>
        <sz val="11"/>
        <color theme="1"/>
        <rFont val="Arial"/>
        <family val="2"/>
      </rPr>
      <t xml:space="preserve">Mērķauditorija: </t>
    </r>
    <r>
      <rPr>
        <sz val="11"/>
        <color theme="1"/>
        <rFont val="Arial"/>
        <family val="2"/>
        <charset val="186"/>
      </rPr>
      <t xml:space="preserve">Latvijas iedzīvotāji 
</t>
    </r>
    <r>
      <rPr>
        <u/>
        <sz val="11"/>
        <color theme="1"/>
        <rFont val="Arial"/>
        <family val="2"/>
      </rPr>
      <t xml:space="preserve">Īstenošanas teritorija: </t>
    </r>
    <r>
      <rPr>
        <sz val="11"/>
        <color theme="1"/>
        <rFont val="Arial"/>
        <family val="2"/>
        <charset val="186"/>
      </rPr>
      <t xml:space="preserve">visā Latvijā
</t>
    </r>
    <r>
      <rPr>
        <u/>
        <sz val="11"/>
        <color theme="1"/>
        <rFont val="Arial"/>
        <family val="2"/>
      </rPr>
      <t>Veicamās darbības:</t>
    </r>
    <r>
      <rPr>
        <sz val="11"/>
        <color theme="1"/>
        <rFont val="Arial"/>
        <family val="2"/>
        <charset val="186"/>
      </rPr>
      <t xml:space="preserve"> Sabiedrības izglītošana par pareizu rīcību ārkārtas gadījumos, paaugstinot izpratni ar ugunsdrošību un civilo aizsardzību saistītiem jautājumiem, izveidojot jaunu pieeju sabiedrības izglītošanas pasākumu īstenošanai, apvienojot teorētiskās zināšanas ar praktisku darbību. Apmācības metodoloģijas izveidošana un stacionāro un pārvietojamo praktisko apmācības telpu iekārtošana (Drošības klases), kas tiks izmantotas VUGD struktūrvienībās, izglītības iestādes, publiskos pasākumos. Rezultātā, prioritāti skolēni, jaunieši un pieaugušie visā Latvijā apgūs plašākas zināšanas un prasmes, kas veicinās VUGD prevencijas pasākuma mērķa sasniegšanu.</t>
    </r>
  </si>
  <si>
    <t>Drošības klašu izveide katastrofu pārvaldības prevencijas un sabiedrības izglītošanai</t>
  </si>
  <si>
    <r>
      <rPr>
        <b/>
        <sz val="11"/>
        <rFont val="Arial"/>
        <family val="2"/>
      </rPr>
      <t xml:space="preserve">Fizisko personu datu pakalpojumu modernizācija. 2.posms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lai mazinātu birokrātisko slogu un nepieciešamo cilvēkstundu daudzumu procesu īstenošanai, būtu jāizveido moderni, tai skaitā pašapkalpošanās, pakalpojumi klientiem, kā arī jāveic procesu automatizācija un robotizācija, kas būtu veicama, attīstot un pilnveidojot fizisko personu datu pakalpojumus un to atbalstošo infrastruktūru. 
1) Fizisko personu reģistra informācijas sistēmā (FPRIS) esošais Personu statusu apliecinājumu reģistrs (PSTAR) tiktu papildināts ar jauniem personu statusiem, kā arī tiks paplašināta statusu pieejamība, izmantojot mobilos risinājumus;
2) Tiktu veikta fizisko personu uzskaites, tai skaitā dzimšanas, miršanas, laulību procesu elektronizācija un modernizācija, un iepriekšējo šo procesu ietvaros radīto dokumentu digitalizēšana un digitāla uzkrāšana;
3) Tiktu izveidota FPRIS apmācību un testa vide ar anonimizētiem datiem ārējiem un iekšējiem lietotājiem, tai skaitā tehniskās infrastruktūras un licenču iegāde un uzstādīšana.
4) Tiktu ieviesta robotizācija un automatizācija procesos, kas saistīti ar fizisko personu uzskaiti. </t>
    </r>
  </si>
  <si>
    <t>Fizisko personu datu pakalpojumu modernizācija. 2.posms</t>
  </si>
  <si>
    <t>IEM (PMLP)</t>
  </si>
  <si>
    <t xml:space="preserve">5. Rīcības virziens “Zinātne sabiedrības attīstībai, tautsaimniecības </t>
  </si>
  <si>
    <t>Trīs pīlāru finansēšanas modeļa ar snieguma un inovācijas stimuliem efektīva ieviešana augstākajā izglītībā un zinātnē, izveidojot nozaru ilgtermiņa stratēģiskajai attīstībai nepieciešamās valsts pētījumu programmas un tirgus orientētās pētniecības programmas publiskā un privātā sektora kopīgam P&amp;A darbam, īpaši viedās specializācijas stratēģijas jomās</t>
  </si>
  <si>
    <r>
      <rPr>
        <b/>
        <sz val="11"/>
        <rFont val="Arial"/>
        <family val="2"/>
      </rPr>
      <t>Valsts pētījumu programma lauskaimniecības, pārtikas, veterinārijas un meža nozarēs</t>
    </r>
    <r>
      <rPr>
        <sz val="11"/>
        <rFont val="Arial"/>
        <family val="2"/>
        <charset val="186"/>
      </rPr>
      <t xml:space="preserve">
Bioekonomikas nozarēm nepieciešami pētījumi, lai veicinātu zināšanu ietilpīgu bioekonomikas pamatnozaru un saistīto nozaru ilgtspējīgu un konkurētspējīgu attīstību klimata pārmaiņu apstākļos: 
1) inovatīvas, riskus mazinošas augu, t.sk. mežu, un dzīvnieku  audzēšanas tehnoloģijas ilgtspējīgi, efektīvi un produktīvi izmantojot pieejamos zemes resursus, mazinot un pielāgojoties klimata pārmaiņām; 2) jaunu un inovatīvu augstas pievienotās vērtības kvalitatīvas un funkcionālas pārtikas produktu un nišas  produktu izstrādei un  tehnoloģiskos risinājumus to ražošanai no tradicionālām un  netradicionālām lauksaimniecības augu  un dzīvnieku izejvielām un  ražošanas blakusproduktiem; 3) jaunu un inovatīvu augstas pievienotās vērtības nišas produktu  izstrādei un tehnoloģiskos risinājumus ražošanai no koksnes; koksnes biomasas, koksnes pārstrādes blakusproduktu pilnīgai izmantošanai ķīmiskajai pārstrādei un enerģijai;  4) inovatīvus risinājumus zivju resursu atražošanai, to dzīvotņu kvalitātes uzlabošanai un nārsta vietu atjaunošanai, kā arī akvakultūras attīstībai;  5) labākos (izmaksu efektīvākos) risinājumus zemes ilgstspējīgai izmantošanai, cilvēka drošumvides un dzīves telpas kvalitātes uzlabošanai un tautsaimniecības attīstībai, kā arī, lai mazinātu augsnes eroziju, augsnes piesārņojumu, augsnes organisko vielu un bioloģiskās daudzveidības samazināšanos; 6) Bioekonomikas nozaru ilgtspējīgas attīstības un konkurētspējas sociālekonomisko pamatojumu. </t>
    </r>
  </si>
  <si>
    <t>Valsts pētījumu programma lauskaimniecības, pārtikas, veterinārijas un meža nozarēs</t>
  </si>
  <si>
    <r>
      <rPr>
        <b/>
        <sz val="11"/>
        <color theme="1"/>
        <rFont val="Arial"/>
        <family val="2"/>
      </rPr>
      <t>Ieviesta valsts pētījumu programma "Sabiedrības veselība"</t>
    </r>
    <r>
      <rPr>
        <u/>
        <sz val="11"/>
        <color theme="1"/>
        <rFont val="Arial"/>
        <family val="2"/>
      </rPr>
      <t xml:space="preserve">
Mērķauditorija:</t>
    </r>
    <r>
      <rPr>
        <sz val="11"/>
        <color theme="1"/>
        <rFont val="Arial"/>
        <family val="2"/>
        <charset val="186"/>
      </rPr>
      <t xml:space="preserve"> visi iedzīvotāji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Indikatīvās darbības: </t>
    </r>
    <r>
      <rPr>
        <sz val="11"/>
        <color theme="1"/>
        <rFont val="Arial"/>
        <family val="2"/>
        <charset val="186"/>
      </rPr>
      <t xml:space="preserve">valsts pētījumu programmas "Sabiedrības veselība" izstrāde un ieviešana, realizējot veselības nozares plānošanai nepieciešamus pētījumus, piemēram, AMR, biomonitoringa jomā.
</t>
    </r>
  </si>
  <si>
    <t>Ieviesta valsts pētījumu programma "Sabiedrības veselība"</t>
  </si>
  <si>
    <t>IZM, FM</t>
  </si>
  <si>
    <r>
      <t xml:space="preserve">Pierādījumos balstītu narkotiku lietošanas standarta pofilakses programmu īstenošana
</t>
    </r>
    <r>
      <rPr>
        <u/>
        <sz val="11"/>
        <color theme="1"/>
        <rFont val="Arial"/>
        <family val="2"/>
        <charset val="186"/>
      </rPr>
      <t>Mērķauditorija:</t>
    </r>
    <r>
      <rPr>
        <sz val="11"/>
        <color theme="1"/>
        <rFont val="Arial"/>
        <family val="2"/>
        <charset val="186"/>
      </rPr>
      <t xml:space="preserve"> jaunieši, jaunieši no riska grupām un vidēm, ģimenes, jaunieši, kas nonākuši tiesībaizsardzības iestāžu redzeslokā par narkotiku lietošanu.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pierādījumos balstītu standarta programmu (Unplugged; FredGoesNet) iepirkšana, īstenošana un izvērtēšana. Attiecināms uz visu plānošanas periodu.</t>
    </r>
  </si>
  <si>
    <t>Pierādījumos balstītu narkotiku lietošanas standarta pofilakses programmu īstenošana</t>
  </si>
  <si>
    <t>IZM; LM; VM, pašvaldības</t>
  </si>
  <si>
    <r>
      <rPr>
        <b/>
        <sz val="11"/>
        <rFont val="Arial"/>
        <family val="2"/>
        <charset val="186"/>
      </rPr>
      <t>Narkotiku lietošanas profilakses intervenču kvalitātes standartu ieviešana</t>
    </r>
    <r>
      <rPr>
        <sz val="11"/>
        <rFont val="Arial"/>
        <family val="2"/>
        <charset val="186"/>
      </rPr>
      <t xml:space="preserve">
</t>
    </r>
    <r>
      <rPr>
        <u/>
        <sz val="11"/>
        <rFont val="Arial"/>
        <family val="2"/>
        <charset val="186"/>
      </rPr>
      <t>Tiešā mērķauditorija:</t>
    </r>
    <r>
      <rPr>
        <sz val="11"/>
        <rFont val="Arial"/>
        <family val="2"/>
        <charset val="186"/>
      </rPr>
      <t xml:space="preserve"> politikas plānotāji, profilakses intervenču plānotāji un īstenotāji; </t>
    </r>
    <r>
      <rPr>
        <u/>
        <sz val="11"/>
        <rFont val="Arial"/>
        <family val="2"/>
        <charset val="186"/>
      </rPr>
      <t xml:space="preserve">netiešā mērķauditorija </t>
    </r>
    <r>
      <rPr>
        <sz val="11"/>
        <rFont val="Arial"/>
        <family val="2"/>
        <charset val="186"/>
      </rPr>
      <t xml:space="preserve">- visa sabiedrība
</t>
    </r>
    <r>
      <rPr>
        <u/>
        <sz val="11"/>
        <rFont val="Arial"/>
        <family val="2"/>
        <charset val="186"/>
      </rPr>
      <t xml:space="preserve">Indikatīvās darbības: </t>
    </r>
    <r>
      <rPr>
        <sz val="11"/>
        <rFont val="Arial"/>
        <family val="2"/>
        <charset val="186"/>
      </rPr>
      <t>Narkotiku lietošanas profilakses intervenču kvalitātes standartu ieviešanatbilstoši Eiropas kvalitātes standartiem narkotiku profilaksē (http://prevention-standards.eu/). 
Ietver pasākumu kopumu: rekomendāciju izstrāde (Iekšlietu ministrija izstrādās ASAP pojekta ietvaros (“ASAP training”, Nr.807038 — ASAP-Training — JUST-2017-AG-DRUG); apmācības speciālistiem, regulāri pasākumi pieredzes, paraugprakšu apmaiņai vietējā un starptautiskā mērogā; kvalitātes standartu adaptācija un integrēšana profilakses sistēmā (iepirkumu specifikācijās, plānošanas dokumentos); īstenoto intervenču izvērtēšana. Attiecināms uz visu plānošanas periodu.</t>
    </r>
  </si>
  <si>
    <t>Narkotiku lietošanas profilakses intervenču kvalitātes standartu ieviešana</t>
  </si>
  <si>
    <t xml:space="preserve">IEM </t>
  </si>
  <si>
    <t>VM, LM, pašvaldības</t>
  </si>
  <si>
    <r>
      <rPr>
        <b/>
        <sz val="11"/>
        <rFont val="Arial"/>
        <family val="2"/>
      </rPr>
      <t xml:space="preserve">Kompetento tiesībaizsardzības un drošības iestāžu pieslēgšana NKIM informācijas sistēmai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Īstenošanas teritorija:</t>
    </r>
    <r>
      <rPr>
        <sz val="11"/>
        <rFont val="Arial"/>
        <family val="2"/>
        <charset val="186"/>
      </rPr>
      <t xml:space="preserve"> AI un drošības iestāžu struktūrvienības
</t>
    </r>
    <r>
      <rPr>
        <u/>
        <sz val="11"/>
        <rFont val="Arial"/>
        <family val="2"/>
      </rPr>
      <t xml:space="preserve">Veicamās darbības: </t>
    </r>
    <r>
      <rPr>
        <sz val="11"/>
        <rFont val="Arial"/>
        <family val="2"/>
        <charset val="186"/>
      </rPr>
      <t xml:space="preserve">Nodrošināts kompetento tiesībaizsardzības un drošības iestāžu pieslēgums Nacionālā kriminālizmeklēšanas modeļa (NKIM) informācijas sistēmai
</t>
    </r>
  </si>
  <si>
    <t>Kompetento tiesībaizsardzības un drošības iestāžu pieslēgšana NKIM informācijas sistēmai</t>
  </si>
  <si>
    <t>IEM (IC),
kompetentās TAI un drošības iestādes</t>
  </si>
  <si>
    <r>
      <rPr>
        <b/>
        <sz val="11"/>
        <rFont val="Arial"/>
        <family val="2"/>
      </rPr>
      <t xml:space="preserve">IIIS2 esošo apakšsistēmu attīstība/pielāgošana/modernizācija
</t>
    </r>
    <r>
      <rPr>
        <u/>
        <sz val="11"/>
        <rFont val="Arial"/>
        <family val="2"/>
      </rPr>
      <t>Mērķauditorija:
-</t>
    </r>
    <r>
      <rPr>
        <sz val="11"/>
        <rFont val="Arial"/>
        <family val="2"/>
        <charset val="186"/>
      </rPr>
      <t xml:space="preserve">procesa virzītāji kriminālprocesā, administratīvā pārkāpuma lietvedībā, policijas resoriskajā pārbaudē, operatīvās darbības procesā kriminālistikas eksperti, tai skaitā Iekšlietu ministrijas resora iestādes, pašvaldības policija, bāriņtiesas, prokuratūra, KNAB, SAB, u.c. iestādes, kuras izmanto Iekšlietu ministrijas informācijas sistēmas likumpārkāpumu izmeklēšanai, uzskaitei un kontrolei;
- kriminālprocesa, administratīvā pārkāpuma lietvedības u.c.  procesa dalībnieki ar saviem uzdevumiem un tiesībām iepriekšminētajos procesos, piemēram, ziņot par likumpārkāpumu iepazīties ar lietas materiāliem.
- fiziskas un juridiskas personas, kurām savas darbības rezultātā ir nepieciešamība iepazīties ar likumpārkāpumu statististisko informāciju.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Lai nodrošinātu efektīvāku normatīvajos aktos noteikto funkciju izpildi, nepieciešams uzlabot un pilnveidot valsts iestādēm nepieciešamās  informācijas elektronisko apriti  Jaunās paaudzes integrētajā iekšlietu informācijas sistēmā (IIIS2)</t>
    </r>
  </si>
  <si>
    <t>E-lietas 2.kārtā - esošo IeM apakšsistēmu attīstība/pielāgošana/modernizācija (IIIS2 esošo apakšsistēmu attīstība/pielāgošana/modernizācija)</t>
  </si>
  <si>
    <t>IEM (IC)</t>
  </si>
  <si>
    <t>IEM, TM, prokuratūra</t>
  </si>
  <si>
    <t>Valsts un pašvaldību institūciju un publisko personu kapitālsabiedrību P&amp;A stratēģiskās plānošanas un analītiskās kapacitātes stiprināšana un līderība pētījumu un inovācijas pasūtīšanā un ieviešanā, jo īpaši valsts un pašvaldību kapitālsabiedrību ieguldījums eksportspējīgu produktu vai pakalpojumu radīšanai un ieviešanai</t>
  </si>
  <si>
    <r>
      <rPr>
        <b/>
        <sz val="11"/>
        <rFont val="Arial"/>
        <family val="2"/>
      </rPr>
      <t>Pilotprojekta īstenošana inovāciju iepirkumu īstenošanā un kapacitātes celšanā publiskajā sektorā</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publiskā sektora inovācijas un jaunu risinājumu atrašanu, kuri būtu vērsti uz darbības efektivtātes uzlabošanu, sniegto pakalpojumu kvalitātes celšanu, analītiskās kapacitātes palielināšanu u.tml, ir nepieciešams palielināt valsts sektora kapacitāti šādu iepirkumu īstenošanā, to veicinot caur pilotprojektiem, kuru rezultātā publiskā sektora iestādēm (nozaru ministrijām, valsts un pašvaldību iestādēm) tiktu izveidota nepieciešamā kapacitāte šādu aktivitāšu veikšanā labās prakses apmaiņu starp dažādām iestādēm, nepieciešamās ārējas ekspertīzes piesaisti šādu projektu īstenošanā Pilotprojektu īstenošana inovāciju iepirkumos publiskajā sektorā.</t>
    </r>
  </si>
  <si>
    <t xml:space="preserve">Pilotprojekta īstenošana inovāciju iepirkumu īstenošanā un kapacitātes celšanā publiskajā sektorā
</t>
  </si>
  <si>
    <r>
      <rPr>
        <b/>
        <sz val="11"/>
        <rFont val="Arial"/>
        <family val="2"/>
      </rPr>
      <t xml:space="preserve">LVDC 2. kārta - LVDC datu centra iznešana ārpus Rīgas attālumā, kas nodrošinātu informācijas drošību un sistēmu pieejamību
</t>
    </r>
    <r>
      <rPr>
        <u/>
        <sz val="11"/>
        <rFont val="Arial"/>
        <family val="2"/>
      </rPr>
      <t>Mērķauditorija:</t>
    </r>
    <r>
      <rPr>
        <sz val="11"/>
        <rFont val="Arial"/>
        <family val="2"/>
        <charset val="186"/>
      </rPr>
      <t xml:space="preserve"> visas IeM iestādes, citi LVDC nomnieki - Valst kanceleja, prokuratūra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LVDC 2.kārtas īstenošana, nodrošinot viena no diviem LVDC datu centriem izveidi ārpus Rīgas teritorijas, paaugstinot šajā datu centrā izvietoto informācijas resursu drošību un pieejamību globālu Rīgas pilsētvides apdraudējumu gadījumos, kā arī nodrošinot atbilstošu datu centra fizisko drošību</t>
    </r>
  </si>
  <si>
    <t>LVDC 2. kārta - LVDC datu centra iznešana ārpus Rīgas attālumā, kas nodrošinātu informācijas drošību un sistēmu pieejamību</t>
  </si>
  <si>
    <t>Zinātnes izcilības stiprināšana sabiedrības izaicinājumu risināšanai, attīstot un koplietojot nacionālas nozīmes pētniecības infrastruktūru, stratēģiski iesaistoties, tajā skaitā iesaistot diasporas zinātniekus, (līdzfinansēšana, pārfinansēšana, papildinošās darbības) Eiropas un pasaules pētniecības un inovāciju iniciatīvās un pasākumos, kas stiprina P&amp;A sistēmas konkurētspēju un starptautisko atvērtību</t>
  </si>
  <si>
    <r>
      <rPr>
        <b/>
        <sz val="11"/>
        <rFont val="Arial"/>
        <family val="2"/>
      </rPr>
      <t>P&amp;A infrastruktūras uzturēšana un attīstība, dalība Eiropas mēroga konsorcijos, apvienībās, kopējās laboratorijās un uzņēmumos</t>
    </r>
    <r>
      <rPr>
        <sz val="11"/>
        <rFont val="Arial"/>
        <family val="2"/>
      </rPr>
      <t xml:space="preserve">
</t>
    </r>
    <r>
      <rPr>
        <u/>
        <sz val="11"/>
        <rFont val="Arial"/>
        <family val="2"/>
      </rPr>
      <t>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nacionālas nozīmes zinātniskās infrastruktūras uzturēšana. Iekļaušanās ESFRI (European Strategy Forum on Research Infrastructures) platformās, tās infrastruktūras uzturēšana un tālākā attīstība atbilstoši Latvijas ESFRI ceļa kartei.
Tāpat, lai sekmīgāk nodrošinātu Latvijas P&amp;A iesaisti starptautiska mēroga aktivitātēs, kuras ir priekšnoteikums zinātniskajai izcilībai, ir nepieciešams nodrošināt nacionālo līdzfinansējumu dažādiem Eiropas mēroga P&amp;A infrastruktūras konsorcijiem, apvienībām, laboratorijām un kopuzņēmumiem. Tas ietver gan dalības maksu, gan nacionālo līdzfinansējumu aktivitātēm Latvijas pilnvērtīgai dalībai CERN, Eiropas Molekulārās bioloģijas laboratorijā, EuroHPC, Eiropas Kosmosa aģentūrā utml. </t>
    </r>
  </si>
  <si>
    <t>P&amp;A infrastruktūras uzturēšana un attīstība, dalība Eiropas mēroga konsorcijos, apvienībās, kopējās laboratorijās un uzņēmumos</t>
  </si>
  <si>
    <r>
      <rPr>
        <b/>
        <sz val="11"/>
        <rFont val="Arial"/>
        <family val="2"/>
      </rPr>
      <t xml:space="preserve">Kinologu  apmācības infrastruktūras izveide uz Valsts robežsardzes bāzes 
</t>
    </r>
    <r>
      <rPr>
        <u/>
        <sz val="11"/>
        <rFont val="Arial"/>
        <family val="2"/>
      </rPr>
      <t>Mērķauditorija:</t>
    </r>
    <r>
      <rPr>
        <sz val="11"/>
        <rFont val="Arial"/>
        <family val="2"/>
        <charset val="186"/>
      </rPr>
      <t xml:space="preserve"> Valsts pārvaldes iestāžu un Nacionālo bruņoto spēku kinologi un kinologu pakalpojumu saņēmēji
</t>
    </r>
    <r>
      <rPr>
        <u/>
        <sz val="11"/>
        <rFont val="Arial"/>
        <family val="2"/>
      </rPr>
      <t xml:space="preserve">Īstenošanas teritorija: </t>
    </r>
    <r>
      <rPr>
        <sz val="11"/>
        <rFont val="Arial"/>
        <family val="2"/>
        <charset val="186"/>
      </rPr>
      <t xml:space="preserve">Tieši - Latvija, Latgales reģions, netieši - visi Latvijas iedzīvotāji
</t>
    </r>
    <r>
      <rPr>
        <u/>
        <sz val="11"/>
        <rFont val="Arial"/>
        <family val="2"/>
      </rPr>
      <t xml:space="preserve">Veicamās darbības: </t>
    </r>
    <r>
      <rPr>
        <sz val="11"/>
        <rFont val="Arial"/>
        <family val="2"/>
        <charset val="186"/>
      </rPr>
      <t xml:space="preserve">Valsts robežsardzes koledžas Kinoloģijas centra paplašināšana un modernizācija objektā J.Tiņanova ielā 86, Rēzeknē.
VRS VRK Kinoloģijas centra kompleksa būvniecība III kārtās: 
I. kārta (administratīvās/ mācību, dienesta viesnīcas ēkas, sprāgstvielu paraugu uzglabāšanas noliktavas, garāžu, ūdensapgādes un kanalizācijas, gāzes pievada, ārējo elektrotīklu, suņu apmācības laukumu izbūve un teritorijas labiekārtošana ar ceļu, trotuāru un žoga izbūvi un zālāja ierīkošanu, telpu aprīkošana ar tehnoloģiskajām iekārtām, videonovērošanu, noliktavu plauktiem un sastatnēm).
II.kārta (suņu sprostu izbūve).
III. kārta (Mācību laboratorijas izbūve un teritorijas labiekārtošana ar ceļu un trotuāru izbūvi un zālāja ierīkošanu un telpu aprīkošana ar tehnoloģiskajām iekārtām, videonovērošanu). </t>
    </r>
  </si>
  <si>
    <t xml:space="preserve">Kinologu  apmācības infrastruktūras izveide uz Valsts robežsardzes bāzes </t>
  </si>
  <si>
    <t>IEM (VRS)</t>
  </si>
  <si>
    <t xml:space="preserve"> VRK</t>
  </si>
  <si>
    <r>
      <rPr>
        <b/>
        <sz val="11"/>
        <rFont val="Arial"/>
        <family val="2"/>
      </rPr>
      <t>Bilaterālās (trilaterālās) sadarbības projekti</t>
    </r>
    <r>
      <rPr>
        <u/>
        <sz val="11"/>
        <rFont val="Arial"/>
        <family val="2"/>
      </rPr>
      <t xml:space="preserve">
Mērķauditorija: </t>
    </r>
    <r>
      <rPr>
        <sz val="11"/>
        <rFont val="Arial"/>
        <family val="2"/>
        <charset val="186"/>
      </rPr>
      <t xml:space="preserve">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bilaterālās (un trilateriālās) sadarbības projektu finansēšana. Šiem projektiem ir liela nozīme zinātnes izcilības un starptautiskās sadarbības veicināšanā, gan nodrošinot jauno zinātnieku mobilitāti, gan veicinot zinātniskās izcilības attīstību balstoties uz projekta dalības valstu kopējām interesēm. Šobrīd IZM  īsteno sadarbības programmas zinātnes jomā ar  Franciju, Ukrainu, Baltkrieviju, Lietuvu un Taivānu, taču pieejamais finansējums šīm aktivitātēm ir nepietiekams, lai pilnvērtīgi nodrošinātu visas iespējas, kuras sniegtu šādas sadarbības programmas.
Palielinot ieguldījumu apmēri līdz aptuveni 2 milj. eiro gadā, sadarbības programmu īstenošanā, efektīvi varētu attīstīt sadarbību ar jau esošajām valstīm, t.i. Franciju, Ukrainu, Baltkrieviju, Lietuvu un Taivānu, kā arī uzsākt jaunu sadarbības programmu īstenošanu, piemēram, ar Krieviju, Ķīnu, Dienvidkoreju un Japānu. Iezīmējot situāciju, Latvija īsteno 6 (sešas) sadarbības programmas zinātnes un tehnoloģiju jomā, kur katrā programmā gadā tiek atbalstīta 10 projektu īstenošana, paredzot finansējumu „aktīvajiem” un jaunajiem sadarbības projektiem, t.i. indikatīvi 60 „aktīvu” projektu īstenošana. Katram sadarbības projektam ieplānojams finansējums no 30 000,00 līdz 35 000,00 EUR gadā, kas būtu optimālais finansējums, lai varētu veikt kvalitatīvus, konkurētspējīgus un inovatīvus pētījumus sadarbībā ar partnervalstu zinātniskajām institūcijām vai privāto sektoru.
</t>
    </r>
  </si>
  <si>
    <t>Bilaterālās (trilaterālās) sadarbības projekti</t>
  </si>
  <si>
    <r>
      <rPr>
        <b/>
        <sz val="11"/>
        <rFont val="Arial"/>
        <family val="2"/>
      </rPr>
      <t xml:space="preserve">Pededzes robežšķērsošanas vietas rekonstrukcija 2022.-2023.gadā
</t>
    </r>
    <r>
      <rPr>
        <u/>
        <sz val="11"/>
        <rFont val="Arial"/>
        <family val="2"/>
      </rPr>
      <t xml:space="preserve">Mērķauditorija: </t>
    </r>
    <r>
      <rPr>
        <sz val="11"/>
        <rFont val="Arial"/>
        <family val="2"/>
        <charset val="186"/>
      </rPr>
      <t xml:space="preserve">
</t>
    </r>
    <r>
      <rPr>
        <u/>
        <sz val="11"/>
        <rFont val="Arial"/>
        <family val="2"/>
      </rPr>
      <t>Īstenošanas teritorija:</t>
    </r>
    <r>
      <rPr>
        <sz val="11"/>
        <rFont val="Arial"/>
        <family val="2"/>
        <charset val="186"/>
      </rPr>
      <t xml:space="preserve">
</t>
    </r>
    <r>
      <rPr>
        <u/>
        <sz val="11"/>
        <rFont val="Arial"/>
        <family val="2"/>
      </rPr>
      <t xml:space="preserve">Veicamās darbības: </t>
    </r>
    <r>
      <rPr>
        <sz val="11"/>
        <rFont val="Arial"/>
        <family val="2"/>
        <charset val="186"/>
      </rPr>
      <t>Pededzes robežšķērsošanas vietas modernizācija, izveidojot  atbilstošu infrastruktūru robežpārbaužu nodrošināšanai I līnijā un II līnijā, kā arī infrastruktūru transportlīdzekļu primārai un padziļinātai pārbaudei. 
Jāierīko automatizētās robežšķērsošanas gaitas kontroles sistēma (ARGKS)</t>
    </r>
  </si>
  <si>
    <t>Pededzes robežšķērsošanas vietas rekonstrukcija 2022.-2023.gadā</t>
  </si>
  <si>
    <r>
      <rPr>
        <b/>
        <sz val="11"/>
        <rFont val="Arial"/>
        <family val="2"/>
      </rPr>
      <t xml:space="preserve">Cilvēku drošumspējas un zināšanu stiprināšana  drošas dzīves telpas veidošanā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Speciālu prevencijas stratēģisko programmu darbības nodrošināšana, kas ietver:
- nepilngadīgo drošības veicināšanas programmas, tai skaitā mācību iestāžu drošības aspektu ietveršana;
- iedzīvotāju iesaistīšana drošības pilnveides pasākumos caur apkaimes drošības programmu attīstību, kas ietver uz sabiedrību vērsta policijas darba ieviešanu;
-  iedzīvotāju iesaistīšana drošības pilnveides pasākumos caur brīvprātīgo sadarbības sistēmas izveidi.
Papildus speciālajām prevencijas stratēģiskajām programmām nepieciešams nodrošināt preventīvo informāciju galvenajās drošības problēmu jomas t.i., (1) satiksmes drošība, (2) īpašumu drošība, (3) atkarību izraisošo vielu pieprasījuma un piedāvājuma mazināšana, (4) vardarbības novēršana, un (5) interneta noziegumu novēršana.
</t>
    </r>
  </si>
  <si>
    <t xml:space="preserve">Cilvēku drošumspējas un zināšanu stiprināšana  drošas dzīves telpas veidošanā
</t>
  </si>
  <si>
    <t>Pirmsskolas izglītības kvalitātes nodrošināšana visiem attiecīgā vecuma bērniem, darba vides un infrastruktūras atjaunošana un sakārtošana.</t>
  </si>
  <si>
    <r>
      <rPr>
        <b/>
        <sz val="11"/>
        <rFont val="Arial"/>
        <family val="2"/>
      </rPr>
      <t xml:space="preserve"> Kvalitatīvas un mūsdienīgas izglītības īstenošana pirmskolas izglītības iestādēs</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pirmsskolas izglītības iestāžu nodrošināšana ar mūsdienīgas un kvalitatīvas izglītības īstenošanai nepieciešamo pedagoģisko personālu.</t>
    </r>
  </si>
  <si>
    <t xml:space="preserve"> Kvalitatīvas un mūsdienīgas izglītības īstenošana pirmskolas izglītības iestādēs</t>
  </si>
  <si>
    <t>pašvaldības</t>
  </si>
  <si>
    <r>
      <rPr>
        <b/>
        <sz val="11"/>
        <rFont val="Arial"/>
        <family val="2"/>
      </rPr>
      <t>Cīņa pret iespēju izmantot Latvijas Republikas finanšu un nefinanšu sistēmu noziedzīgi iegūtu līdzekļu legalizācijai un terorisma finansēšanai</t>
    </r>
    <r>
      <rPr>
        <b/>
        <u/>
        <sz val="11"/>
        <rFont val="Arial"/>
        <family val="2"/>
      </rPr>
      <t xml:space="preserve">
</t>
    </r>
    <r>
      <rPr>
        <sz val="11"/>
        <rFont val="Arial"/>
        <family val="2"/>
        <charset val="186"/>
      </rPr>
      <t>1. Finanšu izlūkošanas dienesta kapacitātes stiprināšana stratēģiskās analīzes, operacionālās analīzes un jauno risku - virtuālā valūta, FINTECH utt.pārvaldības jomās (ar nodarbināto speciālistu skaita palielināšana,  nodarbināto specializētā apmācība NILLTPFN jautājumos, nepieciešamo intelektuālā atbalsta ārpakalpojumu piesaiste);
2.  NILLTPFN likuma subjektu un atbildīgo institūciju izpratnes par tiem piemītošiem NILLTPF riskiem veicināšana (e-apmācību sistēmas ieviešana, informatīvu kampaņu, pasākumu, semināru, konferenču u.c. organizēšana);
3. Tiesībaizsardzības iestāžu kapacitātes stiprināšana paralēlās izmeklēšanas jomā, uzlabojot to sadarbības un sasniegto rezultātu efektivitāti;
4. Optimizeta paralēlo aizdomīgu darījumu ziņošanas sistēmu darbība, ieviešot vienotu ziņošanas kanālu FID un VID (digitalizēts risinājums);
5. Izstrādāta vienota tīmekļa vietne sankcionēto personu sarakstos (nacionālo vai starptautisko organizāciju) iekļauto personu, kā arī noteikto ierobežojumu  skrīningam;
6. Finanšu izlūkošanas dienesta kapacitātes stiprināšana, nodrošinot IT sistēmu attīstību (analītisko un ofisa programmatūru licenču iegāde un noma, dienesta informācijas sistēmu uzturēšana un attīstīšana,  IT infrastruktūras (t.sk. slepenības režīma nodrošināšanai nepieciešamās) iegāde, uzturēšana un noma, datortehnikas iegāde);
7. Atbilstošu telpu nodrošināšana Finanšu un izlūkošanas dienestam, nodrošinot slepenības režīma prasību izpildi.</t>
    </r>
  </si>
  <si>
    <t>Cīņa pret iespēju izmantot Latvijas Republikas finanšu un nefinanšu sistēmu noziedzīgi iegūtu līdzekļu legalizācijai un terorisma finansēšanai</t>
  </si>
  <si>
    <t>IEM (FID)</t>
  </si>
  <si>
    <r>
      <rPr>
        <b/>
        <sz val="11"/>
        <rFont val="Arial"/>
        <family val="2"/>
      </rPr>
      <t xml:space="preserve">Psiholoģiskās  un emocionālās noturības  veicināšana Iekšlietu ministrijas sistēmas iestāžu amatpersonām ar speciālajām dienesta pakāpēm
</t>
    </r>
    <r>
      <rPr>
        <u/>
        <sz val="11"/>
        <rFont val="Arial"/>
        <family val="2"/>
      </rPr>
      <t xml:space="preserve">Mērķauditorija: </t>
    </r>
    <r>
      <rPr>
        <sz val="11"/>
        <rFont val="Arial"/>
        <family val="2"/>
        <charset val="186"/>
      </rPr>
      <t xml:space="preserve">Iekšlietu sistēmas iestāžu amatpersonas as speciālajām dienesta pakāpēm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1.Apmācības kursa organizēšana Iekšlietu ministrijas sistēmas iestāžu amatpersonām ar speciālajām dienesta pakāpēm psiholoģiskās noturības veicināšanai un psiholoģisku krīzes situāciju pārvarēšanai, apmācot 2500 Iekšlietu ministrijas sistēmas iestāžu amatpersonas pārvarēt psiholoģiskas krīzes situācijas, atpazīt krīzes situāciju izpausmes kolēģu uzvedībā, iemācīt psiholoģiskā atbalsta sniegšanas pamatus.  
2.Pilnveidota psiholoģiskā atbalsta sniegšanas sistēma Iekšlietu ministrijas sistēmas iestāžu amatpersonām, veidojot vairāku līmeņu psiholoģisko atbalstu, ietverot kolēģu atbalsta posmu.</t>
    </r>
  </si>
  <si>
    <t>Psiholoģiskās  un emocionālās noturības  veicināšana Iekšlietu ministrijas sistēmas iestāžu amatpersonām ar speciālajām dienesta pakāpēm</t>
  </si>
  <si>
    <t>IEM (VSC)</t>
  </si>
  <si>
    <t>Sociālie partneri</t>
  </si>
  <si>
    <t xml:space="preserve">Jaunā mācību satura un pieejas kvalitatīva ieviešana vispārējā izglītībā un mācību pieejas labās prakses izplatīšana, īpaši akcentējot uzņēmējspēju apguvi un digitālās prasmes, izglītību ilgtspējīgai attīstībai, kā arī nākotnes prasmju (radošums, elastība, spēja piemēroties) attīstību un apguvi, STEM/STEAM prasmju apguvi (tai skaitā interešu izglītībā), mācību vides uzlabojumus, t.sk. ieviešot digitālus risinājumus, izglītības procesa individualizāciju un talantu attīstības iniciatīvas, kvalitatīvus un vispusīgus interešu izglītības pasākumus (t.sk. skolas vidē), efektīvu karjeras izglītību un stiprinot skolas sadarbību ar vecākiem un citiem būtiskiem sadarbības partneriem </t>
  </si>
  <si>
    <r>
      <rPr>
        <b/>
        <sz val="11"/>
        <rFont val="Arial"/>
        <family val="2"/>
      </rPr>
      <t>Izglītības iestāžu  nodrošinājums jaunā mācību satura kvalitatīvai ieviešanai (pedagogi, VBF)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Visu izglītības iestāžu nodrošināšana ar jaunā vispārējās izglītības mācību satura kvalitatīvai ieviešanai nepieciešamo pedagoģisko personālu.
</t>
    </r>
  </si>
  <si>
    <t>Izglītības iestāžu  nodrošinājums jaunā mācību satura kvalitatīvai ieviešanai (pedagogi, VBF)</t>
  </si>
  <si>
    <r>
      <rPr>
        <b/>
        <sz val="11"/>
        <rFont val="Arial"/>
        <family val="2"/>
      </rPr>
      <t xml:space="preserve">Valsts policijas pretterorisma vienības ""OMEGA"" nodrošinājums
</t>
    </r>
    <r>
      <rPr>
        <u/>
        <sz val="11"/>
        <rFont val="Arial"/>
        <family val="2"/>
      </rPr>
      <t xml:space="preserve">Mērķauditorija: </t>
    </r>
    <r>
      <rPr>
        <sz val="11"/>
        <rFont val="Arial"/>
        <family val="2"/>
        <charset val="186"/>
      </rPr>
      <t xml:space="preserve">OMEGA pretterorisma vienība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Iegādāta ar taktisko trieciena rampas sistēmu aprīkota pilnpiedziņas bruņumašīna</t>
    </r>
  </si>
  <si>
    <t xml:space="preserve">Valsts policijas pretterorisma vienības "OMEGA" nodrošinājums
</t>
  </si>
  <si>
    <t>IDF</t>
  </si>
  <si>
    <r>
      <rPr>
        <b/>
        <sz val="11"/>
        <rFont val="Arial"/>
        <family val="2"/>
      </rPr>
      <t xml:space="preserve">Operatīvās vadības struktūrvienību materiāltehniskā nodrošinājuma uzlabošana
</t>
    </r>
    <r>
      <rPr>
        <u/>
        <sz val="11"/>
        <rFont val="Arial"/>
        <family val="2"/>
      </rPr>
      <t>Mērķauditorija:</t>
    </r>
    <r>
      <rPr>
        <sz val="11"/>
        <rFont val="Arial"/>
        <family val="2"/>
        <charset val="186"/>
      </rPr>
      <t xml:space="preserve"> Valsts policijas operatīvās vadības struktūrvienība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1.Uzlabots operatīvās vadības struktūrvienību materiāltehniskais nodrošinājums, t.sk. iegādāta pārvietojamās operatīvās vadības stacija
2.Ilgtermiņā nodrošināts vienots ekipējuma standarts “pirmajiem reaģētājiem”</t>
    </r>
  </si>
  <si>
    <t>Operatīvās vadības struktūrvienību materiāltehniskā nodrošinājuma uzlabošana</t>
  </si>
  <si>
    <r>
      <rPr>
        <b/>
        <sz val="11"/>
        <rFont val="Arial"/>
        <family val="2"/>
      </rPr>
      <t xml:space="preserve">Vienota apmācību centra terorisma apkarošanā iesaistītām tiesībaizsardzības iestādēm izveide un attīstība
</t>
    </r>
    <r>
      <rPr>
        <u/>
        <sz val="11"/>
        <rFont val="Arial"/>
        <family val="2"/>
      </rPr>
      <t xml:space="preserve">Mērķauditorija: </t>
    </r>
    <r>
      <rPr>
        <sz val="11"/>
        <rFont val="Arial"/>
        <family val="2"/>
        <charset val="186"/>
      </rPr>
      <t xml:space="preserve">Valsts policija, Valsts drošības dienests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Terorisma apkarošanā iesaistītajām valsts drošības iestādēm (VP, VDD) izveidoti specifiski trenēšanas moduļi taktisko un kaujas iemaņu attīstībai, ierīkotas specializētās šautuves, iegādāts aprīkojums un īstenota amatpersonu apmācība, t.sk. starptautiskā līmenī</t>
    </r>
  </si>
  <si>
    <t xml:space="preserve">Vienota apmācību centra terorisma apkarošanā iesaistītām tiesībaizsardzības iestādēm izveide un attīstība
</t>
  </si>
  <si>
    <t>VDD</t>
  </si>
  <si>
    <t>Izcilu pedagogu sagatavošana, piesaiste, noturēšana un efektīva profesionālā pilnveide, jo īpaši akcentējot STEM nozaru pedagogu un mācībspēku piesaisti, noturēšanu un kvalifikācijas paaugstināšanu, kā arī pedagogu atalgojuma paaugstināšana</t>
  </si>
  <si>
    <r>
      <rPr>
        <b/>
        <sz val="11"/>
        <rFont val="Arial"/>
        <family val="2"/>
      </rPr>
      <t xml:space="preserve">Pedagogu studiju programmu attīstība </t>
    </r>
    <r>
      <rPr>
        <u/>
        <sz val="11"/>
        <rFont val="Arial"/>
        <family val="2"/>
      </rPr>
      <t xml:space="preserve">
Mērķauditorija: </t>
    </r>
    <r>
      <rPr>
        <sz val="11"/>
        <rFont val="Arial"/>
        <family val="2"/>
        <charset val="186"/>
      </rPr>
      <t xml:space="preserve">skolotāju sagatavošanas studiju programmu absolventi, augstskolas, akadēmiskais personāls, studējošie, pedagogi.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jaunu skolotāju sagatavošanas studiju programmu īstenošana (viengadīga programma pedagoga profesionālās kvalifikācijas ieguvei pēc studiju pabeigšanas citā jomā, 1.līmeņa profesionālās  augstākās izglītības un bakalaura skolotāju studiju programmas); stipendijas. Viengadīgo programmu pedagoga profesionālās kvalifikācijas ieguvei pēc studiju pabeigšanas citā jomā plānots īstenot kā darba vidē balstītas mācības pēc programmas „Iespējamā misija” 3 fāžu pieejas (vienota programmas komunikācija, centralizēta studējošo un skolu piesaiste un atlase; papildu atbalsts studējošiem mācību gada laikā un mērķstipendijas visiem studējošiem; atbalsts indukcijas gadā skolotāju kvalifikāciju ieguvušajiem un mērķstipendijas indukcijas gada dalībniekiem).2) atbalsta sistēmas izveide pedagogu profesionālajām organizācijām, kas piedalās profesijas attīstībā.</t>
    </r>
  </si>
  <si>
    <t xml:space="preserve">Pedagogu studiju programmu attīstība </t>
  </si>
  <si>
    <t>AII</t>
  </si>
  <si>
    <r>
      <rPr>
        <b/>
        <sz val="11"/>
        <rFont val="Arial"/>
        <family val="2"/>
      </rPr>
      <t xml:space="preserve">Speciālo uzdevumu vienības kapacitātes stiprināšana
</t>
    </r>
    <r>
      <rPr>
        <u/>
        <sz val="11"/>
        <rFont val="Arial"/>
        <family val="2"/>
      </rPr>
      <t xml:space="preserve">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Veicamās darbības: Speciālo uzdevumu vienības kapacitātes stiprināšana.
(Specializētā inventāra iegāde, plaša mēroga taktisko mācību organizēšana, iesaistot vismaz 200 VP amatpersonas, iespējama ārvalstu ekspertu iesaiste).
</t>
    </r>
  </si>
  <si>
    <t>Speciālo uzdevumu vienības kapacitātes stiprināšana</t>
  </si>
  <si>
    <r>
      <rPr>
        <b/>
        <sz val="11"/>
        <rFont val="Arial"/>
        <family val="2"/>
      </rPr>
      <t xml:space="preserve">Speciālo uzdevumu vienības kapacitātes stiprināšana
</t>
    </r>
    <r>
      <rPr>
        <u/>
        <sz val="11"/>
        <rFont val="Arial"/>
        <family val="2"/>
      </rPr>
      <t xml:space="preserve">Mērķauditorija: </t>
    </r>
    <r>
      <rPr>
        <sz val="11"/>
        <rFont val="Arial"/>
        <family val="2"/>
        <charset val="186"/>
      </rPr>
      <t xml:space="preserve">Valsts policijas kriminālistikas pārvalde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Vairākās ekspertīžu jomās ieviests modernizēts, standartiem atbilstošs specializētais aprīkojums un paaugstināta personāla kvalifikācija atbilstoši ISO 17025 standarta prasībām. Ieviests modernizēts aprīkojums un nomainīts nolietotais aprīkojums (attiecas uz vairākām ekspertīžu jomām).
Modernizēts sprādzientehnisko ekspertīžu un kontrolšāvienu kriminālistikas laboratorijas specializētais aprīkojums atbilstoši prasībām un standartiem.
Modernizēts daktoķīmijas kriminālistikas laboratorijas specializētais aprīkojums atbilstoši standartiem.
Paaugstināta personāla kvalifikācija atbilstoši ISO 17025 standarta prasībām (kvalificēti eksperti, akreditācijas uzturēšana, ekspertīžu metožu aktualizācija).
</t>
    </r>
  </si>
  <si>
    <t>Valsts policijas Kriminālistikas pārvaldes kapacitātes celšana un attīstība</t>
  </si>
  <si>
    <r>
      <rPr>
        <b/>
        <sz val="11"/>
        <rFont val="Arial"/>
        <family val="2"/>
      </rPr>
      <t xml:space="preserve">VP Kriminālistikas pārvaldes Infotehnisko ekspertīžu nodaļas ekspertu kvalifikācijas celšana un jauno metožu izstrāde
</t>
    </r>
    <r>
      <rPr>
        <u/>
        <sz val="11"/>
        <rFont val="Arial"/>
        <family val="2"/>
      </rPr>
      <t>Mērķauditorija:</t>
    </r>
    <r>
      <rPr>
        <sz val="11"/>
        <rFont val="Arial"/>
        <family val="2"/>
        <charset val="186"/>
      </rPr>
      <t xml:space="preserve"> VP Kriminālistikas pārvalde, vtās pakalpojumu saņēmēji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Informācijas tehnoloģiju ekspertu apmācības, skaņu ierakstu ekspertu apmācības; specializēta aprīkojuma un programmnodrošinājuma iegāde (piemēram, personu runas salīdzinošai analīzei), pieredzes apmaiņa ar citām valstīm</t>
    </r>
  </si>
  <si>
    <t>VP Kriminālistikas pārvaldes Infotehnisko ekspertīžu nodaļas ekspertu kvalifikācijas celšana un jauno metožu izstrāde</t>
  </si>
  <si>
    <t>Vispārējās izglītības iestāžu mācību procesa kvalitātes paaugstināšana, ieviešot izglītības kvalitātes monitoringa sistēmu un ieguldījumu ziņā piešķirot prioritāti mācību procesam, kā arī efektivizējot skolu tīklu, tai skaitā modernizējot infrastruktūru, lai mazinātu administrēšanas un uzturēšanas izmaksas (t.sk. energoefektivitāte)</t>
  </si>
  <si>
    <r>
      <rPr>
        <b/>
        <sz val="11"/>
        <rFont val="Arial"/>
        <family val="2"/>
      </rPr>
      <t>Vispārējās izglītības iestāžu infrastruktūras pilnveide, sekmējot kvalitatīvas izglītības piedāvājumu un veicinot izglītības iestāžu tīkla sakārtošanu</t>
    </r>
    <r>
      <rPr>
        <u/>
        <sz val="11"/>
        <rFont val="Arial"/>
        <family val="2"/>
      </rPr>
      <t xml:space="preserve">
Mērķauditorija:</t>
    </r>
    <r>
      <rPr>
        <sz val="11"/>
        <rFont val="Arial"/>
        <family val="2"/>
        <charset val="186"/>
      </rPr>
      <t xml:space="preserve"> vispārējās izglītības iestādes, to skolotāji un skolēni.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Mērķtiecīgs atbalsts izglītības iestāžu infrastruktūras pilnveidei, lai sekmētu demogrāfiskajām tendencēm atbilstoša izglītības iestāžu tīkla izveidošanu, nodrošinātu augstas kvalitātes izglītību un iespējas jauniešiem mācīties mūsdienīgā un ērtā vidē. Ieguldījumi paredzēti vispārējās izglītības iestāžu infrastruktūrā, mācību kabinetu aprīkojumā, ergonomiskas mācību vides izveidē. </t>
    </r>
  </si>
  <si>
    <t>Vispārējās izglītības iestāžu infrastruktūras pilnveide, sekmējot kvalitatīvas izglītības piedāvājumu un veicinot izglītības iestāžu tīkla sakārtošanu</t>
  </si>
  <si>
    <t>Augstskolu kā inovācijas centru pasaules līmeņa zināšanu radīšanai, pārnesei un gudrai izaugsmei stiprināšana, tai skaitā starptautiskajiem standartiem atbilstošu doktorantūras studiju īstenošana un publiskā sektora speciālistu sagatavošana, uzlabojot saikni ar uzņēmumiem un darba tirgu ar fokusu uz zināšanu ietilpīgu produktu un pakalpojumu radīšanu, atbalstot pētniecībā balstītas studijas un mācīšanās izcilību, modernizējot studiju vidi, starptautisko sadarbību un internacionalizāciju, stiprinot nacionāla mēroga reģionālās un nozaru zināšanu partnerības</t>
  </si>
  <si>
    <r>
      <rPr>
        <b/>
        <sz val="11"/>
        <rFont val="Arial"/>
        <family val="2"/>
      </rPr>
      <t>Augstākā līmeņa kultūrizglītības kvalitātes stiprināšana</t>
    </r>
    <r>
      <rPr>
        <u/>
        <sz val="11"/>
        <rFont val="Arial"/>
        <family val="2"/>
      </rPr>
      <t xml:space="preserve">
Mērķauditorija: </t>
    </r>
    <r>
      <rPr>
        <sz val="11"/>
        <rFont val="Arial"/>
        <family val="2"/>
        <charset val="186"/>
      </rPr>
      <t xml:space="preserve">augstākās kultūrizglītības iestāžu audzēkņi, pedagogi.
</t>
    </r>
    <r>
      <rPr>
        <u/>
        <sz val="11"/>
        <rFont val="Arial"/>
        <family val="2"/>
      </rPr>
      <t>Īstenošanas teritorija:</t>
    </r>
    <r>
      <rPr>
        <sz val="11"/>
        <rFont val="Arial"/>
        <family val="2"/>
        <charset val="186"/>
      </rPr>
      <t xml:space="preserve"> Rīga.
</t>
    </r>
    <r>
      <rPr>
        <u/>
        <sz val="11"/>
        <rFont val="Arial"/>
        <family val="2"/>
      </rPr>
      <t xml:space="preserve">Veicamās darbības: </t>
    </r>
    <r>
      <rPr>
        <sz val="11"/>
        <rFont val="Arial"/>
        <family val="2"/>
        <charset val="186"/>
      </rPr>
      <t>Augstākās kultūrizglītības iestāžu (Latvijas Mākslas akadēmija, Jāzepa Vītola Latvijas Mūzikas akadēmija, Latvijas Kultūras akadēmija) infrastruktūras un aprīkojuma modernizācijas projektu īstenošana. Mākslas un Mūzikas akadēmiju kopstrādes telpas izveide. Investīcijas talantu attīstībā - mūzikas instrumentu bāzes atjaunināšana JVLMA.</t>
    </r>
  </si>
  <si>
    <t>Augstākā līmeņa kultūrizglītības kvalitātes stiprināšana</t>
  </si>
  <si>
    <r>
      <rPr>
        <b/>
        <sz val="11"/>
        <rFont val="Arial"/>
        <family val="2"/>
      </rPr>
      <t xml:space="preserve">Poligrāfa ekspertīzes ieviešana VP Kriminālistikas pārvaldē
</t>
    </r>
    <r>
      <rPr>
        <u/>
        <sz val="11"/>
        <rFont val="Arial"/>
        <family val="2"/>
      </rPr>
      <t xml:space="preserve">Mērķauditorija: </t>
    </r>
    <r>
      <rPr>
        <sz val="11"/>
        <rFont val="Arial"/>
        <family val="2"/>
        <charset val="186"/>
      </rPr>
      <t xml:space="preserve">VP Kriminālistikas pārvalde, vtās pakalpojumu saņēmēji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Izstrādātas un juridiski nostiprinātas poligrāfa ekspertīzes metodes un iegādāts tehniskais nodrošinājums. Nodrošināta personāla apmācība un pieredzes apmaiņas pasākumi</t>
    </r>
  </si>
  <si>
    <t>Poligrāfa ekspertīzes ieviešana VP Kriminālistikas pārvaldē</t>
  </si>
  <si>
    <r>
      <rPr>
        <b/>
        <sz val="11"/>
        <rFont val="Arial"/>
        <family val="2"/>
      </rPr>
      <t>Mācīšanās izcilība un zināšanu partnerības augstākajā izglītībā</t>
    </r>
    <r>
      <rPr>
        <u/>
        <sz val="11"/>
        <rFont val="Arial"/>
        <family val="2"/>
      </rPr>
      <t xml:space="preserve">
Mērķauditorija: </t>
    </r>
    <r>
      <rPr>
        <sz val="11"/>
        <rFont val="Arial"/>
        <family val="2"/>
        <charset val="186"/>
      </rPr>
      <t xml:space="preserve">augstākās izglītības institūcijas, studējošie, akadēmiskais personāls, tostarp arī ārvalstu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Pakāpeniska pāreja uz studiju programmu finansēšanu atbilstoši to reālajām izmaksām, nodrošinot reālajām izmaksām atbilstošu finansējumu esošajam valsts budžeta finansētu studiju vietu skaitam un akadēmiskās stipendijas, ņemot vērā IKP pieaugumu (bet nepalielinot valsts budžeta finansētu studiju vietu skaitu un  ņemot vērā visu nozaru ministriju pārziņā esošo AII budžeta vietas). Stipendijas aprēķinātas, ņemot vērā, ka bakalaura līmenī stipendija tiek piešķirta 10% no BV studējošajiem un apmērs ir 250 EUR mēnesī, rēķinot uz 10 mēnešiem; maģistra līmenī stipendija tiek piešķirta 10% no BV studējošajiem un apmērs ir 344 EUR mēnesī, rēķinot uz 10 mēnešiem, un  garantētās nodarbinātības (tenure) sistēmas īstenošana un nodrošināšana. </t>
    </r>
  </si>
  <si>
    <t>Mācīšanās izcilība un zināšanu partnerības augstākajā izglītībā</t>
  </si>
  <si>
    <r>
      <rPr>
        <b/>
        <sz val="11"/>
        <rFont val="Arial"/>
        <family val="2"/>
      </rPr>
      <t xml:space="preserve">Nepietiekama Valsts policijas un tiesībaizsardzības iestāžu kapacitāte narkotiku lietošanas un izplatības ierobežošanas jomā
</t>
    </r>
    <r>
      <rPr>
        <u/>
        <sz val="11"/>
        <rFont val="Arial"/>
        <family val="2"/>
      </rPr>
      <t xml:space="preserve">Mērķauditorija: </t>
    </r>
    <r>
      <rPr>
        <sz val="11"/>
        <rFont val="Arial"/>
        <family val="2"/>
        <charset val="186"/>
      </rPr>
      <t xml:space="preserve">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1.Stiprināt VP, tiesībaizsardzības iestāžu kapacitāti
2.Veicināt narkotiku lietošanas profilakses kvalitāti un pieejamību
3.Koordinēt politikas informāciju, pētniecību, uzraudzību un izvērtēšanu
</t>
    </r>
  </si>
  <si>
    <t xml:space="preserve">Nepietiekama Valsts policijas un tiesībaizsardzības iestāžu kapacitāte narkotiku lietošanas un izplatības ierobežošanas jomā
</t>
  </si>
  <si>
    <t>Modernas un efektīvas augstskolu pārvaldības īstenošana, stratēģisku lēmumu pieņemšanā vairāk iesaistot uzņēmēju organizācijas, stiprinot specializāciju un izcilību, īstenojot studiju digitalizāciju, nodrošinot izglītības kvalitātes monitoringa sistēmas ieviešanu, studentcentrētas izglītības prasmju izveide un pilnveidošana augstskolu mācībspēkiem, īpaši STEM/STEAM nozarēs, kā arī paaugstinot mācībspēku atalgojumu un panākot augsti kvalificētu ārvalstu mācībspēku lielāku īpatsvaru</t>
  </si>
  <si>
    <r>
      <rPr>
        <b/>
        <sz val="11"/>
        <rFont val="Arial"/>
        <family val="2"/>
      </rPr>
      <t xml:space="preserve">Eiropas studentu eKartes un ES diplomu automātiskas atzīšanas ieviešana </t>
    </r>
    <r>
      <rPr>
        <u/>
        <sz val="11"/>
        <rFont val="Arial"/>
        <family val="2"/>
      </rPr>
      <t xml:space="preserve">
Mērķauditorija: </t>
    </r>
    <r>
      <rPr>
        <sz val="11"/>
        <rFont val="Arial"/>
        <family val="2"/>
        <charset val="186"/>
      </rPr>
      <t xml:space="preserve">augstākās izglītības institūcijas, studējošie, akadēmiskais personāls; Nacionālais akadēmiskās atzīšanas informācijas centrs (AIC- Latvijas pārstāvis ENIC/NARIC)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ieviest Eiropas studenta eKarti, kura nodrošinās studenta identitāti, identifikācijas piekļuvi pakalpojumiem sadarbības augstskolās un kārtojot ar studiju mobilitāti saistītās administratīvās procedūras 2) ieviest diplomu automātisku atzīšanu ar ES dalībvalstīm līdz 2025. gadam, stiprinot Nacionālos akadēmiskās atzīšanas informācijas centrus, attīstot šo centru spējas un kapacitāti, īpaši attiecībā uz informācijas izplatīšanu, tiešsaistes rīku izmantošanu efektivitātes un konsekvences uzlabošanā, lai samazinātu to pakalpojumu lietotāju administratīvo un finansiālo slogu</t>
    </r>
  </si>
  <si>
    <t xml:space="preserve">Eiropas studentu eKartes un ES diplomu automātiskas atzīšanas ieviešana </t>
  </si>
  <si>
    <t>AIC</t>
  </si>
  <si>
    <r>
      <rPr>
        <b/>
        <sz val="11"/>
        <rFont val="Arial"/>
        <family val="2"/>
      </rPr>
      <t xml:space="preserve">Eiropas studentu eKartes un ES diplomu automātiskas atzīšanas ieviešana </t>
    </r>
    <r>
      <rPr>
        <u/>
        <sz val="11"/>
        <rFont val="Arial"/>
        <family val="2"/>
      </rPr>
      <t xml:space="preserve">
Mērķauditorija: </t>
    </r>
    <r>
      <rPr>
        <sz val="11"/>
        <rFont val="Arial"/>
        <family val="2"/>
        <charset val="186"/>
      </rPr>
      <t xml:space="preserve">augstākās izglītības institūcijas, studējošie, akadēmiskais personāls; Nacionālais akadēmiskās atzīšanas informācijas centrs (AIC- Latvijas pārstāvis ENIC/NARIC)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ieviest Eiropas studenta eKarti, kura nodrošinās studenta identitāti, identifikācijas piekļuvi pakalpojumiem sadarbības augstskolās un kārtojot ar studiju mobilitāti saistītās administratīvās procedūras 
2) ieviest diplomu automātisku atzīšanu ar ES dalībvalstīm līdz 2025. gadam, stiprinot Nacionālos akadēmiskās atzīšanas informācijas centrus, attīstot šo centru spējas un kapacitāti, īpaši attiecībā uz informācijas izplatīšanu, tiešsaistes rīku izmantošanu efektivitātes un konsekvences uzlabošanā, lai samazinātu to pakalpojumu lietotāju administratīvo un finansiālo slogu.</t>
    </r>
  </si>
  <si>
    <r>
      <rPr>
        <b/>
        <sz val="11"/>
        <rFont val="Arial"/>
        <family val="2"/>
      </rPr>
      <t xml:space="preserve">Starptautisko kriminālpolicijas organizāciju Interpols un Eiropols piedāvāto komunikācijas sistēmu un rīku izmantošana Latvijā
</t>
    </r>
    <r>
      <rPr>
        <u/>
        <sz val="11"/>
        <rFont val="Arial"/>
        <family val="2"/>
      </rPr>
      <t>Mērķauditorija:</t>
    </r>
    <r>
      <rPr>
        <sz val="11"/>
        <rFont val="Arial"/>
        <family val="2"/>
        <charset val="186"/>
      </rPr>
      <t xml:space="preserve"> Tiesībaizsardzības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Veikta tīkla infrastruktūras un darba vietu aprīkojuma pakāpeniska iegāde, lai nodrošinātu nepārtrauktu pieslēgumu starptautiskajām slēgtajām komunikācijas un datu apmaiņas sistēmām - jaunu pieslēgumu izveide un esošās sistēmas veiktspējas uzturēšana</t>
    </r>
  </si>
  <si>
    <t xml:space="preserve">Starptautisko kriminālpolicijas organizāciju Interpols un Eiropols piedāvāto komunikācijas sistēmu un rīku izmantošana Latvijā
</t>
  </si>
  <si>
    <r>
      <rPr>
        <b/>
        <sz val="11"/>
        <rFont val="Arial"/>
        <family val="2"/>
      </rPr>
      <t>Atbalsts Latvijas augstskolu dalībai Eiropas Universitāšu iniciatīvās</t>
    </r>
    <r>
      <rPr>
        <u/>
        <sz val="11"/>
        <rFont val="Arial"/>
        <family val="2"/>
      </rPr>
      <t xml:space="preserve">
Mērķauditorija: </t>
    </r>
    <r>
      <rPr>
        <sz val="11"/>
        <rFont val="Arial"/>
        <family val="2"/>
        <charset val="186"/>
      </rPr>
      <t xml:space="preserve">augstākās izglītības insitūcijas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Atbalsts augstākās izglītības institūcijām Eiropas Universitāšu iniciatīvas projektu īstenošanai un rezultātu ieviešanai, t. sk. līdzfinansējums Erasmus+ Eiropas universitāšu iniciatīvas projektu īstenošanai. </t>
    </r>
  </si>
  <si>
    <t>Atbalsts Latvijas augstskolu dalībai Eiropas Universitāšu iniciatīvās</t>
  </si>
  <si>
    <t>ZM, VM, KM</t>
  </si>
  <si>
    <r>
      <rPr>
        <b/>
        <sz val="11"/>
        <rFont val="Arial"/>
        <family val="2"/>
      </rPr>
      <t xml:space="preserve">Vienotas kriminālizlūkošanas sistēmas izveide nacionālajās tiesībaizsardzības un drošības iestādēs, stiprinot Valsts policijas (VP) kapacitāti
</t>
    </r>
    <r>
      <rPr>
        <u/>
        <sz val="11"/>
        <rFont val="Arial"/>
        <family val="2"/>
      </rPr>
      <t xml:space="preserve">Mērķauditorija: </t>
    </r>
    <r>
      <rPr>
        <sz val="11"/>
        <rFont val="Arial"/>
        <family val="2"/>
        <charset val="186"/>
      </rPr>
      <t xml:space="preserve">VP struktūrvienības
</t>
    </r>
    <r>
      <rPr>
        <u/>
        <sz val="11"/>
        <rFont val="Arial"/>
        <family val="2"/>
      </rPr>
      <t xml:space="preserve">Īstenošanas teritorija: </t>
    </r>
    <r>
      <rPr>
        <sz val="11"/>
        <rFont val="Arial"/>
        <family val="2"/>
        <charset val="186"/>
      </rPr>
      <t xml:space="preserve">VP struktūrvienības
</t>
    </r>
    <r>
      <rPr>
        <u/>
        <sz val="11"/>
        <rFont val="Arial"/>
        <family val="2"/>
      </rPr>
      <t>Veicamās darbības:</t>
    </r>
    <r>
      <rPr>
        <sz val="11"/>
        <rFont val="Arial"/>
        <family val="2"/>
        <charset val="186"/>
      </rPr>
      <t xml:space="preserve"> aizsargātas klasificētās informācijas (“Slepeni”  un “Dienesta vajadzībām”) aprites nodrošināšana starp VP struktūrvienībām; VP tīkla paplašināšana ar KEIS-S un KEIS-DV un trūkstošo darbavietu izveide; programmatūras pilnveidošana un uzturēšana; apmācību nodrošināšana VP struktūrvienību amatpersonām (IT speciālistiem un analītiķiem) par jaunākajiem instrumentiem kriminālizlūkošanas un operatīvās darbības jomā (rīkiem un metodēm)
</t>
    </r>
  </si>
  <si>
    <t>Vienotas kriminālizlūkošanas sistēmas izveide nacionālajās tiesībaizsardzības un drošības iestādēs, stiprinot Valsts policijas (VP) kapacitāti</t>
  </si>
  <si>
    <t>IEM (IC),
VRS</t>
  </si>
  <si>
    <r>
      <rPr>
        <b/>
        <sz val="11"/>
        <rFont val="Arial"/>
        <family val="2"/>
      </rPr>
      <t xml:space="preserve">Pilnveidot nacionālā līmeņa smagās un organizētās noziedzības apdraudējuma novērtējuma (nSOCTA) metodoloģiju, piemērojot Eiropola izstrādāto SOCTA metodoloģiju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 xml:space="preserve">Īstenošanas teritorija: </t>
    </r>
    <r>
      <rPr>
        <sz val="11"/>
        <rFont val="Arial"/>
        <family val="2"/>
        <charset val="186"/>
      </rPr>
      <t xml:space="preserve">TAI un drošības iestāžu struktūrvienības
</t>
    </r>
    <r>
      <rPr>
        <u/>
        <sz val="11"/>
        <rFont val="Arial"/>
        <family val="2"/>
      </rPr>
      <t xml:space="preserve">Veicamās darbības: </t>
    </r>
    <r>
      <rPr>
        <sz val="11"/>
        <rFont val="Arial"/>
        <family val="2"/>
        <charset val="186"/>
      </rPr>
      <t>piesaistīt kompetentās TAI, citas kompetentās iestādes, institūcijas, privātās organizācijas, nevalstiskās organizācijas un akadēmiskās izglītības iestādes, kā arī pētniekus; pilnveidot nSOCTA metodoloģiju</t>
    </r>
  </si>
  <si>
    <t>Pilnveidot nacionālā līmeņa smagās un organizētās noziedzības apdraudējuma novērtējuma (nSOCTA) metodoloģiju, piemērojot Eiropola izstrādāto SOCTA metodoloģiju</t>
  </si>
  <si>
    <t>Kompetentās TAI un drošības iestādes</t>
  </si>
  <si>
    <r>
      <rPr>
        <b/>
        <sz val="11"/>
        <rFont val="Arial"/>
        <family val="2"/>
      </rPr>
      <t xml:space="preserve">Vienota kontaktpunkta kapacitātes stiprināšana un pārrobežu informācijas apmaiņas veicināšana
</t>
    </r>
    <r>
      <rPr>
        <u/>
        <sz val="11"/>
        <rFont val="Arial"/>
        <family val="2"/>
      </rPr>
      <t xml:space="preserve">Mērķauditorija: </t>
    </r>
    <r>
      <rPr>
        <sz val="11"/>
        <rFont val="Arial"/>
        <family val="2"/>
        <charset val="186"/>
      </rPr>
      <t xml:space="preserve">Tiesībaizsardzības iestādes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Izveidotas vienotas aplikācijas informācijas apmaiņai SISII, SIENA, Prīme un PNR ietvaros (izveidoti pielāgoti un uzturēti droši sakaru tīkli, palielināta EIS izmantošana, paplašināts SIENA tīkls, uzlabots vienotā kontaktpunkta tehniskais nodrošinājums u.c. )</t>
    </r>
  </si>
  <si>
    <t>Vienota kontaktpunkta kapacitātes stiprināšana un pārrobežu informācijas apmaiņas veicināšana</t>
  </si>
  <si>
    <t>Profesionālās izglītības iestāžu kā nozaru izcilības un inovācijas centru stiprināšana, īpaši viedās specializācijas jomās, veidojot elastīgu mācību un nozaru attīstībai pielāgotu pieaugušo izglītības piedāvājumu, veicinot starpinstitūciju un starptautisko sadarbību un jauno tehnoloģiju ieviešanu</t>
  </si>
  <si>
    <r>
      <rPr>
        <b/>
        <sz val="11"/>
        <rFont val="Arial"/>
        <family val="2"/>
      </rPr>
      <t>Veicināt UCAK mācību procesa un eksaminācijas kvalitātes un efektivitātes uzlabošanu, veidojot virtuālās programmas</t>
    </r>
    <r>
      <rPr>
        <u/>
        <sz val="11"/>
        <rFont val="Arial"/>
        <family val="2"/>
      </rPr>
      <t xml:space="preserve">
Mērķauditorija: </t>
    </r>
    <r>
      <rPr>
        <sz val="11"/>
        <rFont val="Arial"/>
        <family val="2"/>
        <charset val="186"/>
      </rPr>
      <t xml:space="preserve">VUGD amatpersonas un Latvijas iedzīvotāji 
</t>
    </r>
    <r>
      <rPr>
        <u/>
        <sz val="11"/>
        <rFont val="Arial"/>
        <family val="2"/>
      </rPr>
      <t xml:space="preserve">Īstenošanas teritorija: </t>
    </r>
    <r>
      <rPr>
        <sz val="11"/>
        <rFont val="Arial"/>
        <family val="2"/>
        <charset val="186"/>
      </rPr>
      <t xml:space="preserve">visā Latvijā
</t>
    </r>
    <r>
      <rPr>
        <u/>
        <sz val="11"/>
        <rFont val="Arial"/>
        <family val="2"/>
      </rPr>
      <t xml:space="preserve">Veicamās darbības: </t>
    </r>
    <r>
      <rPr>
        <sz val="11"/>
        <rFont val="Arial"/>
        <family val="2"/>
        <charset val="186"/>
      </rPr>
      <t>Virtuālo programmu apmācībai un eksaminācijai izveide un ieviešana. Dzīvē nav iespējams nomodelēt visas situācijas, ar kurām amatpersonām būtu jāsaskaras, pildot dienesta amata pienākumus. Apmācības un eksaminācijas procesu neefektivitāte un jaunu risinājumu trūkums var negatīvi ietekmēt satura kvalitāti un apmācamo zināšanas. Pasākuma ietvaros tiks izveidotas divas virtuālās programmas ar 3D efektiem un situācijas izmaiņām, atkarībā no pieņemtajiem lēmumiem. Programmas eksaminē izglītojamos un sniedz zināšanu līmeņa vērtējumu.</t>
    </r>
  </si>
  <si>
    <t>Veicināt UCAK mācību procesa un eksaminācijas kvalitātes un efektivitātes uzlabošanu, veidojot virtuālās programmas</t>
  </si>
  <si>
    <t>UCAK</t>
  </si>
  <si>
    <r>
      <rPr>
        <b/>
        <sz val="11"/>
        <rFont val="Arial"/>
        <family val="2"/>
      </rPr>
      <t xml:space="preserve">Cilvēktirdzniecības novēršana un apkarošana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Vienotas tiesību piemērošanas nacionālās izpratnes veidošana par cilvēku tirdzniecības nodarījuma dispozīcijas ekspluatācijas darbību apjomu un veidiem, kā arī par ekspluatācijai pakļautās personas ievainojamību – iesaistīto speciālistu apmācība un sabiedrības izglītošana, iesaistot sabiedriskos plašsaziņas līdzekļus.
</t>
    </r>
  </si>
  <si>
    <t>Cilvēktirdzniecības novēršana un apkarošana</t>
  </si>
  <si>
    <r>
      <rPr>
        <b/>
        <sz val="11"/>
        <rFont val="Arial"/>
        <family val="2"/>
      </rPr>
      <t xml:space="preserve">Paaugstināta efektivitāte cīņā pret  kibernoziegumiem 
</t>
    </r>
    <r>
      <rPr>
        <u/>
        <sz val="11"/>
        <rFont val="Arial"/>
        <family val="2"/>
      </rPr>
      <t>Mērķauditorija:</t>
    </r>
    <r>
      <rPr>
        <sz val="11"/>
        <rFont val="Arial"/>
        <family val="2"/>
        <charset val="186"/>
      </rPr>
      <t xml:space="preserve"> Latvijas iedzīvotāji un 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1.Centrālās kibernoziegumu apkarošanas struktūrvienības izveidošana un attīstība, izveidojot arī infotehnisko apskašu un elektronisko pierādījumu apstrādes stacionāro un mobilo laboratorijas;
2.Nodrošināt 2-3 mēnešu profilējošo kursu apguvi dažādās IT specifiskajās jomās: tādas kā tīklu administrēšana, programmēšanas valodas, WEB programmēšana, serveru uzturēšana un programmēšana u.t.t;
2.1. Specializētās struktūrvienības štatā ir jāievieš 3 brīvlīguma darbinieku vakances, ar atalgojumu kas pielīdzināts - vecākā inspektora vidējai mēneša darba samaksai. Brīvlīguma darbinieki tiks piesaistīti konkrēto programmēšanas un analītisko uzdevumu realizācijai uz noteikto laiku. 
3.Nodrošināt katra reģionā, izmeklēšanas struktūrvienību iecirkņu līmenī ar darba stacijām infotehnisko apskašu veikšanai, elektronisko pierādījumu nostiprināšanai un analīzei;
4.Nodrošināt reģionālo struktūrvienību  papildināšanu ar darba stacijām infotehnisko apskašu veikšanai, elektronisko pierādījumu nostiprināšanai un analīzei, datu izgūšanai no mobilajām ierīcēm, no IT ierīcēm (a/m borta datori, viedierīces – pulksteņi, gudra māja, veselības monitoringa viedierīces);
5.Ātrgaitas tīkla izveidošana, ieguldījumi servera risinājumā, kas nepieciešams elektronisko pierādījumu glabātuves izveidošanai, to uzglabāšanai līdz galējam tiesas spriedumam;
6.Ātrgaitas tīkla ierīkošana starp iecirkņiem un kopējā servera risinājuma izveidošana elektronisko pierādījumu ātrākai analīzei, informācijas apmaiņai un to uzglabāšanai elektronisko pierādījumu glabātuvē; 
7.Pilnveidot programmatūru un nodrošināt to uzturēšanu.
</t>
    </r>
  </si>
  <si>
    <t xml:space="preserve">Paaugstināta efektivitāte cīņā pret  kibernoziegumiem </t>
  </si>
  <si>
    <r>
      <rPr>
        <b/>
        <sz val="11"/>
        <rFont val="Arial"/>
        <family val="2"/>
      </rPr>
      <t>Tautsaimniecības izaugsmei atbilstoša profesionālā izglītība</t>
    </r>
    <r>
      <rPr>
        <u/>
        <sz val="11"/>
        <rFont val="Arial"/>
        <family val="2"/>
      </rPr>
      <t xml:space="preserve">
Mērķauditorija:</t>
    </r>
    <r>
      <rPr>
        <sz val="11"/>
        <rFont val="Arial"/>
        <family val="2"/>
        <charset val="186"/>
      </rPr>
      <t xml:space="preserve"> profesionālās izglītības iestādes, to darbinieki, uzņēmumi, darba devēju organizācijas u.c. profesionālās izglītības iestāžu, t.sk. koledžu, sadarbības partneri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mūsdienīgu tehnoloģisko un saturisko risinājumu ieviešana profesionālās izglītības iestāžu un koledžu  mācību/izglītības piedāvājumā, t.sk. tautsaimniecības vajadzību analīze un prognozēšana līdz prasmju līmenim, jauno un digitālo tehnoloģiju ieviešana, atbilstoša mācību satura (tostarp starpdisciplināra), metožu un mācību līdzekļu attīstība, elastīga izglītības piedāvājuma radīšana (modulāro izglītības programmu digitalizācija, e-mācību forma un citas ieguves formas,  daļējas kvalifikācijas iegūšanas iespēju paplašināšana, iegūto prasmju atzīšana u.c.); 
2) tā koordinēta nodrošināšana pieaugušajiem; 3) stratēģiskā komunikācija ar nozarēm un atbalsta pasākumi profesionālās izglītības internacionalizācijai, izglītības iestāžu pārvaldības stiprināšana, tostarp atbalsts līderības attīstībai, stiprinot PII un koledžu atvērtību un spēju elastīgi pielāgot prasmju piedāvājumu mainīgajām attīstības vajadzībām.</t>
    </r>
  </si>
  <si>
    <t xml:space="preserve">Tautsaimniecības izaugsmei atbilstoša profesionālā izglītība
</t>
  </si>
  <si>
    <t xml:space="preserve">16 575 072 </t>
  </si>
  <si>
    <t>Profesionālās izglītības iestāžu un koledžu prestiža celšana un pieejamības palielināšana, modernizējot mācību vidi un uzlabojot tās kvalitāti, nodrošinot uzņēmējspēju apguvi, izglītības procesa individualizāciju un darba vidē balstītas mācības, paplašinot sociālā atbalsta programmas, talantu attīstības iniciatīvas, kā arī īstenojot karjeras izglītības atbalsta un stratēģiskās komunikācijas pasākumus sadarbībā ar nozarēm</t>
  </si>
  <si>
    <r>
      <rPr>
        <b/>
        <sz val="11"/>
        <rFont val="Arial"/>
        <family val="2"/>
      </rPr>
      <t xml:space="preserve"> Izveidots konkurētspējīgs policijas profesijas standarts. (studējošajiem)</t>
    </r>
    <r>
      <rPr>
        <u/>
        <sz val="11"/>
        <rFont val="Arial"/>
        <family val="2"/>
      </rPr>
      <t xml:space="preserve">
Mērķauditorija: </t>
    </r>
    <r>
      <rPr>
        <sz val="11"/>
        <rFont val="Arial"/>
        <family val="2"/>
        <charset val="186"/>
      </rPr>
      <t xml:space="preserve">izglītojamie, studējošie;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Modernizēts Valsts policijas koledžas (VPK) izglītības programmu saturs un īstenošanas metodes (t.sk. interaktīvie mācību līdzekļi, informācijas sistēmas u.c.), izstrādātas, novērtētas un licencētas jaunas pirmā līmeņa profesionālās augstākās izglītības programmas, akreditēts studiju virziens, izstrādāta jauna arodizglītības programma, kā arī izglītības programmas īstenošana personām ar vidējo izglītību un personām ar VPK arodizglītību. Nodrošināts pētniecības darbs un studējošo dalība izglītības apmaiņas programmās un pilnveidota kadetu atalgojuma sistēma. </t>
    </r>
  </si>
  <si>
    <t xml:space="preserve"> Izveidots konkurētspējīgs policijas profesijas standarts. (studējošajiem)</t>
  </si>
  <si>
    <t>VPK</t>
  </si>
  <si>
    <r>
      <rPr>
        <b/>
        <sz val="11"/>
        <rFont val="Arial"/>
        <family val="2"/>
      </rPr>
      <t>Valsts policijas dienesta specifiskajām vajadzībām modernizēts Valsts policijas koledžas izglītības programmu saturs un īstenošanas metodes</t>
    </r>
    <r>
      <rPr>
        <u/>
        <sz val="11"/>
        <rFont val="Arial"/>
        <family val="2"/>
      </rPr>
      <t xml:space="preserve">
Mērķauditorija:</t>
    </r>
    <r>
      <rPr>
        <sz val="11"/>
        <rFont val="Arial"/>
        <family val="2"/>
        <charset val="186"/>
      </rPr>
      <t xml:space="preserve"> Valsts policijas darbinieki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Izglītības iestādes (Valsts policijas koledžas) prestiža stiprināšana un pieejamības palielināšana. Personāla kvalifikācijas paaugstināšanas sistēma atbilstoši mūsdienu drošības situācijai, tehnoloģiskajam progresam un sabiedrības vajadzībām. Policijas vajadzībām atbilstošu neformālās izglītības programmu, materiāltehniskā nodrošinājuma un infrastruktūras pieejamība. E-mācību vides attīstīšana, kvalitatīva e-mācību platforma. Dienesta specifiskajām vajadzībām modernizēts izglītības programmu saturs un īstenošanas metodes, interaktīvie mācību līdzekļi un virtuālās apmācības programmas, t.sk. interaktīvā šautuve. 
Uz profesionālajām vērtībām balstīta karjeras attīstība, karjeras izaugsmes iespējas, sekmējot darba algas pieaugumu līdztekus produktivitātes un kompetences pieaugumam. </t>
    </r>
  </si>
  <si>
    <t>Valsts policijas dienesta specifiskajām vajadzībām modernizēts Valsts policijas koledžas izglītības programmu saturs un īstenošanas metodes</t>
  </si>
  <si>
    <r>
      <rPr>
        <b/>
        <sz val="11"/>
        <rFont val="Arial"/>
        <family val="2"/>
      </rPr>
      <t>UCAK profesionālās izglītības iestādes  kompleksa izveide</t>
    </r>
    <r>
      <rPr>
        <u/>
        <sz val="11"/>
        <rFont val="Arial"/>
        <family val="2"/>
      </rPr>
      <t xml:space="preserve">
Mērķauditorija:</t>
    </r>
    <r>
      <rPr>
        <sz val="11"/>
        <rFont val="Arial"/>
        <family val="2"/>
        <charset val="186"/>
      </rPr>
      <t xml:space="preserve"> VUGD amatpersonas un UCAK studējošie
</t>
    </r>
    <r>
      <rPr>
        <u/>
        <sz val="11"/>
        <rFont val="Arial"/>
        <family val="2"/>
      </rPr>
      <t>Īstenošanas teritorija:</t>
    </r>
    <r>
      <rPr>
        <sz val="11"/>
        <rFont val="Arial"/>
        <family val="2"/>
        <charset val="186"/>
      </rPr>
      <t xml:space="preserve"> visā Latvijā 
</t>
    </r>
    <r>
      <rPr>
        <u/>
        <sz val="11"/>
        <rFont val="Arial"/>
        <family val="2"/>
      </rPr>
      <t>Veicamās darbības:</t>
    </r>
    <r>
      <rPr>
        <sz val="11"/>
        <rFont val="Arial"/>
        <family val="2"/>
        <charset val="186"/>
      </rPr>
      <t xml:space="preserve"> Koledžas infrastruktūras, kapacitātes un sniegto pakalpojumu kvalitātes attīstība, kā arī personāla profesionālās izglītības ieguves motivācijas sekmēšana, kas cieši saistāma ar amatpersonu profesionālās kompetences un dienesta pienākumu izpildes kvalitātes kāpumu perspektīvā. </t>
    </r>
  </si>
  <si>
    <t>UCAK profesionālās izglītības iestādes  kompleksa izveide</t>
  </si>
  <si>
    <t>P169</t>
  </si>
  <si>
    <r>
      <rPr>
        <b/>
        <sz val="11"/>
        <rFont val="Arial"/>
        <family val="2"/>
      </rPr>
      <t>Valsts policijas koledžas un mācību infrastruktūras modernizācija</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Laboratorijas korpusa Ezermalas ielā 10D, Rīgā atjaunošana, tajā skaitā ēkas energoefektivitātes nodrošināšanas, atsevišķu telpu kapitālā pārbūve, iekšējo un ārējo inženiertīklu pārbūve, kopējās izmaksas 2 472 895 EUR, 
2) Lekciju zāļu korpusa Ezermalas 10A, Rīgā atjaunošana, tajā skaitā ēkas energoefektivitātes nodrošināšana, atsevišķu telpu kapitālā pārbūve, iekšējo un ārējo inženiertīklu pārbūve, kopējās izmaksas 1889156 EUR,
3) šautuves ēkas 640 m2 izbūve (esošā bunkura vietā, ieeja no Ezermalas ielas 10, Rīgā), tajā skaitā esošās būves nojaukšana, vieglas konstrukcijas (sendvičpaneļi) ēkas izbūve, iekšējā apdare, kopējās izmaksas 354 415 EUR,
4) sporta laukuma pārbūve Ezermalas ielā 8A, Rīgā 670 776  EUR, tehniskā apsekošaana - 78664, Pludmales volejbola laukums - 26188, Vingrošanas stieņi un trenažieru laukums - 60106, šķēršļu josla - 56343, futbola laukums un skrejceļš ap futbola laukumu - 325999, Tribīnes - 9998, Streetbola laukumi un grozi - 66446, Ģērbtuves - 47032</t>
    </r>
  </si>
  <si>
    <t>Valsts policijas koledžas un mācību infrastruktūras modernizācija</t>
  </si>
  <si>
    <t>P417</t>
  </si>
  <si>
    <r>
      <rPr>
        <b/>
        <sz val="11"/>
        <rFont val="Arial"/>
        <family val="2"/>
      </rPr>
      <t>Konkurētspējīga mācībspēku atalgojuma paaugstināšana Valsts policijas koledžā</t>
    </r>
    <r>
      <rPr>
        <u/>
        <sz val="11"/>
        <rFont val="Arial"/>
        <family val="2"/>
      </rPr>
      <t xml:space="preserve">
Mērķauditorija: </t>
    </r>
    <r>
      <rPr>
        <sz val="11"/>
        <rFont val="Arial"/>
        <family val="2"/>
        <charset val="186"/>
      </rPr>
      <t xml:space="preserve">Valsts policijas koledžas mācībspēki, akadēmiskais personāls
</t>
    </r>
    <r>
      <rPr>
        <u/>
        <sz val="11"/>
        <rFont val="Arial"/>
        <family val="2"/>
      </rPr>
      <t xml:space="preserve">Īstenošanas teritorija: </t>
    </r>
    <r>
      <rPr>
        <sz val="11"/>
        <rFont val="Arial"/>
        <family val="2"/>
        <charset val="186"/>
      </rPr>
      <t xml:space="preserve">Valsts policijas koledža (Rīga, Daugavpils)
</t>
    </r>
    <r>
      <rPr>
        <u/>
        <sz val="11"/>
        <rFont val="Arial"/>
        <family val="2"/>
      </rPr>
      <t xml:space="preserve">Veicamās darbības: </t>
    </r>
    <r>
      <rPr>
        <sz val="11"/>
        <rFont val="Arial"/>
        <family val="2"/>
        <charset val="186"/>
      </rPr>
      <t xml:space="preserve">
Konkurētspējīga mācībspēku atalgojuma paaugstināšana; 
Elastīga mācībspēku skaita plānošanas un piesaistes sistēma;
Pedagogu kvalifikācijas celšanas sistēma un nodrošinājums.
</t>
    </r>
  </si>
  <si>
    <t>Konkurētspējīga mācībspēku atalgojuma paaugstināšana Valsts policijas koledžā</t>
  </si>
  <si>
    <r>
      <rPr>
        <b/>
        <sz val="11"/>
        <rFont val="Arial"/>
        <family val="2"/>
      </rPr>
      <t>Valsts policijas otrā līmeņa profesionālās augstākās izglītības programmas integrācija kādā no Latvijas valsts universitātēm</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t>
    </r>
    <r>
      <rPr>
        <u/>
        <sz val="11"/>
        <rFont val="Arial"/>
        <family val="2"/>
      </rPr>
      <t>Veicamās darbības:</t>
    </r>
    <r>
      <rPr>
        <sz val="11"/>
        <rFont val="Arial"/>
        <family val="2"/>
        <charset val="186"/>
      </rPr>
      <t xml:space="preserve"> Iestādes darbības izvērtēšanas modelis
Virtuālās apmācības programmas
Fakultātes izveide kādā no valsts universitātēm
</t>
    </r>
  </si>
  <si>
    <t xml:space="preserve">Valsts policijas otrā līmeņa profesionālās augstākās izglītības programmas integrācija kādā no Latvijas valsts universitātēm
</t>
  </si>
  <si>
    <r>
      <rPr>
        <b/>
        <sz val="11"/>
        <rFont val="Arial"/>
        <family val="2"/>
      </rPr>
      <t>Valsts policijas koledžas tehnisko mācību līdzekļu modernizācija</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Valsts policijas koledža (Rīga)
</t>
    </r>
    <r>
      <rPr>
        <u/>
        <sz val="11"/>
        <rFont val="Arial"/>
        <family val="2"/>
      </rPr>
      <t xml:space="preserve">Veicamās darbības: 
1) </t>
    </r>
    <r>
      <rPr>
        <sz val="11"/>
        <rFont val="Arial"/>
        <family val="2"/>
        <charset val="186"/>
      </rPr>
      <t>Nodrošināt koledžas vajadzībām atbilstošu bruņojumu un ekipējumu, tehniskos līdzekļus un cita veida materiāli tehnisko nodrošinājumu izglītības programmu īstenošanai. Pilnveidot bruņojuma un ekipējuma aprites kārtību.                                
2) Izglītības iestādes (Valsts policijas koledžas) prestiža stiprināšana un pieejamības palielināšana. Nodrošināt koledžas vajadzībām atbilstošu bruņojumu un ekipējumu, tehniskos līdzekļus un cita veida materiāli tehnisko nodrošinājumu izglītības programmu īstenošanai. Pilnveidot bruņojuma un ekipējuma aprites kārtību.</t>
    </r>
  </si>
  <si>
    <t>Valsts policijas koledžas tehnisko mācību līdzekļu modernizācija</t>
  </si>
  <si>
    <r>
      <rPr>
        <b/>
        <sz val="11"/>
        <rFont val="Arial"/>
        <family val="2"/>
      </rPr>
      <t xml:space="preserve">Darba vidē balstīta elastīga mācību piedāvājuma, tostarp modulārās izglītības un e-vidē balstītas izslītības attīstība Valsts policijas koledžā. </t>
    </r>
    <r>
      <rPr>
        <u/>
        <sz val="11"/>
        <rFont val="Arial"/>
        <family val="2"/>
      </rPr>
      <t xml:space="preserve">
Mērķauditorija: </t>
    </r>
    <r>
      <rPr>
        <sz val="11"/>
        <rFont val="Arial"/>
        <family val="2"/>
        <charset val="186"/>
      </rPr>
      <t xml:space="preserve">Valsts policijas amatpersonas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Izglītības iestādes (Valsts policijas koledžas) prestiža stiprināšana un pieejamības palielināšana. IPAS un koledžas e-mācību vides attīstīšana, efektīvas pārvaldības un uzturēšanas atbalsta mehānismu ieviešana
Visu policijas darbā izmantojamo informācijas sistēmu testa vai mācību vides pieejamības nodrošināšana koledžā un izmantošana mācību procesā.
Mūsdienu tehnoloģiskam progresam atbilstošas datortehnikas un citu IT iekārtu ieviešana un pieejamība koledžā nepieciešamā apjomā. Informācijas sistēmu izmantošanai pieejamas vides (datorklašu, interneta, serveru) ierīkošana.
Jaunu IKT risinājumus ieviešana atbilstoši mūsdienu prasībām, izglītības modernizācijas rekomendācijām un izglītības standartiem.
Apmācību nodrošināšana Valsts policijas amatpersonām (IT speciālistiem un analītiķiem) par jaunākajiem instrumentiem (rīkiem un metodēm) kriminālizlūkošanas un operatīvās darbības jomā. 
</t>
    </r>
  </si>
  <si>
    <t xml:space="preserve">Darba vidē balstīta elastīga mācību piedāvājuma, tostarp modulārās izglītības un e-vidē balstītas izslītības attīstība Valsts policijas koledžā. </t>
  </si>
  <si>
    <r>
      <rPr>
        <b/>
        <sz val="11"/>
        <rFont val="Arial"/>
        <family val="2"/>
      </rPr>
      <t xml:space="preserve">Profesionālās kultūrizglītības sistēmas reformas pabeigšana </t>
    </r>
    <r>
      <rPr>
        <u/>
        <sz val="11"/>
        <rFont val="Arial"/>
        <family val="2"/>
      </rPr>
      <t xml:space="preserve">
Mērķauditorija:</t>
    </r>
    <r>
      <rPr>
        <sz val="11"/>
        <rFont val="Arial"/>
        <family val="2"/>
        <charset val="186"/>
      </rPr>
      <t xml:space="preserve"> profesionālās kultūrizglītības iestāžu audzēkņi, pedagogi.
</t>
    </r>
    <r>
      <rPr>
        <u/>
        <sz val="11"/>
        <rFont val="Arial"/>
        <family val="2"/>
      </rPr>
      <t xml:space="preserve">Īstenošanas teritorija: </t>
    </r>
    <r>
      <rPr>
        <sz val="11"/>
        <rFont val="Arial"/>
        <family val="2"/>
        <charset val="186"/>
      </rPr>
      <t xml:space="preserve">Rīga, Liepāja, Rēzekne.
</t>
    </r>
    <r>
      <rPr>
        <u/>
        <sz val="11"/>
        <rFont val="Arial"/>
        <family val="2"/>
      </rPr>
      <t xml:space="preserve">Veicamās darbības: </t>
    </r>
    <r>
      <rPr>
        <sz val="11"/>
        <rFont val="Arial"/>
        <family val="2"/>
        <charset val="186"/>
      </rPr>
      <t xml:space="preserve">Profesionālās kultūrizglītības iestāžu (PIKC Nacionālā mākslu vidusskola, PIKC Emiļa Melngaiļa Liepājas mūzikas vidusskola, Jāņa Ivanova Rēzeknes mūzikas vidusskola) infrastruktūras modernizācijas projektu noslēgšana, mācību programmu modernizācija un  investīcijas talantu attīstībā, t.sk. mūzikas instrumentu bāzes atjaunināšana. </t>
    </r>
  </si>
  <si>
    <t xml:space="preserve">Profesionālās kultūrizglītības sistēmas reformas pabeigšana </t>
  </si>
  <si>
    <r>
      <rPr>
        <b/>
        <sz val="11"/>
        <rFont val="Arial"/>
        <family val="2"/>
      </rPr>
      <t>Sniegumā balstītā profesionālās izglītības finansēšanas modeļa attīstība un ieviešana</t>
    </r>
    <r>
      <rPr>
        <u/>
        <sz val="11"/>
        <rFont val="Arial"/>
        <family val="2"/>
      </rPr>
      <t xml:space="preserve">
Mērķauditorija:</t>
    </r>
    <r>
      <rPr>
        <sz val="11"/>
        <rFont val="Arial"/>
        <family val="2"/>
        <charset val="186"/>
      </rPr>
      <t xml:space="preserve"> profesionālās  izglītības iestādes, t.sk. koledžas, profesionālās izglītības iestāžu audzēkņi;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izglītības programmu izmaksu koeficientu pārskatīšana, nodrošinot pakāpenisku pāreju uz programmu finansēšanu atbilstoši to reālajām izmaksām; 2) pedagogu un nozaru profesionāļu motivēšana darbam profesionālās izglītības nodrošināšanā, 3) stipendiju piešķiršana atbilstoši profesionālās izglītības iestāžu audzēkņu mācību sniegumam un sociāli-ekonomiskajām profilam.</t>
    </r>
  </si>
  <si>
    <t>Sniegumā balstītā profesionālās izglītības finansēšanas modeļa attīstība un ieviešana</t>
  </si>
  <si>
    <t>KM,VM, ZM, IeM, LM, augstskolas</t>
  </si>
  <si>
    <t>16. Rīcības virziens “Saliedētība”</t>
  </si>
  <si>
    <t>Sabiedrības izpratnes par daudzveidību kā resursu palielināšana, stiprinot starpgrupu un starpkultūru komunikācijas prasmes un saziņas intensitāti, dažādības vadību, kā arī diskriminācijas mazināšanu</t>
  </si>
  <si>
    <r>
      <rPr>
        <b/>
        <sz val="11"/>
        <rFont val="Arial"/>
        <family val="2"/>
      </rPr>
      <t xml:space="preserve">Atbalsta pasākumi personu, kurām nepieciešama starptautiskā aizsardzība, uzņemšanai un izmitināšanai Latvijā 
</t>
    </r>
    <r>
      <rPr>
        <u/>
        <sz val="11"/>
        <rFont val="Arial"/>
        <family val="2"/>
      </rPr>
      <t xml:space="preserve">Mērķauditorija: </t>
    </r>
    <r>
      <rPr>
        <sz val="11"/>
        <rFont val="Arial"/>
        <family val="2"/>
        <charset val="186"/>
      </rPr>
      <t xml:space="preserve">personas, kurām nepieciešama starptautiskā aizsardzība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atbalsta pasākumi personu, kurām nepieciešama starptautiskā aizsardzība, uzņemšanai un izmitināšanai Latvijā (projekts, kura īstenošana noritētu 2-3 posmos):
1) Atbalsta sniegšana patvēruma meklētājiem:
- Tulkošanas pakalpojumu nodrošināšana patvēruma procedūras ietvaros;
- Medicīniskās palīdzības un palīgierīču iegādes nodrošināšana;
- Patvēruma meklētāju nodrošināšana ar pārtikas un higiēnas precēm;
- Patvēruma meklētāju nodrošināšana ar Rīgas pilsētas sabiedriskā transporta braukšanas kartēm;
- Psiholoģiskās palīdzības nodrošināšana;
- Cita veida materiālās palīdzības nodrošināšana;
- Bērnu pieskatīšana;
- Transportlīdzekļu uzturēšana;
- Tehniskā atbalsta nodrošināšana PMC;
2) Patvēruma meklētāju centra ēku labiekārtošana;
3) Pārvaldes darbinieku kapacitātes nodrošināšana;
4) Inkasācijas pakalpojumu nodrošināšana PMC;
5) Patvēruma meklētāju centra ēku korpusu tehniskā stāvokļa uzlabošana un labiekārtošana;
6) video tulkošana (programmatūra, licences, ap 50000 euro/gadā, tehniskais aprīkojums).</t>
    </r>
  </si>
  <si>
    <t xml:space="preserve">Atbalsta pasākumi personu, kurām nepieciešama starptautiskā aizsardzība, uzņemšanai un izmitināšanai Latvijā </t>
  </si>
  <si>
    <t>PMF</t>
  </si>
  <si>
    <r>
      <rPr>
        <b/>
        <sz val="11"/>
        <rFont val="Arial"/>
        <family val="2"/>
      </rPr>
      <t xml:space="preserve">Kapacitātes celšana migrācijas plūsmu pārvaldības jomā 
</t>
    </r>
    <r>
      <rPr>
        <u/>
        <sz val="11"/>
        <rFont val="Arial"/>
        <family val="2"/>
      </rPr>
      <t>Mērķauditorija:</t>
    </r>
    <r>
      <rPr>
        <sz val="11"/>
        <rFont val="Arial"/>
        <family val="2"/>
        <charset val="186"/>
      </rPr>
      <t xml:space="preserve"> PMLP darbinieki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kapacitātes celšana migrācijas plūsmu pārvaldības jomā (2-3 posmi)
1) Svešvalodu apmācība;
2) Profesionālā apmācība (apmācību stažēšanās programmas, pieredzes apmaiņas vizītes, ES forumi, profesionālā apmācība Latvijā (semināri, apmācību kursi), vieslektori, interaktīvi rīki, rokasgrāmatas jaunajam darbiniekam (mācību platforma).
</t>
    </r>
  </si>
  <si>
    <t xml:space="preserve">Kapacitātes celšana migrācijas plūsmu pārvaldības jomā </t>
  </si>
  <si>
    <t>Sabiedrības digitālo un jauno tehnoloģiju prasmju attīstība, veidojot specifiskas programmas digitālo prasmju paaugstināšanai un sekmējot uzņēmumu līdzdalību to finansēšanā</t>
  </si>
  <si>
    <r>
      <rPr>
        <b/>
        <sz val="11"/>
        <rFont val="Arial"/>
        <family val="2"/>
      </rPr>
      <t xml:space="preserve">Digitālo un jauno tehnoloģiju prasmju attīstības programmas izstrāde un īstenošana publiskajā pārvaldē </t>
    </r>
    <r>
      <rPr>
        <u/>
        <sz val="11"/>
        <rFont val="Arial"/>
        <family val="2"/>
      </rPr>
      <t xml:space="preserve">
Mērķauditorija: </t>
    </r>
    <r>
      <rPr>
        <sz val="11"/>
        <rFont val="Arial"/>
        <family val="2"/>
        <charset val="186"/>
      </rPr>
      <t xml:space="preserve">Tiešajā valsts pārvaldē un pašvaldībās nodarbinātie. + NVO, komersanti un sabiedrības pārstāvji (ja pieejams pietiekams finansējuma apjoms).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 Minimālo zināšanu un digitālo prasmju standarta izstrāde, mācību programmas izstrāde pēc amatu un zināšanu līmeņiem, kas atbilstoši Eiropas Komisijas izstrādātajam standartam aptver visus digitālās kompetences elementus (datu pratība, komunikācija un sadarbība, digitāla satura radīšana, drošība, problēmu risināšana), nodarbināto testēšana un sertifikācija;
- mācību programmas īstenošana, digitālo pakalpojumu aģentu un mentoru pieeju nākotnes kompetenču attīstība, t.sk. datu pratība, datu analīze, darbs ar IT sistēmām un mākslīgo intelektu, e-pārvaldības kompetences, IKT speciālistu un e-pārvaldības ekspertu sertificēšana darbam ar pārvaldības risinājumiem un sistēmām.</t>
    </r>
  </si>
  <si>
    <t xml:space="preserve">Digitālo un jauno tehnoloģiju prasmju attīstības programmas izstrāde un īstenošana publiskajā pārvaldē </t>
  </si>
  <si>
    <t>VK, IZM</t>
  </si>
  <si>
    <t>Valsts administrācijas skola,
visas ministrijas</t>
  </si>
  <si>
    <r>
      <rPr>
        <b/>
        <sz val="11"/>
        <rFont val="Arial"/>
        <family val="2"/>
      </rPr>
      <t xml:space="preserve">PMLP IKT infrastruktūras modernizācija 
</t>
    </r>
    <r>
      <rPr>
        <u/>
        <sz val="11"/>
        <rFont val="Arial"/>
        <family val="2"/>
      </rPr>
      <t>Mērķauditorija:</t>
    </r>
    <r>
      <rPr>
        <sz val="11"/>
        <rFont val="Arial"/>
        <family val="2"/>
        <charset val="186"/>
      </rPr>
      <t xml:space="preserve"> migrācijas un patvēruma procesos iesaistītās valsts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PMLP IKT infrastruktūras modernizācija (nodrošina IeM IC):
1)Tehniskā infrastruktūra (serveri, datu glabātuves, tīkla iekārtas)
2) Licences (Oracle DBVS, SAP)
3) IKT uzturēšanas izdevumi
4) PMLP darbavietu aprīkošana un atjaunošana</t>
    </r>
  </si>
  <si>
    <t xml:space="preserve">PMLP IKT infrastruktūras modernizācija </t>
  </si>
  <si>
    <r>
      <rPr>
        <b/>
        <sz val="11"/>
        <rFont val="Arial"/>
        <family val="2"/>
      </rPr>
      <t xml:space="preserve">Statistikas un rezultatīvo rādītāju modernizācija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statistikas un rezultatīvo rādītāju modernizācija, lai ieviestu jaunu, modernizētu pieeju statistikas datu vākšanai un prognozēšanai PMLP (programmatūras rīki statistikas datu apstrādei, apkopošanai, publicēšanai, dashboard), PMLP migrācijas jomas personāla kompetences attīstība, lai ieviestu pašapkalpošanas pieeju statistikas sagatavošanā un analīzē
</t>
    </r>
  </si>
  <si>
    <t xml:space="preserve">Statistikas un rezultatīvo rādītāju modernizācija </t>
  </si>
  <si>
    <r>
      <rPr>
        <b/>
        <sz val="11"/>
        <rFont val="Arial"/>
        <family val="2"/>
      </rPr>
      <t xml:space="preserve">Digitalizēšanas procesa attīstība un Elektronisko dokumentu arhīva modernizācija 
</t>
    </r>
    <r>
      <rPr>
        <u/>
        <sz val="11"/>
        <rFont val="Arial"/>
        <family val="2"/>
      </rPr>
      <t>Mērķauditorija:</t>
    </r>
    <r>
      <rPr>
        <sz val="11"/>
        <rFont val="Arial"/>
        <family val="2"/>
        <charset val="186"/>
      </rPr>
      <t xml:space="preserve"> migrācijas un patvēruma procesos iesaistītie ārzemnieki un valsts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Digitalizēšanas procesa attīstība un Elektronisko dokumentu arhīva modernizācija
Izmantojot Eiropas Savienības Strukturālo reformu attīstības programmas ietvaros kopīgi ar Somijas ekspertiem no „HAUS Finnish Institute of Public Management Ltd.” definēto digitalizēšanas procesa pārmaiņu pārvaldības modeli, īstenot veiksmīgu digitalizēšanas procesa attīstību PMLP biznesa procesos un nodrošināt Elektroniskā dokumentu arhīva modernizāciju.
+ lietvedības modernizācija (skatīt arī jaunu e-pakalpojumu kontekstā, piemēram, lai nav jāiesniedz UA pieteikums klātienē)
Tehniskā infrastruktūra, gala aprīkojums, procesu izmaiņu vadība, apmācības, pieredzes apmaiņa, biroja aprīkojums, Ārlietu ministrijas piesaistes iespējas (Ārvalstu investoru padomes secinājumi)
</t>
    </r>
  </si>
  <si>
    <t xml:space="preserve">Digitalizēšanas procesa attīstība un Elektronisko dokumentu arhīva modernizācija </t>
  </si>
  <si>
    <r>
      <rPr>
        <b/>
        <sz val="11"/>
        <rFont val="Arial"/>
        <family val="2"/>
      </rPr>
      <t xml:space="preserve">Vienotās migrācijas informācijas sistēmas programmatūras platformas modernizēšana (2 posmi) 
</t>
    </r>
    <r>
      <rPr>
        <u/>
        <sz val="11"/>
        <rFont val="Arial"/>
        <family val="2"/>
      </rPr>
      <t>Mērķauditorija:</t>
    </r>
    <r>
      <rPr>
        <sz val="11"/>
        <rFont val="Arial"/>
        <family val="2"/>
        <charset val="186"/>
      </rPr>
      <t xml:space="preserve"> migrācijas un patvēruma procesos iesaistītās valsts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projekta “Vienotās migrācijas informācijas sistēmas programmatūras platformas modernizēšana” (2 posmi) ietvaros īstenot pasākumus, lai veiktu VMIS programmatūras platformas modernizēšanu un VMIS integrāciju ar PMLP citiem, modernākiem IKT risinājumiem, uzlabotu PMLP procesos izmantoto informācijas tehnoloģiju darbības kvalitāti, kā arī VMIS lietotājiem nodrošinātu atbilstošu darba vidi un apmācības par VMIS lietošanas jautājumiem
</t>
    </r>
    <r>
      <rPr>
        <u/>
        <sz val="11"/>
        <rFont val="Arial"/>
        <family val="2"/>
      </rPr>
      <t>Galvenās aktivitātes:</t>
    </r>
    <r>
      <rPr>
        <sz val="11"/>
        <rFont val="Arial"/>
        <family val="2"/>
        <charset val="186"/>
      </rPr>
      <t xml:space="preserve">
1) VMIS programmatūras platformas, kas sastāv no Darba atļauju reģistra, Ielūgumu reģistra,  Patvēruma meklētāju reģistra,  Uzturēšanās atļauju reģistra,  Izraidīto ārzemnieku un ieceļošanas aizliegumu reģistra attīstība (e-pakalpojumi, lietotāju konti, auditi u.tml)
2) Pārvaldes biznesa procesu modernizācija, ieviešot procesu automatizāciju un programmatūras robotu izmantošanu</t>
    </r>
  </si>
  <si>
    <t xml:space="preserve">Vienotās migrācijas informācijas sistēmas programmatūras platformas modernizēšana (2 posmi) </t>
  </si>
  <si>
    <r>
      <rPr>
        <b/>
        <sz val="11"/>
        <rFont val="Arial"/>
        <family val="2"/>
      </rPr>
      <t xml:space="preserve">Publicitāte/Informācijas kampaņas par legālās migrācijas procesiem 
</t>
    </r>
    <r>
      <rPr>
        <u/>
        <sz val="11"/>
        <rFont val="Arial"/>
        <family val="2"/>
      </rPr>
      <t xml:space="preserve">Mērķauditorija: </t>
    </r>
    <r>
      <rPr>
        <sz val="11"/>
        <rFont val="Arial"/>
        <family val="2"/>
        <charset val="186"/>
      </rPr>
      <t xml:space="preserve">migrācijas un patvēruma procesos iesaistītie ārzemnieki, komercsabiedrības, valsts iestādes un 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publicitāte/informācijas kampaņas un informatīvie materiāli par legālās migrācijas procesiem, lai paaugstinātu gan trešo valstu pilsoņu uzaicinātāju (piemēram, darba devēju, izglītības iestāžu), gan pašu ārzemnieku informētību par legālās migrācijas jautājumiem un lai paātrinātu administratīvās procedūras, kā arī samazinātu ārzemnieku nelikumīgu ieceļošanu un uzturēšanos Latvijas Republikā</t>
    </r>
  </si>
  <si>
    <t xml:space="preserve">Publicitāte/Informācijas kampaņas par legālās migrācijas procesiem </t>
  </si>
  <si>
    <t>Individuālo un institucionālo atbalsta pasākumu veidošana  un nodrošināšana sociāli ekonomiskiem riskiem un pāridarīšanai pakļautiem bērniem un jauniešiem ( jaunajiem vecākiem, studējošajiem no trūcīgām un sociāli mazāk aizsargātām ģimenēm, reemigrantu un migrantu bērniem), sniedzot materiālo (stipendiju fondi, transporta, ēdināšanas, dienesta viesnīcas izdevumu segšana) un cita veida (valodas apguve, psiholoģiskā palīdzība u.c.) atbalstu</t>
  </si>
  <si>
    <r>
      <rPr>
        <b/>
        <sz val="11"/>
        <rFont val="Arial"/>
        <family val="2"/>
      </rPr>
      <t>Sociālās iekļautības attīstība augstākajā izglītībā</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Sociālo stipendiju fonds sociāli neaizsargātiem studentiem (invaliditāte, trūcīgie un maznodrošinātie, studenti no daudzbērnu ģimenēm - 2% no studējošo skaita valsts augstskolās), paredzot stipendiju 344 EUR uz 10 mēnešiem. Bērnu piedzimšanas gadījumā stipendija tiek rēķināta 15% no studējošajiem, 350EUR apmērā uz 10 mēnešiem. </t>
    </r>
  </si>
  <si>
    <t>Sociālās iekļautības attīstība augstākajā izglītībā</t>
  </si>
  <si>
    <t>LM, AII</t>
  </si>
  <si>
    <r>
      <rPr>
        <b/>
        <sz val="11"/>
        <rFont val="Arial"/>
        <family val="2"/>
      </rPr>
      <t>Sociālās iekļautības attīstība augstākajā izglītībā</t>
    </r>
    <r>
      <rPr>
        <u/>
        <sz val="11"/>
        <rFont val="Arial"/>
        <family val="2"/>
      </rPr>
      <t xml:space="preserve">
Mērķauditorija:</t>
    </r>
    <r>
      <rPr>
        <sz val="11"/>
        <rFont val="Arial"/>
        <family val="2"/>
        <charset val="186"/>
      </rPr>
      <t xml:space="preserve"> studējošie;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Atbalsta pasākumi personu ar invaliditāti vienlīdzīgu iespēju un tiesību īstenošanai augstākajā izglītībā. </t>
    </r>
  </si>
  <si>
    <t>Vides pielāgošana izglītības iestādēs, speciālo mācību līdzekļu attīstība un nodrošināšana un citi atbalsta pasākumi bērniem un jauniešiem ar invaliditāti un speciālām vajadzībām</t>
  </si>
  <si>
    <r>
      <rPr>
        <b/>
        <sz val="11"/>
        <rFont val="Arial"/>
        <family val="2"/>
      </rPr>
      <t xml:space="preserve">Nacionālās vīzu informācijas sistēmas (NVIS) lietošana un attīstīšana 
</t>
    </r>
    <r>
      <rPr>
        <u/>
        <sz val="11"/>
        <rFont val="Arial"/>
        <family val="2"/>
      </rPr>
      <t xml:space="preserve">Mērķauditorija: </t>
    </r>
    <r>
      <rPr>
        <sz val="11"/>
        <rFont val="Arial"/>
        <family val="2"/>
        <charset val="186"/>
      </rPr>
      <t xml:space="preserve">migrācijas procesos iesaistītās valsts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projekta “Nacionālās vīzu informācijas sistēmas (NVIS) lietošana un attīstīšana” ietvaros tiks veikti pasākumi, lai uzlabotu vīzu apstrādes procesā izmantoto informācijas tehnoloģiju darbības kvalitāti, NVIS lietotājiem nodrošinātu atbilstošu darba vidi un sniegtu nepieciešamās konsultācijas un apmācības par NVIS lietošanas jautājumiem: 
1) NVIS programmatūras attīstība un pilnveidošana (t.sk. digitalizācijas process);
2) Vīzu pieteikumu apstrādes darbavietu aprīkošana ar jaunu un modernu tehnisko aprīkojumu;
3) NVIS lietotāju apmācības.
</t>
    </r>
  </si>
  <si>
    <t xml:space="preserve">Nacionālās vīzu informācijas sistēmas (NVIS) lietošana un attīstīšana </t>
  </si>
  <si>
    <t>RPVI</t>
  </si>
  <si>
    <r>
      <rPr>
        <b/>
        <sz val="11"/>
        <rFont val="Arial"/>
        <family val="2"/>
      </rPr>
      <t xml:space="preserve">ABIS - sistēmas kapacitātes uzlabošana un esošo meklēšanas dziņu atjaunināšana
</t>
    </r>
    <r>
      <rPr>
        <u/>
        <sz val="11"/>
        <rFont val="Arial"/>
        <family val="2"/>
      </rPr>
      <t>Mērķauditorija:</t>
    </r>
    <r>
      <rPr>
        <sz val="11"/>
        <rFont val="Arial"/>
        <family val="2"/>
        <charset val="186"/>
      </rPr>
      <t xml:space="preserve"> Iekšlietu ministrijas resora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Tiks veikta BDAS tehnoloģiskās platformas kapacitātes paaugstināšana, lai nodrošinātu apstrādes apjomu un ātrumu atbilstoši pieaugošajam apstrādājamo datu apjomam un prasībām</t>
    </r>
  </si>
  <si>
    <t>ABIS - sistēmas kapacitātes uzlabošana un esošo meklēšanas dziņu atjaunināšana</t>
  </si>
  <si>
    <t>Preventīvi un pastāvīgi pasākumi visu veidu vardarbības mazināšanai izglītības iestādēs un atbalsta pasākumi bērniem un jauniešiem, pedagogiem, skolas personālam un ģimenēm</t>
  </si>
  <si>
    <t>Fiziskās un digitālās vides  pieejamības un piekļūstamības palielināšana valsts un pašvaldību infrastruktūrā, kā arī digitālo risinājumu izmantošanas veicināšana, paaugstinot iedzīvotāju digitālās prasmes, pilnveidojot  elektroniskās identifikācijas un drošas elektroniskās parakstīšanās sistēmu un nodrošinot vides pieejamību kvalitatīvai pakalpojumu sniegšanai</t>
  </si>
  <si>
    <r>
      <rPr>
        <b/>
        <sz val="11"/>
        <rFont val="Arial"/>
        <family val="2"/>
      </rPr>
      <t xml:space="preserve">Biometrisko datu apstrādes gala iekārtu un programmnodrošinājuma iegāde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Iegādāties papildu biometrijas datu iegūšanas aprīkojumu un programmnodrošinājumu Valsts policijai un tiesībsargājošajām iestādēm</t>
    </r>
  </si>
  <si>
    <t>Biometrisko datu apstrādes gala iekārtu un programmnodrošinājuma iegāde</t>
  </si>
  <si>
    <r>
      <rPr>
        <b/>
        <sz val="11"/>
        <rFont val="Arial"/>
        <family val="2"/>
      </rPr>
      <t>Tehnoloģiju pārneses procesa īstenošana</t>
    </r>
    <r>
      <rPr>
        <u/>
        <sz val="11"/>
        <rFont val="Arial"/>
        <family val="2"/>
      </rPr>
      <t xml:space="preserve">
Mērķauditorija:</t>
    </r>
    <r>
      <rPr>
        <sz val="11"/>
        <rFont val="Arial"/>
        <family val="2"/>
        <charset val="186"/>
      </rPr>
      <t xml:space="preserve"> komersanti un pētniecības organizācijas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atbalsts pētniecības rezultātu komercializācijai, tādējādi palielinot pētniecības organizāciju ienākumus no pētījumu rezultātu komercializēšanas, kā arī inovācijas aktivitātes MVU veicināšana, nodrošinot piekļuvi ārpakalpojumiem jaunu produktu vai tehnoloģiju attīstībai
</t>
    </r>
    <r>
      <rPr>
        <u/>
        <sz val="11"/>
        <rFont val="Arial"/>
        <family val="2"/>
      </rPr>
      <t xml:space="preserve">Atbalsta veids: </t>
    </r>
    <r>
      <rPr>
        <sz val="11"/>
        <rFont val="Arial"/>
        <family val="2"/>
        <charset val="186"/>
      </rPr>
      <t xml:space="preserve">grants 
</t>
    </r>
    <r>
      <rPr>
        <u/>
        <sz val="11"/>
        <rFont val="Arial"/>
        <family val="2"/>
      </rPr>
      <t>Projekta iesniedzējs:</t>
    </r>
    <r>
      <rPr>
        <sz val="11"/>
        <rFont val="Arial"/>
        <family val="2"/>
        <charset val="186"/>
      </rPr>
      <t xml:space="preserve"> LIAA (Tehnoloģiju aģentūra)</t>
    </r>
  </si>
  <si>
    <r>
      <rPr>
        <b/>
        <sz val="11"/>
        <rFont val="Arial"/>
        <family val="2"/>
      </rPr>
      <t xml:space="preserve">Nacionālā (kopējā) situācijas attēla izveidošana
</t>
    </r>
    <r>
      <rPr>
        <u/>
        <sz val="11"/>
        <rFont val="Arial"/>
        <family val="2"/>
      </rPr>
      <t xml:space="preserve">Mērķauditorija: </t>
    </r>
    <r>
      <rPr>
        <sz val="11"/>
        <rFont val="Arial"/>
        <family val="2"/>
        <charset val="186"/>
      </rPr>
      <t xml:space="preserve">Visi Latvijas iedzīvotāji
</t>
    </r>
    <r>
      <rPr>
        <u/>
        <sz val="11"/>
        <rFont val="Arial"/>
        <family val="2"/>
      </rPr>
      <t>Īstenošanas teritorija:</t>
    </r>
    <r>
      <rPr>
        <sz val="11"/>
        <rFont val="Arial"/>
        <family val="2"/>
        <charset val="186"/>
      </rPr>
      <t xml:space="preserve"> Latvijas ārējā sauszemes robeža
</t>
    </r>
    <r>
      <rPr>
        <u/>
        <sz val="11"/>
        <rFont val="Arial"/>
        <family val="2"/>
      </rPr>
      <t>Veicamās darbības:</t>
    </r>
    <r>
      <rPr>
        <sz val="11"/>
        <rFont val="Arial"/>
        <family val="2"/>
        <charset val="186"/>
      </rPr>
      <t xml:space="preserve"> 
Turpināt attīstīt Valsts robežsardzes Robežuzraudzības un kontroles sistēmu.
No jauna iegādāto VRS videonovērošanas sistēmas uzturēšana
No jauna iegādāto VRS sensoru sistēmu uzturēšana
No jauna iegādāto Datu pārraides un uzglabāšanas aprīkojuma uzturēšana
No jauna iegādāto RKS un to komponentu uzturēšana un nepārtrauktas darbības nodrošināšana
</t>
    </r>
  </si>
  <si>
    <t>Nacionālā (kopējā) situācijas attēla izveidošana</t>
  </si>
  <si>
    <r>
      <rPr>
        <b/>
        <sz val="11"/>
        <rFont val="Arial"/>
        <family val="2"/>
      </rPr>
      <t xml:space="preserve">Valsts robežsardzes kriminālizmeklēšanas struktūrvienību kapacitātes uzlabošana, iegādājoties specializētu tehnisko aprīkojumu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Plānots iegādāties:
2.1. IMEI/IMSI kodu skenēšanas iekārtu;
2.Mini audio ierakstīšanas ierīces; 
3. GPS sekošanas ierīces;
4. Klātbūtnes uztveršanas sistēmas;
5. IP kameras ar komplektējošām sastāvdaļām;
6. Mikroautobusi ar nepieciešamo aprīkojumu, tehnisko un IKT nodrošinājumu operatīvo un kriminālprocesuālo darbību veikšanai; 
7. Vieglās automašīnās  4x4 ar visu nepieciešamo aprīkojumu operatīvajam transportlīdzeklim;
8. Papildus speciālā tehnika Mikroautobusu un vieglo a/m aprīkošanai;                     
9. Datu izgūšanas, izgūto datu analītiskās programmatūras
10. Analītiskās programmatūras licences; un audio ierakstu analītika, spektra uzlabošana un trokšņu noņemšanas programmatūraN</t>
    </r>
  </si>
  <si>
    <t>Valsts robežsardzes kriminālizmeklēšanas struktūrvienību kapacitātes uzlabošana, iegādājoties specializētu tehnisko aprīkojumu</t>
  </si>
  <si>
    <r>
      <rPr>
        <b/>
        <sz val="11"/>
        <rFont val="Arial"/>
        <family val="2"/>
      </rPr>
      <t xml:space="preserve">Aizturēto ārzemnieku uzņemšanas kapacitātes stiprināšana  un atgriešanas pasākumu organizēšana un pilnveidošana 
</t>
    </r>
    <r>
      <rPr>
        <u/>
        <sz val="11"/>
        <rFont val="Arial"/>
        <family val="2"/>
      </rPr>
      <t xml:space="preserve">Mērķauditorija: </t>
    </r>
    <r>
      <rPr>
        <sz val="11"/>
        <rFont val="Arial"/>
        <family val="2"/>
        <charset val="186"/>
      </rPr>
      <t xml:space="preserve">Valsts robežsardze, aizturētās personas un Latvijas iedzīvotāji
</t>
    </r>
    <r>
      <rPr>
        <u/>
        <sz val="11"/>
        <rFont val="Arial"/>
        <family val="2"/>
      </rPr>
      <t>Īstenošanas teritorija:</t>
    </r>
    <r>
      <rPr>
        <sz val="11"/>
        <rFont val="Arial"/>
        <family val="2"/>
        <charset val="186"/>
      </rPr>
      <t xml:space="preserve"> Valsts robežas teritorija
</t>
    </r>
    <r>
      <rPr>
        <u/>
        <sz val="11"/>
        <rFont val="Arial"/>
        <family val="2"/>
      </rPr>
      <t xml:space="preserve">Veicamās darbības: </t>
    </r>
    <r>
      <rPr>
        <sz val="11"/>
        <rFont val="Arial"/>
        <family val="2"/>
        <charset val="186"/>
      </rPr>
      <t>Organizēt aizturēto  ārzemnieku tai skaitā patvēruma meklētāju uzturēšanu un izmitināšanu. Piespiedu izraidīšanas pasākumu organizēšana</t>
    </r>
  </si>
  <si>
    <t xml:space="preserve">Aizturēto ārzemnieku uzņemšanas kapacitātes stiprināšana  un atgriešanas pasākumu organizēšana un pilnveidošana </t>
  </si>
  <si>
    <r>
      <rPr>
        <b/>
        <sz val="11"/>
        <rFont val="Arial"/>
        <family val="2"/>
      </rPr>
      <t>Atbalsts vietējiem apstākļiem un klimata pārmaiņām piemērotu  lauksaimniecības kultūraugu šķirņu selekcijai</t>
    </r>
    <r>
      <rPr>
        <u/>
        <sz val="11"/>
        <rFont val="Arial"/>
        <family val="2"/>
      </rPr>
      <t xml:space="preserve">
Mērķauditorija: </t>
    </r>
    <r>
      <rPr>
        <sz val="11"/>
        <rFont val="Arial"/>
        <family val="2"/>
        <charset val="186"/>
      </rPr>
      <t xml:space="preserve">institūcijas, kas nodarbojas ar lauksaimniecības kultūraugu šķirņu selekciju;
</t>
    </r>
    <r>
      <rPr>
        <u/>
        <sz val="11"/>
        <rFont val="Arial"/>
        <family val="2"/>
      </rPr>
      <t xml:space="preserve">Īstenošanas vieta: </t>
    </r>
    <r>
      <rPr>
        <sz val="11"/>
        <rFont val="Arial"/>
        <family val="2"/>
        <charset val="186"/>
      </rPr>
      <t xml:space="preserve">Latvija;                          
</t>
    </r>
    <r>
      <rPr>
        <u/>
        <sz val="11"/>
        <rFont val="Arial"/>
        <family val="2"/>
      </rPr>
      <t xml:space="preserve">Veicamās darbības: </t>
    </r>
    <r>
      <rPr>
        <sz val="11"/>
        <rFont val="Arial"/>
        <family val="2"/>
        <charset val="186"/>
      </rPr>
      <t>valsts atbalsts nepieciešams selekcijas izejmateriāla izpētei,  hibrīdu iegūšanai, novērtēšanai, perspektīvā selekcijas materiāla reģistrācijai. Valsts atbalsts nodrošinās primārās lauksaimniecības produkcijas ražotājiem iespēju saimniecības tehnoloģiskajos procesos izmantot Latvijas klimatiskajiem apstākļiem piemērotas kultūraugu šķirnes.</t>
    </r>
  </si>
  <si>
    <t>Atbalsts vietējiem apstākļiem un klimata pārmaiņām piemērotu  lauksaimniecības kultūraugu šķirņu selekcijai</t>
  </si>
  <si>
    <r>
      <rPr>
        <b/>
        <sz val="11"/>
        <rFont val="Arial"/>
        <family val="2"/>
      </rPr>
      <t>Būvniecības zinātniski tehnoloģiskā centra izveide</t>
    </r>
    <r>
      <rPr>
        <u/>
        <sz val="11"/>
        <rFont val="Arial"/>
        <family val="2"/>
      </rPr>
      <t xml:space="preserve">
Mērķauditorija: </t>
    </r>
    <r>
      <rPr>
        <sz val="11"/>
        <rFont val="Arial"/>
        <family val="2"/>
        <charset val="186"/>
      </rPr>
      <t xml:space="preserve">būvniecības nozares uzņēmumi, būvmateriālu ražotāji, nekustamo īpašumu attīstītāji, visu vecumu jaunieši, būvniecības nozares saistītās nozares
</t>
    </r>
    <r>
      <rPr>
        <u/>
        <sz val="11"/>
        <rFont val="Arial"/>
        <family val="2"/>
      </rPr>
      <t>Īstenošanas vieta:</t>
    </r>
    <r>
      <rPr>
        <sz val="11"/>
        <rFont val="Arial"/>
        <family val="2"/>
        <charset val="186"/>
      </rPr>
      <t xml:space="preserve"> visa Latvija (konkrēts efektīvākais novietojums tiks noteikts priekšizpētē)
</t>
    </r>
    <r>
      <rPr>
        <u/>
        <sz val="11"/>
        <rFont val="Arial"/>
        <family val="2"/>
      </rPr>
      <t>Veicamās darbības:</t>
    </r>
    <r>
      <rPr>
        <sz val="11"/>
        <rFont val="Arial"/>
        <family val="2"/>
        <charset val="186"/>
      </rPr>
      <t xml:space="preserve"> ieguldījumi infrastruktūrā un nepieciešamajās iekārtās un aprīkojumā ar mērķi centrā demonstrēt būvniecības nozares sasniegumus, inovācijas un jaunās tehnoloģijas, lai demonstrētu jaunāko tehnoloģiju un inovāciju pielietojuma ieguvumus un sekmētu to  ieviešanu nozarē, kā arī veicinātu būvniecības, kā potenciālās karjeras, izvēli.
</t>
    </r>
  </si>
  <si>
    <t>Būvniecības zinātniski tehnoloģiskā centra izveide</t>
  </si>
  <si>
    <t>Stratēģisku inovācijas partnerību un ekosistēmu attīstības atbalstīšana, t.sk. reģionālo zināšanu partnerību attīstībai un dizaina inovācijai</t>
  </si>
  <si>
    <r>
      <rPr>
        <b/>
        <sz val="11"/>
        <rFont val="Arial"/>
        <family val="2"/>
      </rPr>
      <t>Nacionālā gēnu datu ezera izveide</t>
    </r>
    <r>
      <rPr>
        <u/>
        <sz val="11"/>
        <rFont val="Arial"/>
        <family val="2"/>
      </rPr>
      <t xml:space="preserve">
Mērķauditorija: </t>
    </r>
    <r>
      <rPr>
        <sz val="11"/>
        <rFont val="Arial"/>
        <family val="2"/>
        <charset val="186"/>
      </rPr>
      <t xml:space="preserve">komersanti, zinātnieki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nacionālā gēnu datu ezera izveide, paredzot tā integrāciju Eiropas cilvēka veselības pētniecības iniciatīvās (Genom declaration)
</t>
    </r>
    <r>
      <rPr>
        <u/>
        <sz val="11"/>
        <rFont val="Arial"/>
        <family val="2"/>
      </rPr>
      <t>Atbalsta veids:</t>
    </r>
    <r>
      <rPr>
        <sz val="11"/>
        <rFont val="Arial"/>
        <family val="2"/>
        <charset val="186"/>
      </rPr>
      <t xml:space="preserve"> grants 
</t>
    </r>
  </si>
  <si>
    <t>Nacionālā gēnu datu ezera izveide</t>
  </si>
  <si>
    <r>
      <rPr>
        <b/>
        <sz val="11"/>
        <rFont val="Arial"/>
        <family val="2"/>
      </rPr>
      <t xml:space="preserve">Migrācijas, atgriešanas un patvērumu jomā iesaistīto robežsargu apmācības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Migrācijas jomā iesaistīto robežsargu apmācības:
- ar migrācijas procesiem saistīto informācijas sistēmu izmantošanā;
-  profesionālo spēju uzlabošanā, veicot aizturēto nelegālo imigrantu izmitināšanu un konvojēšanu atgriešanas procedūru ietvaros; 
Atgriešanas un patvēruma jomā iesaistīto  robežsargu apmācības:
- svešvalodu apmācības;
- jaunu kvalifikācijas kursu izstrāde atgriešanas un patvēruma jomā. 
- profesionālā apmācība (apmācību stažēšanās programmas, pieredzes apmaiņas vizītes, ES forumi, profesionālā apmācība Latvijā (semināri, apmācību kursi), vieslektori, interaktīvi rīki, rokasgrāmatas jaunajam darbiniekam (mācību platforma)</t>
    </r>
  </si>
  <si>
    <t>Migrācijas, atgriešanas un patvērumu jomā iesaistīto robežsargu apmācības</t>
  </si>
  <si>
    <r>
      <rPr>
        <b/>
        <sz val="11"/>
        <rFont val="Arial"/>
        <family val="2"/>
      </rPr>
      <t xml:space="preserve">Valsts robežsardzes kapacitātes stiprināšana patvēruma jomā </t>
    </r>
    <r>
      <rPr>
        <b/>
        <u/>
        <sz val="11"/>
        <rFont val="Arial"/>
        <family val="2"/>
      </rPr>
      <t xml:space="preserve">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Izveidot patvēruma meklētāju izmitināšanas telpas ar kapacitāti līdz 20 personu izmitināšanai VRS LUP atbildības teritorijā</t>
    </r>
  </si>
  <si>
    <t xml:space="preserve">Valsts robežsardzes kapacitātes stiprināšana patvēruma jomā </t>
  </si>
  <si>
    <r>
      <rPr>
        <b/>
        <sz val="11"/>
        <rFont val="Arial"/>
        <family val="2"/>
      </rPr>
      <t>Atbalsts lauksaimniecības un pārtikas produktu virzībai globālajā tirgū</t>
    </r>
    <r>
      <rPr>
        <u/>
        <sz val="11"/>
        <rFont val="Arial"/>
        <family val="2"/>
      </rPr>
      <t xml:space="preserve">
Mērķauditorija:</t>
    </r>
    <r>
      <rPr>
        <sz val="11"/>
        <rFont val="Arial"/>
        <family val="2"/>
        <charset val="186"/>
      </rPr>
      <t xml:space="preserve"> lauksaimniecības un pārtikas nozare;
</t>
    </r>
    <r>
      <rPr>
        <u/>
        <sz val="11"/>
        <rFont val="Arial"/>
        <family val="2"/>
      </rPr>
      <t>Īstenošanas vieta:</t>
    </r>
    <r>
      <rPr>
        <sz val="11"/>
        <rFont val="Arial"/>
        <family val="2"/>
        <charset val="186"/>
      </rPr>
      <t xml:space="preserve"> ES valstis un trešās valstis;
</t>
    </r>
    <r>
      <rPr>
        <u/>
        <sz val="11"/>
        <rFont val="Arial"/>
        <family val="2"/>
      </rPr>
      <t xml:space="preserve">Veicamās darbības: </t>
    </r>
    <r>
      <rPr>
        <sz val="11"/>
        <rFont val="Arial"/>
        <family val="2"/>
        <charset val="186"/>
      </rPr>
      <t xml:space="preserve">atbalsts uzņēmumiem dalībai kopstendos, atbalsts tirgu izpētei, dalībai starptautiskās izstādēs, reklāmas kampaņām, produktu sertifikācijai. </t>
    </r>
  </si>
  <si>
    <t>Atbalsts lauksaimniecības un pārtikas produktu virzībai globālajā tirgū</t>
  </si>
  <si>
    <r>
      <rPr>
        <b/>
        <sz val="11"/>
        <rFont val="Arial"/>
        <family val="2"/>
      </rPr>
      <t>Lauksaimniecības un pārtikas produktu tirgus veicināšana</t>
    </r>
    <r>
      <rPr>
        <u/>
        <sz val="11"/>
        <rFont val="Arial"/>
        <family val="2"/>
      </rPr>
      <t xml:space="preserve">
Veicamās darbības: </t>
    </r>
    <r>
      <rPr>
        <sz val="11"/>
        <rFont val="Arial"/>
        <family val="2"/>
        <charset val="186"/>
      </rPr>
      <t>Atbalsts lauksaimniecības un pārtikas produktu ražotājiem dalībai starptautiskajās izstādēs kopstendos</t>
    </r>
  </si>
  <si>
    <t>Lauksaimniecības un pārtikas produktu tirgus veicināšana</t>
  </si>
  <si>
    <r>
      <rPr>
        <b/>
        <sz val="11"/>
        <rFont val="Arial"/>
        <family val="2"/>
      </rPr>
      <t xml:space="preserve">Robežapsardzības informācijas sistēmas ""RAIS 2009" uzlabošana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IKT sistēmas uzturēšana un pilnveidošana (RAIS 2009 uzlabošana)</t>
    </r>
  </si>
  <si>
    <t>Robežapsardzības informācijas sistēmas ""RAIS 2009" uzlabošana</t>
  </si>
  <si>
    <r>
      <rPr>
        <b/>
        <sz val="11"/>
        <rFont val="Arial"/>
        <family val="2"/>
      </rPr>
      <t>Sīko, mazo, vidējo un lielo uzņēmumu internacionalizācijas kapacitātes attīstība, ievērojot uzņēmumu stratēģiju vajadzības</t>
    </r>
    <r>
      <rPr>
        <u/>
        <sz val="11"/>
        <rFont val="Arial"/>
        <family val="2"/>
      </rPr>
      <t xml:space="preserve">
Mērķauditorija:</t>
    </r>
    <r>
      <rPr>
        <sz val="11"/>
        <rFont val="Arial"/>
        <family val="2"/>
        <charset val="186"/>
      </rPr>
      <t xml:space="preserve"> 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grants uzņēmējiem un LIAA, lai veicinātu eksporta potenciālu, tai skaitā nodrošinot eksporta veicināšanas darbības eksporta valstīs
</t>
    </r>
    <r>
      <rPr>
        <u/>
        <sz val="11"/>
        <rFont val="Arial"/>
        <family val="2"/>
      </rPr>
      <t xml:space="preserve">Projekta iesniedzējs: </t>
    </r>
    <r>
      <rPr>
        <sz val="11"/>
        <rFont val="Arial"/>
        <family val="2"/>
        <charset val="186"/>
      </rPr>
      <t>LIAA</t>
    </r>
  </si>
  <si>
    <r>
      <rPr>
        <b/>
        <sz val="11"/>
        <rFont val="Arial"/>
        <family val="2"/>
      </rPr>
      <t xml:space="preserve">Infrastruktūras un tehnisko  līdzekļu  pilnveidošana  VRS struktūrvienībās, kuras nodrošina darbību veikšanu ar izraidāmajiem ārzemniekiem un patvēruma meklētājiem
</t>
    </r>
    <r>
      <rPr>
        <u/>
        <sz val="11"/>
        <rFont val="Arial"/>
        <family val="2"/>
      </rPr>
      <t xml:space="preserve">Mērķauditorija: </t>
    </r>
    <r>
      <rPr>
        <sz val="11"/>
        <rFont val="Arial"/>
        <family val="2"/>
        <charset val="186"/>
      </rPr>
      <t xml:space="preserve">Valsts robežsardze un tās pakalpojumu saņēmēji robežšķērsotāji
</t>
    </r>
    <r>
      <rPr>
        <u/>
        <sz val="11"/>
        <rFont val="Arial"/>
        <family val="2"/>
      </rPr>
      <t xml:space="preserve">Īstenošanas teritorija: </t>
    </r>
    <r>
      <rPr>
        <sz val="11"/>
        <rFont val="Arial"/>
        <family val="2"/>
        <charset val="186"/>
      </rPr>
      <t xml:space="preserve">Visa Latvijas valsts robeža
</t>
    </r>
    <r>
      <rPr>
        <u/>
        <sz val="11"/>
        <rFont val="Arial"/>
        <family val="2"/>
      </rPr>
      <t>Veicamās darbības:</t>
    </r>
    <r>
      <rPr>
        <sz val="11"/>
        <rFont val="Arial"/>
        <family val="2"/>
        <charset val="186"/>
      </rPr>
      <t xml:space="preserve"> Plānots  veikt telpu remontu VRS APLN, VRS RIP APMD, VRS RIP AĀIC "Mucenieki" un VRS DAP AĀIC "Daugavpils"
</t>
    </r>
    <r>
      <rPr>
        <u/>
        <sz val="11"/>
        <rFont val="Arial"/>
        <family val="2"/>
      </rPr>
      <t xml:space="preserve"> Plānots iegādāties:
</t>
    </r>
    <r>
      <rPr>
        <sz val="11"/>
        <rFont val="Arial"/>
        <family val="2"/>
        <charset val="186"/>
      </rPr>
      <t xml:space="preserve">- mēbeles un nolietoto tehnisko aprīkojumu;
- vieglās(konvoja) automašīnas;
- speciāli aprīkotus (konvoja)  autobusus ar vismaz 24 vietām.  
</t>
    </r>
  </si>
  <si>
    <t>Infrastruktūras un tehnisko  līdzekļu  pilnveidošana  VRS struktūrvienībās, kuras nodrošina darbību veikšanu ar izraidāmajiem ārzemniekiem un patvēruma meklētājiem</t>
  </si>
  <si>
    <r>
      <rPr>
        <b/>
        <sz val="11"/>
        <rFont val="Arial"/>
        <family val="2"/>
      </rPr>
      <t xml:space="preserve">Apmācības Eiropas IBM jomā, vai atbalsta pasākumi Eiropas IBM attīstībai 2021.-2027.gadā
</t>
    </r>
    <r>
      <rPr>
        <u/>
        <sz val="11"/>
        <rFont val="Arial"/>
        <family val="2"/>
      </rPr>
      <t xml:space="preserve">Mērķauditorija: </t>
    </r>
    <r>
      <rPr>
        <sz val="11"/>
        <rFont val="Arial"/>
        <family val="2"/>
        <charset val="186"/>
      </rPr>
      <t xml:space="preserve">Valsts robežsardze un tās pakalpojumu saņēmēji
</t>
    </r>
    <r>
      <rPr>
        <u/>
        <sz val="11"/>
        <rFont val="Arial"/>
        <family val="2"/>
      </rPr>
      <t xml:space="preserve">Īstenošanas teritorija: </t>
    </r>
    <r>
      <rPr>
        <sz val="11"/>
        <rFont val="Arial"/>
        <family val="2"/>
        <charset val="186"/>
      </rPr>
      <t xml:space="preserve">Visa Latvijas valsts robeža
</t>
    </r>
    <r>
      <rPr>
        <u/>
        <sz val="11"/>
        <rFont val="Arial"/>
        <family val="2"/>
      </rPr>
      <t>Veicamās darbības:</t>
    </r>
    <r>
      <rPr>
        <sz val="11"/>
        <rFont val="Arial"/>
        <family val="2"/>
        <charset val="186"/>
      </rPr>
      <t xml:space="preserve"> 
Nepieciešams  īstenot nepārtrauktu apmācību ciklu, multisektorālas apmācības dažādās jomās.
Veikt VRS VEP  un AVP kapacitātes un robežsargu profesionālo spēju uzlabošanu.
Veikt helikoptera pilotu apmācības;                                                                                              
Veikt gaisa kuģa tehniskās apkopes mehāniķa apmācības 
Veikt robežapsardzes jūrnieku profesijas specialistu apmācību</t>
    </r>
  </si>
  <si>
    <t>Apmācības Eiropas IBM jomā, vai atbalsta pasākumi Eiropas IBM attīstībai 2021.-2027.gadā</t>
  </si>
  <si>
    <r>
      <rPr>
        <b/>
        <sz val="11"/>
        <rFont val="Arial"/>
        <family val="2"/>
      </rPr>
      <t>Būvniecības speciālistu apmācības par praktisku būvniecības informācijas modelēšanas (BIM) pielietošanu</t>
    </r>
    <r>
      <rPr>
        <u/>
        <sz val="11"/>
        <rFont val="Arial"/>
        <family val="2"/>
      </rPr>
      <t xml:space="preserve">
Mērķauditorija:</t>
    </r>
    <r>
      <rPr>
        <sz val="11"/>
        <rFont val="Arial"/>
        <family val="2"/>
        <charset val="186"/>
      </rPr>
      <t xml:space="preserve"> būvniecības nozarē nodarbinātie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apmācību kursa izstrāde un būvspeciālistu apmācības par praktisku būvniecības informācijas modelēšanas izmantošanu
</t>
    </r>
  </si>
  <si>
    <t>Būvniecības speciālistu apmācības par praktisku būvniecības informācijas modelēšanas (BIM) pielietošanu</t>
  </si>
  <si>
    <t xml:space="preserve">5000  ekonomiski aktīvo uzņēmumu kopas monitorēšanas sistēmas izstrādāšana precīzākai produktivitātes izmaiņu novērtēšanai </t>
  </si>
  <si>
    <r>
      <rPr>
        <b/>
        <sz val="11"/>
        <rFont val="Arial"/>
        <family val="2"/>
      </rPr>
      <t xml:space="preserve">Valsts atbalsts lauksaimniecības nozarei, nodrošinot Latvijas lauksaimniekiem vienlīdzīgākus konkurences apstākļus ES vienotajā tirgū
</t>
    </r>
    <r>
      <rPr>
        <u/>
        <sz val="11"/>
        <rFont val="Arial"/>
        <family val="2"/>
      </rPr>
      <t>Mērķauditorija:</t>
    </r>
    <r>
      <rPr>
        <sz val="11"/>
        <rFont val="Arial"/>
        <family val="2"/>
        <charset val="186"/>
      </rPr>
      <t xml:space="preserve"> lauksaimnieki, pirmārās lauksaimniecības produkcijas pārstrādātāji, izglītības un zinātnes institūcijas
</t>
    </r>
    <r>
      <rPr>
        <u/>
        <sz val="11"/>
        <rFont val="Arial"/>
        <family val="2"/>
      </rPr>
      <t>Īstenošanas vieta:</t>
    </r>
    <r>
      <rPr>
        <sz val="11"/>
        <rFont val="Arial"/>
        <family val="2"/>
        <charset val="186"/>
      </rPr>
      <t xml:space="preserve"> Latvija;
</t>
    </r>
    <r>
      <rPr>
        <u/>
        <sz val="11"/>
        <rFont val="Arial"/>
        <family val="2"/>
      </rPr>
      <t xml:space="preserve">Veicamās darbības: </t>
    </r>
    <r>
      <rPr>
        <sz val="11"/>
        <rFont val="Arial"/>
        <family val="2"/>
        <charset val="186"/>
      </rPr>
      <t xml:space="preserve">
1)valsts atbalsta sniegšana lauksaimniecības nozarei, lai Latvijas lauksaimniekiem nodrošinātu vienlīdzīgākus konkurences apstākļus ar citām ES dalībvalstīm:
2) paaugstinot ražošanas produktivitāti (tai skaitā ciltsdarbs, selekcija), 
3) sniedzot investīcijas  un ienākumu atbalstu mazajiem ražojošajiem lauksaimniekiem, 
4) nodrošinot atbalstu Zemkopības ministrijas nozares izglītības un zinātnes institūcijām.
6) atbalsta instrumentu izstrādes,  īstenošanas un kontroles nodrošināšana</t>
    </r>
  </si>
  <si>
    <t>Valsts atbalsts lauksaimniecības nozarei, nodrošinot Latvijas lauksaimniekiem vienlīdzīgākus konkurences apstākļus ES vienotajā tirgū</t>
  </si>
  <si>
    <r>
      <rPr>
        <b/>
        <sz val="11"/>
        <rFont val="Arial"/>
        <family val="2"/>
      </rPr>
      <t xml:space="preserve">Attīstīt jūras robežuzraudzības jomu, t.sk. jūras robežuzraudzības struktūrvienību kapacitāti
</t>
    </r>
    <r>
      <rPr>
        <u/>
        <sz val="11"/>
        <rFont val="Arial"/>
        <family val="2"/>
      </rPr>
      <t>Mērķauditorija:</t>
    </r>
    <r>
      <rPr>
        <sz val="11"/>
        <rFont val="Arial"/>
        <family val="2"/>
        <charset val="186"/>
      </rPr>
      <t xml:space="preserve"> Valsts robežsardze un tās pakalpojumu saņēmēji
</t>
    </r>
    <r>
      <rPr>
        <u/>
        <sz val="11"/>
        <rFont val="Arial"/>
        <family val="2"/>
      </rPr>
      <t>Īstenošanas teritorija:</t>
    </r>
    <r>
      <rPr>
        <sz val="11"/>
        <rFont val="Arial"/>
        <family val="2"/>
        <charset val="186"/>
      </rPr>
      <t xml:space="preserve"> Visa Latvijas valsts jūras robeža
</t>
    </r>
    <r>
      <rPr>
        <u/>
        <sz val="11"/>
        <rFont val="Arial"/>
        <family val="2"/>
      </rPr>
      <t xml:space="preserve">Veicamās darbības: </t>
    </r>
    <r>
      <rPr>
        <sz val="11"/>
        <rFont val="Arial"/>
        <family val="2"/>
        <charset val="186"/>
      </rPr>
      <t>Jūras robežsardzei plānotie pasākumi: novecojušā  jūras robežuzraudzības  tehniskā līdzekļa (patruļkuģa CPV-ceoastal Patrol Vessel)  nomaiņa pret jaunu patruļkuģi (garums 30m līdz 45m, platums 8 m, iegrime 2.6 m) -1 gab.</t>
    </r>
  </si>
  <si>
    <t>Attīstīt jūras robežuzraudzības jomu, t.sk. jūras robežuzraudzības struktūrvienību kapacitāti</t>
  </si>
  <si>
    <r>
      <rPr>
        <b/>
        <sz val="11"/>
        <rFont val="Arial"/>
        <family val="2"/>
      </rPr>
      <t xml:space="preserve">Valsts robežsardzes mobilitātes uzlabošana
</t>
    </r>
    <r>
      <rPr>
        <u/>
        <sz val="11"/>
        <rFont val="Arial"/>
        <family val="2"/>
      </rPr>
      <t xml:space="preserve">Mērķauditorija: </t>
    </r>
    <r>
      <rPr>
        <sz val="11"/>
        <rFont val="Arial"/>
        <family val="2"/>
        <charset val="186"/>
      </rPr>
      <t xml:space="preserve">Valsts robežsardze un tās pakalpojumu saņēmēji
</t>
    </r>
    <r>
      <rPr>
        <u/>
        <sz val="11"/>
        <rFont val="Arial"/>
        <family val="2"/>
      </rPr>
      <t>Īstenošanas teritorija:</t>
    </r>
    <r>
      <rPr>
        <sz val="11"/>
        <rFont val="Arial"/>
        <family val="2"/>
        <charset val="186"/>
      </rPr>
      <t xml:space="preserve"> Visa Latvijas valsts robeža
</t>
    </r>
    <r>
      <rPr>
        <u/>
        <sz val="11"/>
        <rFont val="Arial"/>
        <family val="2"/>
      </rPr>
      <t xml:space="preserve">Veicamās darbības: </t>
    </r>
    <r>
      <rPr>
        <sz val="11"/>
        <rFont val="Arial"/>
        <family val="2"/>
        <charset val="186"/>
      </rPr>
      <t>Pakāpenisku transportlīdzekļu parka atjaunošanu:
- mikroautobusu iegāde; 
-  apvidus (4x4) automašīnu iegāde; 
- vieglo automašīnu iegāde 
- speciāli aprīkotas kinologu un dienesta suņu pārvadāšanai automašīnas iegāde;  
-  autobusa (50-55 vietas) iegāde Valsts robežsardzes koledžai; 
- piekabes (750 kg) iegāde; 
- sniega motocikli; 
-  mobilais komandpunkts; 
- motorlaivas  (alumīnija) ar dzinēju
- slēgta tipa laivu boksi; 
- piekabes laivas pārvietošanai;  
- plastikāta laivas;
-  piekabes laivas pārvietošanai</t>
    </r>
  </si>
  <si>
    <t>Valsts robežsardzes mobilitātes uzlabošana</t>
  </si>
  <si>
    <t>VRK</t>
  </si>
  <si>
    <r>
      <rPr>
        <b/>
        <sz val="11"/>
        <rFont val="Arial"/>
        <family val="2"/>
      </rPr>
      <t xml:space="preserve">Robežuzraudzības tehnisko līdzekļu pilnveidošana
</t>
    </r>
    <r>
      <rPr>
        <u/>
        <sz val="11"/>
        <rFont val="Arial"/>
        <family val="2"/>
      </rPr>
      <t xml:space="preserve">Mērķauditorija: </t>
    </r>
    <r>
      <rPr>
        <sz val="11"/>
        <rFont val="Arial"/>
        <family val="2"/>
        <charset val="186"/>
      </rPr>
      <t xml:space="preserve">Valsts robežsardze un tās pakalpojumu saņēmēji
</t>
    </r>
    <r>
      <rPr>
        <u/>
        <sz val="11"/>
        <rFont val="Arial"/>
        <family val="2"/>
      </rPr>
      <t>Īstenošanas teritorija:</t>
    </r>
    <r>
      <rPr>
        <sz val="11"/>
        <rFont val="Arial"/>
        <family val="2"/>
        <charset val="186"/>
      </rPr>
      <t xml:space="preserve"> Visa Latvijas valsts robeža
</t>
    </r>
    <r>
      <rPr>
        <u/>
        <sz val="11"/>
        <rFont val="Arial"/>
        <family val="2"/>
      </rPr>
      <t xml:space="preserve">Veicamās darbības: </t>
    </r>
    <r>
      <rPr>
        <sz val="11"/>
        <rFont val="Arial"/>
        <family val="2"/>
        <charset val="186"/>
      </rPr>
      <t xml:space="preserve">Nepieciešams aizstāt esošos sensoru komplektus ar jauniem un papildus iegādājoties:
- sensoru komplektus.
- radaru uz Daugavas upes.   
- modernizēt novērošanas torņu tehnisko aprīkojumu 
Iegādāties un uzstādīt kravas transportlīdzekļu joslās stacionāros dzīvu būtņu konstatēšanas iekārtām   
</t>
    </r>
    <r>
      <rPr>
        <u/>
        <sz val="11"/>
        <rFont val="Arial"/>
        <family val="2"/>
      </rPr>
      <t xml:space="preserve">Veicamās darbības: </t>
    </r>
    <r>
      <rPr>
        <sz val="11"/>
        <rFont val="Arial"/>
        <family val="2"/>
        <charset val="186"/>
      </rPr>
      <t xml:space="preserve">
- pārnēsājamo dokumentu pārbaudes iekārtu iegāde; 
- dzīvu būtņu atklāšanas pārnēsājamo iekārtu iegāde;
- stacionāru dokumentu pārbaudes iekārtu iegāde ;
- kompakto video spektrālo komparatorus;
-  transportlīdzekļu padziļinātās pārbaudes iekārtas (endoskopi);
- kameras mikroskopam padziļinātai dokumentu pārbaudei II līnijā;
- mobilie kompleksi transportlīdzekļu šasijas numuru (VIN) autentiskuma noteikšanai ar programmnodrošinājumu;
- daudzfunkcionāls video spektrālais komparators;
- mikroskopi ar digitālo kameru un apgaismojumu;
- mikroskopa apgaismojumi.
- tehnisko līdzekļu iegāde:
- darbstaciju (datortehnikas) iegāde;
- pasu lasītāju iegāde; 
- četru pirkstu nospiedumu nolasīšanas iekārtu iegāde; 
 - sejas attēla nolasīšanas iekārtu iegāde ;
 - pārnēsājamo dokumentu pārbaudes iekārtu iegāde ;
 - video spektrālo komparatoru iegāde (papildinātā funkcionalitāte);
 - video spektrālo komparatoru iegāde ; 
- elastīgo endoskopu/ fibroskopu iegāde;
- metāla neviendabīguma noteikšanas iekārtu iegāde;                               </t>
    </r>
  </si>
  <si>
    <t xml:space="preserve">Robežuzraudzības tehnisko līdzekļu pilnveidošana
</t>
  </si>
  <si>
    <r>
      <rPr>
        <b/>
        <sz val="11"/>
        <rFont val="Arial"/>
        <family val="2"/>
      </rPr>
      <t xml:space="preserve">Atbalsts produktivitātes celšanai reģionos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reģioni
</t>
    </r>
    <r>
      <rPr>
        <u/>
        <sz val="11"/>
        <rFont val="Arial"/>
        <family val="2"/>
      </rPr>
      <t xml:space="preserve">Veicamās darbības: </t>
    </r>
    <r>
      <rPr>
        <sz val="11"/>
        <rFont val="Arial"/>
        <family val="2"/>
        <charset val="186"/>
      </rPr>
      <t xml:space="preserve"> ieguldījumi pamatlīdzekļos jaunu produktu un pakalpojumu attīstībai 
</t>
    </r>
    <r>
      <rPr>
        <u/>
        <sz val="11"/>
        <rFont val="Arial"/>
        <family val="2"/>
      </rPr>
      <t xml:space="preserve">Atbalsta veids: </t>
    </r>
    <r>
      <rPr>
        <sz val="11"/>
        <rFont val="Arial"/>
        <family val="2"/>
        <charset val="186"/>
      </rPr>
      <t xml:space="preserve">aizdevums (ALTUM), kurš pie nosacījumu izpildes tiek pārveidots par grantu
</t>
    </r>
    <r>
      <rPr>
        <u/>
        <sz val="11"/>
        <rFont val="Arial"/>
        <family val="2"/>
      </rPr>
      <t>Priekšnoteikums:</t>
    </r>
    <r>
      <rPr>
        <sz val="11"/>
        <rFont val="Arial"/>
        <family val="2"/>
        <charset val="186"/>
      </rPr>
      <t xml:space="preserve"> tiek ieviests izmantojot ITI un jābūt saistītam ar pašvaldības programmās plānotajiem ieguldījumiem</t>
    </r>
  </si>
  <si>
    <t>Atbalsts produktivitātes celšanai reģionos</t>
  </si>
  <si>
    <t>VARAM, ALTUM</t>
  </si>
  <si>
    <r>
      <rPr>
        <b/>
        <sz val="11"/>
        <rFont val="Arial"/>
        <family val="2"/>
      </rPr>
      <t xml:space="preserve">Atbalsts produktivitātes celšanai reģionos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reģioni
</t>
    </r>
    <r>
      <rPr>
        <u/>
        <sz val="11"/>
        <rFont val="Arial"/>
        <family val="2"/>
      </rPr>
      <t xml:space="preserve">Veicamās darbības: </t>
    </r>
    <r>
      <rPr>
        <sz val="11"/>
        <rFont val="Arial"/>
        <family val="2"/>
        <charset val="186"/>
      </rPr>
      <t xml:space="preserve">ieguldījumi pamatlīdzekļos esošu produktu un pakalpojumu attīstībai
</t>
    </r>
    <r>
      <rPr>
        <u/>
        <sz val="11"/>
        <rFont val="Arial"/>
        <family val="2"/>
      </rPr>
      <t xml:space="preserve">Atbalsta veids: </t>
    </r>
    <r>
      <rPr>
        <sz val="11"/>
        <rFont val="Arial"/>
        <family val="2"/>
        <charset val="186"/>
      </rPr>
      <t xml:space="preserve">aizdevums (ALTUM), kurš pie nosacījumu izpildes tiek pārveidots par grantu
</t>
    </r>
    <r>
      <rPr>
        <u/>
        <sz val="11"/>
        <rFont val="Arial"/>
        <family val="2"/>
      </rPr>
      <t xml:space="preserve">Priekšnoteikums: </t>
    </r>
    <r>
      <rPr>
        <sz val="11"/>
        <rFont val="Arial"/>
        <family val="2"/>
        <charset val="186"/>
      </rPr>
      <t>tiek ieviests izmantojot ITI un jābūt saistītam ar pašvaldības programmās plānotajiem ieguldījumiem</t>
    </r>
  </si>
  <si>
    <r>
      <rPr>
        <b/>
        <sz val="11"/>
        <rFont val="Arial"/>
        <family val="2"/>
      </rPr>
      <t xml:space="preserve">Ražošanas telpas
</t>
    </r>
    <r>
      <rPr>
        <u/>
        <sz val="11"/>
        <rFont val="Arial"/>
        <family val="2"/>
      </rPr>
      <t>Mērķauditorija:</t>
    </r>
    <r>
      <rPr>
        <sz val="11"/>
        <rFont val="Arial"/>
        <family val="2"/>
        <charset val="186"/>
      </rPr>
      <t xml:space="preserve"> komersanti
</t>
    </r>
    <r>
      <rPr>
        <u/>
        <sz val="11"/>
        <rFont val="Arial"/>
        <family val="2"/>
      </rPr>
      <t xml:space="preserve">Īstenošanas vieta: </t>
    </r>
    <r>
      <rPr>
        <sz val="11"/>
        <rFont val="Arial"/>
        <family val="2"/>
        <charset val="186"/>
      </rPr>
      <t xml:space="preserve">reģioni
</t>
    </r>
    <r>
      <rPr>
        <u/>
        <sz val="11"/>
        <rFont val="Arial"/>
        <family val="2"/>
      </rPr>
      <t xml:space="preserve">Veicamās darbības: </t>
    </r>
    <r>
      <rPr>
        <sz val="11"/>
        <rFont val="Arial"/>
        <family val="2"/>
        <charset val="186"/>
      </rPr>
      <t>grants apstrādes rūpniecības komersantiem, atbalstot industriālo telpu izveidi, tādējādi veicinot gan komersantu paplašināšanos, gan jaunu komersantu veidošanos</t>
    </r>
  </si>
  <si>
    <t>Ražošanas telpas</t>
  </si>
  <si>
    <r>
      <rPr>
        <b/>
        <sz val="11"/>
        <rFont val="Arial"/>
        <family val="2"/>
      </rPr>
      <t xml:space="preserve">Produktivitātes kāpināšana vidējos un lielos uzņēmumos
</t>
    </r>
    <r>
      <rPr>
        <u/>
        <sz val="11"/>
        <rFont val="Arial"/>
        <family val="2"/>
      </rPr>
      <t>Mērķauditorija:</t>
    </r>
    <r>
      <rPr>
        <sz val="11"/>
        <rFont val="Arial"/>
        <family val="2"/>
        <charset val="186"/>
      </rPr>
      <t xml:space="preserve"> komersanti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aizdevums jaunām investīcijām uzņēmumu produktivitātē, kurš pie nosacījumu izpildes tiek pārveidots par grantu</t>
    </r>
  </si>
  <si>
    <r>
      <rPr>
        <b/>
        <sz val="11"/>
        <rFont val="Arial"/>
        <family val="2"/>
      </rPr>
      <t xml:space="preserve">Valsts robežsardzes koledžas kapacitātes stiprināšana
</t>
    </r>
    <r>
      <rPr>
        <u/>
        <sz val="11"/>
        <rFont val="Arial"/>
        <family val="2"/>
      </rPr>
      <t xml:space="preserve">Mērķauditorija: </t>
    </r>
    <r>
      <rPr>
        <sz val="11"/>
        <rFont val="Arial"/>
        <family val="2"/>
        <charset val="186"/>
      </rPr>
      <t xml:space="preserve">Studiju vecuma Latvijas iedzīvotāji
</t>
    </r>
    <r>
      <rPr>
        <u/>
        <sz val="11"/>
        <rFont val="Arial"/>
        <family val="2"/>
      </rPr>
      <t>Īstenošanas teritorija:</t>
    </r>
    <r>
      <rPr>
        <sz val="11"/>
        <rFont val="Arial"/>
        <family val="2"/>
        <charset val="186"/>
      </rPr>
      <t xml:space="preserve">
</t>
    </r>
    <r>
      <rPr>
        <u/>
        <sz val="11"/>
        <rFont val="Arial"/>
        <family val="2"/>
      </rPr>
      <t xml:space="preserve">Veicamās darbības: </t>
    </r>
    <r>
      <rPr>
        <sz val="11"/>
        <rFont val="Arial"/>
        <family val="2"/>
        <charset val="186"/>
      </rPr>
      <t xml:space="preserve">Uzlabot un attīstīt Valsts robežsardzes koledžas mācību procesu informācijas sistēmu izmantošanā,  izstrādājot Valsts robežsardzē izmantojamo informācijas sistēmu mācību vides. Projekts ir saistāms ar Valsts robežsardzes projektiem, tajā skaitā RAIS un  EUROSUR mācību vides tālākā pilnveidošanā.  
</t>
    </r>
    <r>
      <rPr>
        <u/>
        <sz val="11"/>
        <rFont val="Arial"/>
        <family val="2"/>
      </rPr>
      <t xml:space="preserve">Plānotie pasākumi: </t>
    </r>
    <r>
      <rPr>
        <sz val="11"/>
        <rFont val="Arial"/>
        <family val="2"/>
        <charset val="186"/>
      </rPr>
      <t xml:space="preserve">
 -  CSDD (Transportlīdzekļu reģistrs)  mācību vides izstrāde; 
- EUROSUR  interaktīvās mācību vides izstrāde;  
- RAIS   interaktīvās mācību vides izstrāde;
- IIS mācību vides izstrāde
- NVIS  mācību vides izstrāde 
- VMIS  mācību vides izstrāde 
- PDP  mācību vides izstrāde 
- ETIAS  mācību vides izstrāde  
VRK Mācību RKP ŗekonstrukcija un pāraprīkošana:
-  telpu rekonstrukcija;
-  personu pārbaudes 2.līnijas izveide;
-  interaktīvās ekrāna uzstādīšana (1 gab.);
- videonovērošanas sistēmas uzstādīšana.
VRK IKT infrastruktūras modernizācija (nodrošina VRK) :
-Tehniskā infrastruktūra (tīkla iekārtas, serveri, telefoncentrāles, );
-IKT uzturēšanas izdevumi;
-VRK darbavietu un attālinātās apmācības  aprīkojuma atjaunošana</t>
    </r>
  </si>
  <si>
    <t>Valsts robežsardzes koledžas kapacitātes stiprināšana</t>
  </si>
  <si>
    <t>IEM (IC)
VRK
PMLP</t>
  </si>
  <si>
    <r>
      <rPr>
        <b/>
        <sz val="11"/>
        <rFont val="Arial"/>
        <family val="2"/>
      </rPr>
      <t xml:space="preserve">SOD "Sigma" kapacitātes stiprināšana
</t>
    </r>
    <r>
      <rPr>
        <u/>
        <sz val="11"/>
        <rFont val="Arial"/>
        <family val="2"/>
      </rPr>
      <t xml:space="preserve">Mērķauditorija: </t>
    </r>
    <r>
      <rPr>
        <sz val="11"/>
        <rFont val="Arial"/>
        <family val="2"/>
        <charset val="186"/>
      </rPr>
      <t xml:space="preserve">Sigma vienības darbinieki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Lai nodrošinātu VRS funkciju izpildi, plānots iegādāties: 
- speciāli aprīkotus (SOD “Sigma’) vieglos automobiļus ar riteņu piedziņu 4 x 4 (8+1).;
Speciālo operāciju vienības tehnisko līdzekļu iegāde un uzturēšana:                                                       
 - specializētās robottehnikas iegāde;   
-  abordāžas kostīmi 40  </t>
    </r>
  </si>
  <si>
    <t>SOD "Sigma" kapacitātes stiprināšana</t>
  </si>
  <si>
    <r>
      <rPr>
        <b/>
        <sz val="11"/>
        <rFont val="Arial"/>
        <family val="2"/>
      </rPr>
      <t xml:space="preserve">Valsts robežsardzes  sakaru virsnieku punkta darbības turpināšana Gruzijā, Baltkrievijā,  Krievijā un Ukrainā 
</t>
    </r>
    <r>
      <rPr>
        <u/>
        <sz val="11"/>
        <rFont val="Arial"/>
        <family val="2"/>
      </rPr>
      <t xml:space="preserve">Mērķauditorija: </t>
    </r>
    <r>
      <rPr>
        <sz val="11"/>
        <rFont val="Arial"/>
        <family val="2"/>
        <charset val="186"/>
      </rPr>
      <t xml:space="preserve">Valsts robežsardzes sakaru virsnieki un to pakalpojumu saņēmēji, netieši - Latvijas iedzīvotāji
</t>
    </r>
    <r>
      <rPr>
        <u/>
        <sz val="11"/>
        <rFont val="Arial"/>
        <family val="2"/>
      </rPr>
      <t xml:space="preserve">Īstenošanas teritorija: </t>
    </r>
    <r>
      <rPr>
        <sz val="11"/>
        <rFont val="Arial"/>
        <family val="2"/>
        <charset val="186"/>
      </rPr>
      <t xml:space="preserve">Gruzija, Baltkrievija, Krievija un Ukraina
</t>
    </r>
    <r>
      <rPr>
        <u/>
        <sz val="11"/>
        <rFont val="Arial"/>
        <family val="2"/>
      </rPr>
      <t xml:space="preserve">Veicamās darbības: </t>
    </r>
    <r>
      <rPr>
        <sz val="11"/>
        <rFont val="Arial"/>
        <family val="2"/>
        <charset val="186"/>
      </rPr>
      <t>Plānoti no 100 līdz 160 viltoto dokumentu atklāšanas gadījumi</t>
    </r>
  </si>
  <si>
    <t xml:space="preserve">Valsts robežsardzes  sakaru virsnieku punkta darbības turpināšana Gruzijā, Baltkrievijā,  Krievijā un Ukrainā </t>
  </si>
  <si>
    <r>
      <rPr>
        <b/>
        <sz val="11"/>
        <rFont val="Arial"/>
        <family val="2"/>
      </rPr>
      <t xml:space="preserve">Kopējās Ārlietu ministrijas informācijas sistēmas attīstība
</t>
    </r>
    <r>
      <rPr>
        <sz val="11"/>
        <rFont val="Arial"/>
        <family val="2"/>
        <charset val="186"/>
      </rPr>
      <t>Ārlietu ministrijas un diplomātisko un konsulāro pārstāvniecību diplomātiskā dienesta procesu un informācijas apmaiņas efektivizācija ar informācijas tehnoloģiju rīkiem. Atjauninātā un pilnveidotā sistēma apstrādās iekšējās Ārlietu ministrijas informācijas plūsmas, automatizēs vadības procesus un izveidos modificējamus un paplašināmus e-pakalpojumus. Uzlabos interaktīvu iekšējo vidi ministrijas procesu vadībai un ārējo vidi sabiedrībai. Sistēmas uzlabojumi un papildinājumi būs turpinājums Ārlietu ministrijas realizētajai ilgtermiņa stratēģijai IT procesu elektronizācijai un efektivizācijai ministrijas centrālajā aparātā un diplomātiskajās un konsulārajās pārstāvniecībās ārvalstīs. Tādējādi Latvijas ārlietu dienests varēs pārvaldīt tā rīcībā esošos informācijas resursus atbilstoši Eiropas Savienības dalībvalstīs iedibinātajai labās pārvaldības praksei.
Sistēmu iecerēts izveidot, maksimāli izmantojot IT pakalpojumos bāzētus risinājumus, kur šo IT pakalpojumu sniedzēja vai sniedzēju grupas sistēma varētu atrasties nacionāli kontrolētā drošā mākonī, savienota ar atbilstošiem šifrētiem kanāliem, un pakalpojumu sniedzējiem ir industriālās drošības sertifikāti, ja vien atbilstoša nacionālā infrastuktūra būtu pieejama projekta vēlamajā uzsākšanas termiņā.</t>
    </r>
  </si>
  <si>
    <t>Kopējās Ārlietu ministrijas informācijas sistēmas attīstība</t>
  </si>
  <si>
    <r>
      <rPr>
        <b/>
        <sz val="11"/>
        <rFont val="Arial"/>
        <family val="2"/>
      </rPr>
      <t xml:space="preserve">E-legalizācija
</t>
    </r>
    <r>
      <rPr>
        <sz val="11"/>
        <rFont val="Arial"/>
        <family val="2"/>
        <charset val="186"/>
      </rPr>
      <t>Lai mazinātu dokumentu viltojuma riskus starptautiskā apritē un palielinātu Latvijā legalizējamo ārvalstīs izsniegto dokumentu uzticamību, kā arī paātrinātu legalizēšanas procesu, nepieciešams ieviest E-legalizāciju. Vienlaikus tiks mazināts administratīvais slogs amatpersonu parakstu paraugu apmaiņā ar ārvalstu iestādēm, kā arī tiek nodrošināts, ka dokumenta lietotājs un saņēmējiestāde nekavējoties on-line vidē varēs pārliecināties par dokumentu īstumu.</t>
    </r>
  </si>
  <si>
    <t>E-legalizācija</t>
  </si>
  <si>
    <t>8. Rīcības virziens “Darbs un ienākumi”</t>
  </si>
  <si>
    <r>
      <t>Dažādu veidu finanšu un uzkrājumu ieguldījumu kultūras veicināšana, m</t>
    </r>
    <r>
      <rPr>
        <sz val="11"/>
        <color rgb="FF000000"/>
        <rFont val="Arial"/>
        <family val="2"/>
        <charset val="186"/>
      </rPr>
      <t>ērķtiecīg</t>
    </r>
    <r>
      <rPr>
        <sz val="11"/>
        <color theme="1"/>
        <rFont val="Arial"/>
        <family val="2"/>
        <charset val="186"/>
      </rPr>
      <t>i</t>
    </r>
    <r>
      <rPr>
        <sz val="11"/>
        <color rgb="FF000000"/>
        <rFont val="Arial"/>
        <family val="2"/>
        <charset val="186"/>
      </rPr>
      <t xml:space="preserve"> ceļot sabiedrības finanšu pratīb</t>
    </r>
    <r>
      <rPr>
        <sz val="11"/>
        <color theme="1"/>
        <rFont val="Arial"/>
        <family val="2"/>
        <charset val="186"/>
      </rPr>
      <t>u</t>
    </r>
    <r>
      <rPr>
        <sz val="11"/>
        <color rgb="FF000000"/>
        <rFont val="Arial"/>
        <family val="2"/>
        <charset val="186"/>
      </rPr>
      <t xml:space="preserve"> un ierobežojot bezatbildīg</t>
    </r>
    <r>
      <rPr>
        <sz val="11"/>
        <color theme="1"/>
        <rFont val="Arial"/>
        <family val="2"/>
        <charset val="186"/>
      </rPr>
      <t>u</t>
    </r>
    <r>
      <rPr>
        <sz val="11"/>
        <color rgb="FF000000"/>
        <rFont val="Arial"/>
        <family val="2"/>
        <charset val="186"/>
      </rPr>
      <t xml:space="preserve"> kreditēšan</t>
    </r>
    <r>
      <rPr>
        <sz val="11"/>
        <color theme="1"/>
        <rFont val="Arial"/>
        <family val="2"/>
        <charset val="186"/>
      </rPr>
      <t>u</t>
    </r>
  </si>
  <si>
    <t>Kvalitatīvu (t.sk. drošu) darba vietu izveide un uzturēšana, sociāli atbildīgas uzņēmējdarbības sekmēšana un atbalsts sociālās uzņēmējdarbības attīstībai</t>
  </si>
  <si>
    <r>
      <rPr>
        <b/>
        <sz val="11"/>
        <rFont val="Arial"/>
        <family val="2"/>
      </rPr>
      <t xml:space="preserve">Stiprināt Nodarbinātības valsts aģentūras veiktspēju un palielināt sniegto pakalpojumu kvalitāti
</t>
    </r>
    <r>
      <rPr>
        <u/>
        <sz val="11"/>
        <rFont val="Arial"/>
        <family val="2"/>
      </rPr>
      <t xml:space="preserve">Mērķauditorija: </t>
    </r>
    <r>
      <rPr>
        <sz val="11"/>
        <rFont val="Arial"/>
        <family val="2"/>
        <charset val="186"/>
      </rPr>
      <t xml:space="preserve">Nodarbinātības valsts aģentūras (NVA) darbinieki, NVA pakalpojumu saņēmēji, NVA sadarbības partneri.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NVA veiktspēju stiprināšana un pakalpojumu modernizācija - pakalpojumu un procesu digitalizēšana (e-pakalpojumu attīstība, pieejamības veicināšana iedzīvotājiem, resursu optimizēšana);
(2) informācijas sistēmas BURVIS pilnveide un veiktspēju uzlabošana; 
(3) informatīvo un mācību pasākumu institūcijas darbiniekiem un sadarbības partneriem īstenošana; 
(4) atbalsta pakalpojumu un instrumentāriju NVA klientiem pilnveide un īstenošana, jaunu pakalpojumu / darba metožu izstrāde, testēšana un ieviešana; 
(5) darba tirgus analīzes/uzraudzības un aktīvās darba tirgus politikas pasākumu monitoringa rīku stiprināšana un attīstība.</t>
    </r>
  </si>
  <si>
    <t>Stiprināt Nodarbinātības valsts aģentūras veiktspēju un palielināt sniegto pakalpojumu kvalitāti</t>
  </si>
  <si>
    <r>
      <rPr>
        <b/>
        <sz val="11"/>
        <rFont val="Arial"/>
        <family val="2"/>
      </rPr>
      <t xml:space="preserve">Latvija Republikas diplomātisko un konsulāro pārstāvniecību plānveida modernizācija un pielāgošana normatīvajos aktos izvirzītajām prasībām, kas ietver fiziskās infrastruktūras, darba drošības, tehnoloģisko drošības risisnājumu un informācijas aizsardzības pasākumu kopuma īstenošanu
</t>
    </r>
    <r>
      <rPr>
        <sz val="11"/>
        <rFont val="Arial"/>
        <family val="2"/>
        <charset val="186"/>
      </rPr>
      <t>Latvijas Republikai ir 47 diplomātiskās un konsulārās pārstāvniecības: 37 vēstniecības, 6 pastāvīgās pārstāvniecības, 1 ģenerālkonsulāts un 2 konsulāti, 1 konsulārās nodaļas kanceleja. Pārstāvniecības atrodas telpās vai ēkās, kas ir Latvijas Republikas īpašums vai arī tiek nomātas, un šiem īpašumiem ir nepieciešama pastāvīga modernizācija, kas prasa ilgtermiņa ieguldījumus telpu un infrastruktūras nolietojuma novēršanai, inženiersistēmu remontam, drošības un vājstrāvu sistēmu pielāgošana, jaunu sistēmu izbūve atbilstoši normatīvajos aktos izvirzītajiem fiziskās un informācijas aizsardzības un drošības priekšrakstiem. Īstermiņa finanšu plānošanas dokumentos iekļautais finansējums Latvijas Republikas diplomātisko un konsulāro pārstāvniecību tīkla tehniskai uzturēšanai, uzlabošanai un materiālai nodrošināšanai ir nepietiekošā apjomā. Pasākuma ilgtermiņa īstenošana uzlabos pārstāvniecību fizisko infrastruktūru, noturību pret ārējiem apdraudējumiem, funkcionāli sekmēs darbinieku produktivitāti, īstenojot normatīvajos aktos izvirzītos ārpolitikas uzdevumus un mērķus, jo tiks radīta mūsdienīga, tehnoloģiska un droša darba vide šo uzdevumu un mērķu sasniegšanai. Uzlabots valsts tēls un atpazīstamība.</t>
    </r>
  </si>
  <si>
    <t>Latvija Republikas diplomātisko un konsulāro pārstāvniecību plānveida modernizācija un pielāgošana normatīvajos aktos izvirzītajām prasībām, kas ietver fiziskās infrastruktūras, darba drošības, tehnoloģisko drošības risisnājumu un informācijas aizsardzības pasākumu kopuma īstenošanu</t>
  </si>
  <si>
    <t>Kultūras un sporta pakalpojumu un infrastruktūras kartēšana un reģionālās koordinēšanas sistēmas izveidošana, lai attīstītu un efektīvi izmantotu esošo kultūras un sporta infrastruktūru un investētu jaunas infrastruktūras radīšanā</t>
  </si>
  <si>
    <r>
      <rPr>
        <b/>
        <sz val="11"/>
        <rFont val="Arial"/>
        <family val="2"/>
      </rPr>
      <t xml:space="preserve">Rīgas pilsētas kā Nacionālas nozīmes centra stiprināšana, investējot tās kultūras, zinātnes, tūrisma un darījuma centros, ceļot tās  starptautisko konkurētspēju Baltijas valstīs un Ziemeļeiropā
</t>
    </r>
    <r>
      <rPr>
        <u/>
        <sz val="11"/>
        <rFont val="Arial"/>
        <family val="2"/>
      </rPr>
      <t xml:space="preserve">Mērķauditorija: </t>
    </r>
    <r>
      <rPr>
        <sz val="11"/>
        <rFont val="Arial"/>
        <family val="2"/>
        <charset val="186"/>
      </rPr>
      <t xml:space="preserve">Rīgas un Latvijas iedzīvotāji, vietējie un ārvalstu tūristi.
</t>
    </r>
    <r>
      <rPr>
        <u/>
        <sz val="11"/>
        <rFont val="Arial"/>
        <family val="2"/>
      </rPr>
      <t xml:space="preserve">Īstenošanas teritorija: </t>
    </r>
    <r>
      <rPr>
        <sz val="11"/>
        <rFont val="Arial"/>
        <family val="2"/>
        <charset val="186"/>
      </rPr>
      <t xml:space="preserve">Rīga.
</t>
    </r>
    <r>
      <rPr>
        <u/>
        <sz val="11"/>
        <rFont val="Arial"/>
        <family val="2"/>
      </rPr>
      <t xml:space="preserve">Veicamās darbības: </t>
    </r>
    <r>
      <rPr>
        <sz val="11"/>
        <rFont val="Arial"/>
        <family val="2"/>
        <charset val="186"/>
      </rPr>
      <t xml:space="preserve">Jaunu nacionālas nozīmes kultūras būvju izveide Rīgas kā Ziemeļeiropas metropoles konkurētspējas veicināšanai (zīmoli un jaunas ikoniskas celtnes): (1)Rīgas akustiskās koncertzāles būvniecība; (2)Latvijas Laikmetīgās mākslas muzeja būvniecība  </t>
    </r>
  </si>
  <si>
    <t>Rīgas pilsētas kā Nacionālas nozīmes centra stiprināšana, investējot tās kultūras, zinātnes, tūrisma un darījuma centros, ceļot tās  starptautisko konkurētspēju Baltijas valstīs un Ziemeļeiropā</t>
  </si>
  <si>
    <t xml:space="preserve">KM
</t>
  </si>
  <si>
    <t>FM (VNĪ), Rīgas dome</t>
  </si>
  <si>
    <t>14. Rīcības virziens “Cilvēku līdzdalība kultūras un sporta aktivitātēs”</t>
  </si>
  <si>
    <t>Valsts un pašvaldību institūciju, izglītības iestāžu, privātā sektora un nevalstisko organizāciju sadarbība koordinētai sporta un kultūras infrastruktūras (t.sk. kultūras pieminekļi, sakrālais mantojums) izmantošanai un aktīvā tūrisma attīstība iedzīvotāju dzīves kvalitātes uzlabošanai, īstenojot starpinstitucionālus un starpsektorālus kopprojektus un aktivitātes</t>
  </si>
  <si>
    <r>
      <rPr>
        <b/>
        <sz val="11"/>
        <rFont val="Arial"/>
        <family val="2"/>
      </rPr>
      <t xml:space="preserve">Reģionālās kultūras infrastruktūras attīstība kultūras pakalpojumu pieejamības uzlabošana
</t>
    </r>
    <r>
      <rPr>
        <u/>
        <sz val="11"/>
        <rFont val="Arial"/>
        <family val="2"/>
      </rPr>
      <t xml:space="preserve">Mērķauditorija: </t>
    </r>
    <r>
      <rPr>
        <sz val="11"/>
        <rFont val="Arial"/>
        <family val="2"/>
        <charset val="186"/>
      </rPr>
      <t xml:space="preserve">Latvijas reģionu iedzīvotāji.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reģionālās kultūras infrastruktūras izveide ar mēķi nodrošināt publisko pakalpojumu plašāku pieejamību un publiskās vides kvalitātes uzlabošanu - arhīvu infrastruktūras uzlabošana un kapacitātes palielināšana, reģionālo muzeju krātuvju izveide.</t>
    </r>
  </si>
  <si>
    <t>Reģionālās kultūras infrastruktūras attīstība kultūras pakalpojumu pieejamības uzlabošanai</t>
  </si>
  <si>
    <t>Mazināt darbaspēka nodokļu slogu zemu ienākumu saņēmējiem, pārnesot to uz nodokļiem, kas mazāk kavē izaugsmi, risinājumus izvērtējot kopsakarā ar sociālā nodrošinājuma sistēmu</t>
  </si>
  <si>
    <r>
      <rPr>
        <b/>
        <sz val="11"/>
        <rFont val="Arial"/>
        <family val="2"/>
      </rPr>
      <t xml:space="preserve">Mazināt darbaspēka nodokļu slogu zemu ienākumu saņēmējiem
</t>
    </r>
    <r>
      <rPr>
        <u/>
        <sz val="11"/>
        <rFont val="Arial"/>
        <family val="2"/>
      </rPr>
      <t>Mērķauditorija:</t>
    </r>
    <r>
      <rPr>
        <sz val="11"/>
        <rFont val="Arial"/>
        <family val="2"/>
        <charset val="186"/>
      </rPr>
      <t xml:space="preserve"> nodokļu maksātāji;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Mazināt darbaspēka nodokļu slogu zemu ienākumu saņēmējiem, pārnesot to uz nodokļiem, kas mazāk kavē izaugsmi, ceļot minimālo algu un tuvinot neapliekamo minimumu minimālajai algai, kā arī vienkāršojot darbaspēka nodokļu piemērošanu.</t>
    </r>
  </si>
  <si>
    <t>Mazināt darbaspēka nodokļu slogu zemu ienākumu saņēmējiem</t>
  </si>
  <si>
    <t>LM, EM</t>
  </si>
  <si>
    <t>Adekvāti valsts sociālās apdrošināšanas (pabalsti, pensijas) pakalpojumi atbilstoši nodarbinātā veiktajām valsts sociālās apdrošināšanas iemaksām (pietiekama un atbilstoša obligāto iemaksu objekta noteikšana, iespējas izvērtēšana sociālās apdrošināšanas pakalpojumus nodrošināt atbilstoši VSAOI faktiskajai nomaksai, priekšnosacījumu izstrādāšana valsts sociālās apdrošināšanas budžeta rezerves fonda izveidei, t.sk. alternatīvo nodokļu režīmu saglabāšanas nepieciešamības izvērtēšana)</t>
  </si>
  <si>
    <r>
      <rPr>
        <b/>
        <sz val="11"/>
        <rFont val="Arial"/>
        <family val="2"/>
      </rPr>
      <t xml:space="preserve">Kultūras mantojuma saglabāšana un jaunu pakalpojumu attīstība
</t>
    </r>
    <r>
      <rPr>
        <u/>
        <sz val="11"/>
        <rFont val="Arial"/>
        <family val="2"/>
      </rPr>
      <t>Mērķauditorija:</t>
    </r>
    <r>
      <rPr>
        <sz val="11"/>
        <rFont val="Arial"/>
        <family val="2"/>
        <charset val="186"/>
      </rPr>
      <t xml:space="preserve"> Latvijas reģionu iedzīvotāji, vietējie un ārvalstu tūristi.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reģionālās kultūras mantojuma infrastruktūras atjaunošana ar mēķi nodrošināt publisko pakalpojumu plašāku pieejamību un publiskās vides kvalitātes uzlabošanu - kultūras pieminekļu atjaunošana un sakrālā mantojuma saglabāšana.</t>
    </r>
  </si>
  <si>
    <t>Kultūras mantojuma saglabāšana un jaunu pakalpojumu attīstība</t>
  </si>
  <si>
    <r>
      <rPr>
        <b/>
        <sz val="11"/>
        <rFont val="Arial"/>
        <family val="2"/>
      </rPr>
      <t xml:space="preserve">Unikāla Eiropas mēroga kultūras  mantojuma  atjaunošana, lai veicinātu to pieejamību,  attīstot kultūras pakalpojumus
</t>
    </r>
    <r>
      <rPr>
        <u/>
        <sz val="11"/>
        <rFont val="Arial"/>
        <family val="2"/>
      </rPr>
      <t xml:space="preserve">Mērķauditorija: </t>
    </r>
    <r>
      <rPr>
        <sz val="11"/>
        <rFont val="Arial"/>
        <family val="2"/>
        <charset val="186"/>
      </rPr>
      <t xml:space="preserve">kultūras pasākumu apmeklētāji, vietējie un ārvalstu tūristi.
</t>
    </r>
    <r>
      <rPr>
        <u/>
        <sz val="11"/>
        <rFont val="Arial"/>
        <family val="2"/>
      </rPr>
      <t xml:space="preserve">Īstenošanas teritorija: </t>
    </r>
    <r>
      <rPr>
        <sz val="11"/>
        <rFont val="Arial"/>
        <family val="2"/>
        <charset val="186"/>
      </rPr>
      <t xml:space="preserve">Rīga.
</t>
    </r>
    <r>
      <rPr>
        <u/>
        <sz val="11"/>
        <rFont val="Arial"/>
        <family val="2"/>
      </rPr>
      <t>Veicamās darbības:</t>
    </r>
    <r>
      <rPr>
        <sz val="11"/>
        <rFont val="Arial"/>
        <family val="2"/>
        <charset val="186"/>
      </rPr>
      <t xml:space="preserve"> (1) Rīgas cirka ēkas (viena no vecākajām cirka būvēm Eiropā) rekonstrukcija (t.sk. nepieciešamā infrastruktūra un aprīkojums Rīgas cirka vajadzībām); (2) Vāgnera nams - unikāla Eiropas kultūras mantojuma vērtība rekonstrukcija (t.sk. nepieciešamā infrastruktūra un aprīkojums VSIA Latvijas Koncerti darbībai); (3) izstāžu zāles "Arsenāls" rekonstrukcija (t.sk. nepieciešamā infrastruktūra un aprīkojums Latvijas Nacionālā Mākslas muzeja darbībai); (4) Mežaparka estrādes rekonstrukcijas 3. kārta;  (5) Latvijas Nacionālā teātra piebūve; (6) Latvijas Nacionālās operas un baleta rekonstrukcijas 3.kārta; (7) Latvijas Nacionālās bibliotēkas infrastruktūras 3. un 4. kārta (apakšzemes stāvvieta un papīra restaurācijas centrs un tā aprīkojums); (8) Dailes teātra Lielās zāles rekonstrukcija; (9) Valmieras drāmas teātra dekorāciju kompleksa izveide, iekštelpu atjaunošana.
</t>
    </r>
  </si>
  <si>
    <t>Unikāla Eiropas mēroga kultūras  mantojuma  atjaunošana, lai veicinātu to pieejamību,  attīstot kultūras pakalpojumus</t>
  </si>
  <si>
    <r>
      <rPr>
        <b/>
        <sz val="11"/>
        <rFont val="Arial"/>
        <family val="2"/>
      </rPr>
      <t xml:space="preserve">Produktivitātes kāpināšana, sniedzot atbalstu investīciju veikšanai, izmantojot nodokļu politikas instrumentus
</t>
    </r>
    <r>
      <rPr>
        <u/>
        <sz val="11"/>
        <rFont val="Arial"/>
        <family val="2"/>
      </rPr>
      <t xml:space="preserve">Mērķauditorija: </t>
    </r>
    <r>
      <rPr>
        <sz val="11"/>
        <rFont val="Arial"/>
        <family val="2"/>
        <charset val="186"/>
      </rPr>
      <t xml:space="preserve">komersanti
</t>
    </r>
    <r>
      <rPr>
        <u/>
        <sz val="11"/>
        <rFont val="Arial"/>
        <family val="2"/>
      </rPr>
      <t xml:space="preserve">Īstenošanas vieta: </t>
    </r>
    <r>
      <rPr>
        <sz val="11"/>
        <rFont val="Arial"/>
        <family val="2"/>
        <charset val="186"/>
      </rPr>
      <t xml:space="preserve">visa Latvija
</t>
    </r>
    <r>
      <rPr>
        <u/>
        <sz val="11"/>
        <rFont val="Arial"/>
        <family val="2"/>
      </rPr>
      <t xml:space="preserve">Darbības: </t>
    </r>
    <r>
      <rPr>
        <sz val="11"/>
        <rFont val="Arial"/>
        <family val="2"/>
        <charset val="186"/>
      </rPr>
      <t xml:space="preserve">UIN atlaide
</t>
    </r>
  </si>
  <si>
    <t>Produktivitātes kāpināšana, sniedzot atbalstu investīciju veikšanai, izmantojot nodokļu politikas instrumentus</t>
  </si>
  <si>
    <r>
      <rPr>
        <b/>
        <sz val="11"/>
        <rFont val="Arial"/>
        <family val="2"/>
      </rPr>
      <t xml:space="preserve">Pasākumu plāns noziedzīgi iegūtu līdzekļu legalizācijas un terorisma finansēšanas novēršanai
</t>
    </r>
    <r>
      <rPr>
        <u/>
        <sz val="11"/>
        <rFont val="Arial"/>
        <family val="2"/>
      </rPr>
      <t xml:space="preserve">Mērķauditorija: </t>
    </r>
    <r>
      <rPr>
        <sz val="11"/>
        <rFont val="Arial"/>
        <family val="2"/>
        <charset val="186"/>
      </rPr>
      <t xml:space="preserve">Latvijas iedzīvotāji un tiesībasargājošās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Veikt noziedzīgi iegūtu līdzekļu legalizācijas, terorisma finansēšanas un proliferācijas (turpmāk -NILLTPF ) risku novērtējumu par periodu 2020.-2022.gadam, piedaloties darba grupās nacionālā risku novērtējuma izstrādei, pētījuma veikšanai par latentās noziedzības apmēru, ja uz plānoto periodu tas netiks pabeigts, kā arī pēc pieprasījuma, savas kompetences ietvaros iesniedzot visus šiem mērķiem nepieciešamos datus;
- Izstrādāt komunikācijas stratēģiju par NILLTPF novēršanu, piedaloties attiecīgajās darba grupās un tajās noteiktajās aktivitātēs;
- Organizēta  informatīvā kampaņa, kurā sabiedrība informēta par aktuālajiem noziegumiem ar mērķi brīdināt par riskiem tikt iesaistītiem, īpaši fokusējoties uz atsevišķām sabiedrības grupām, piemēram, jaunieši. 
Valsts policijas kompetences ietvaros organizējot vai piedaloties šāda rakstura kampaņās;
-  Organizētas NILLTPF dienas, piedaloties Valsts policijas kompetences ietvaros;
-  Aktualizēti kompetento iestāžu darbības plāni atbilstoši aktuālajiem NILLTPF riskiem,
aktualizējot Valsts policijas darba plānus attiecīgajiem laika periodiem atbilstoši aktuālajiem NILLTPF riskiem.
- Palielināt izpratni iesaistīto institūciju starpā par vēl izmeklēšanā esošām terorisma finansēšanas lietām vai pārbaudēm,
pēc aicinājuma piedaloties sadarbības koordinācijas darba grupās, kurās darba kārtībā iekļauti jautājumi, kas skar terorisma un proliferācijas finansēšanu.</t>
    </r>
  </si>
  <si>
    <t xml:space="preserve">Pasākumu plāns noziedzīgi iegūtu līdzekļu legalizācijas un terorisma finansēšanas novēršanai
</t>
  </si>
  <si>
    <t>Kultūras mantojuma, sporta tradīciju un vērtību saglabāšana un nodošana nākamajām paaudzēm, iesaistot iedzīvotājus un nodrošinot jaunāko IKT izmantošanu, lai pilnvērtīgi iekļautos pasaules kultūras telpā un sportā</t>
  </si>
  <si>
    <r>
      <rPr>
        <b/>
        <sz val="11"/>
        <rFont val="Arial"/>
        <family val="2"/>
      </rPr>
      <t xml:space="preserve">Kultūras mantojuma digitalizācija un kultūras informācijas sistēmu attīstība
</t>
    </r>
    <r>
      <rPr>
        <u/>
        <sz val="11"/>
        <rFont val="Arial"/>
        <family val="2"/>
      </rPr>
      <t xml:space="preserve">Mērķauditorija: </t>
    </r>
    <r>
      <rPr>
        <sz val="11"/>
        <rFont val="Arial"/>
        <family val="2"/>
        <charset val="186"/>
      </rPr>
      <t xml:space="preserve">kultūras satura patērētāji, Latvijas un diasporas iedzīvotāji.
</t>
    </r>
    <r>
      <rPr>
        <u/>
        <sz val="11"/>
        <rFont val="Arial"/>
        <family val="2"/>
      </rPr>
      <t xml:space="preserve">Īstenošanas teritorija: </t>
    </r>
    <r>
      <rPr>
        <sz val="11"/>
        <rFont val="Arial"/>
        <family val="2"/>
        <charset val="186"/>
      </rPr>
      <t xml:space="preserve">visa Latvijas teritorija.
</t>
    </r>
    <r>
      <rPr>
        <u/>
        <sz val="11"/>
        <rFont val="Arial"/>
        <family val="2"/>
      </rPr>
      <t>Veicamās darbības:</t>
    </r>
    <r>
      <rPr>
        <sz val="11"/>
        <rFont val="Arial"/>
        <family val="2"/>
        <charset val="186"/>
      </rPr>
      <t xml:space="preserve"> Kultūras informācijas sistēmu (muzeju kopkatalogs, arhīvu sistēma, pieminekļu sistēma, bibliotēku informācijas sistēmas, kultūrkarte) funkcionalitātes pilnveidošana; kultūras satura digitalizācija, t.sk. sabiedrisko un komercmediju satura digitalizēšana. Inovatīvu tehnoloģiju (AI, AR, VR) attīstība, sniedzot būtisku ieguldījumu kultūras mantojuma izpētē, fiksēšanā un saglabāšanas risinājumu izstrādē.</t>
    </r>
  </si>
  <si>
    <t>Kultūras mantojuma digitalizācija un kultūras informācijas sistēmu attīstība</t>
  </si>
  <si>
    <t>Uzņēmējdarbības vides pārregulācijas novēršana, vērtējot Latvijas konkurētspēju reģionā, pieņemot lēmumus par uzņēmējdarbības regulāciju un ātri reaģējot uz nepieciešamajām izmaiņām</t>
  </si>
  <si>
    <t xml:space="preserve">Sabiedrisko mediju patstāvības nodrošināšana, tehnoloģiju, infrastruktūras un satura modernizēšana; atbalsta pasākumi nacionālās informatīvās telpas daudzveidības (plurālisma) nodrošināšanai, kvalitatīva mediju satura ražošanai un satura pieejamības nodrošināšanai tā lietotājiem reģionos, pierobežā un cilvēkiem ar funkcionālajiem traucējumiem </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</si>
  <si>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pētniecības un akadēmiskās institūcijas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Mediju kapacitātes stiprināšana (Mediju fonds un Latgales mediju programma) , tostarp apraides nodrošināšana visā Latvijas teritorija, it īpaši, pierobežā</t>
    </r>
  </si>
  <si>
    <t>Informatīvās vides drošības atbalsta pasākumi</t>
  </si>
  <si>
    <t xml:space="preserve">IZM, VK, SM, AiM, NEPLP </t>
  </si>
  <si>
    <r>
      <rPr>
        <b/>
        <sz val="11"/>
        <rFont val="Arial"/>
        <family val="2"/>
      </rPr>
      <t xml:space="preserve">Nodrošināt Finanšu instrumentu un alternatīvu finanšu resursu pieejamību lauku uzņēmējiem
</t>
    </r>
    <r>
      <rPr>
        <u/>
        <sz val="11"/>
        <rFont val="Arial"/>
        <family val="2"/>
      </rPr>
      <t xml:space="preserve">Mērķauditorija: </t>
    </r>
    <r>
      <rPr>
        <sz val="11"/>
        <rFont val="Arial"/>
        <family val="2"/>
        <charset val="186"/>
      </rPr>
      <t xml:space="preserve">lauksaimnieki, pirmārās lauksaimniecības produkcijas pārstrādātāji, zivsaimnieki, mežsaimnieki, lauku uzņēmēji
</t>
    </r>
    <r>
      <rPr>
        <u/>
        <sz val="11"/>
        <rFont val="Arial"/>
        <family val="2"/>
      </rPr>
      <t xml:space="preserve">Īstenošanas vieta: </t>
    </r>
    <r>
      <rPr>
        <sz val="11"/>
        <rFont val="Arial"/>
        <family val="2"/>
        <charset val="186"/>
      </rPr>
      <t xml:space="preserve">Latvija;
</t>
    </r>
    <r>
      <rPr>
        <u/>
        <sz val="11"/>
        <rFont val="Arial"/>
        <family val="2"/>
      </rPr>
      <t>Veicamās darbības:</t>
    </r>
    <r>
      <rPr>
        <sz val="11"/>
        <rFont val="Arial"/>
        <family val="2"/>
        <charset val="186"/>
      </rPr>
      <t xml:space="preserve"> finanšu instrumentu un finansiāla atbalsta (kreditēšanas) nodrošināšana  lauksaimniecībā izmantojamās zemes iegādei lauksaimniecības produkcijas ražošanai, apgrozāmo līdzekļu iegādei, kredītgarantiju izsniegšanai un aizņēmumiem mazajiem lauku uzņēmējiem , veicinot lauku iedzīvotāju iesaistīšanos saimnieciskajā darbībā, dodot iespēju piekļūt finanšu resursiem saimnieciskās darbības sākšanai un tālākai attīstībai, dodot papildus stimulu uzņēmējdarbības attīstībai reģionos un kopumā pozitīvi ietekmējot sociālekonomisko situāciju laukos
</t>
    </r>
  </si>
  <si>
    <t>Nodrošināt Finanšu instrumentu un alternatīvu finanšu resursu pieejamību lauku uzņēmējiem</t>
  </si>
  <si>
    <t>Cilvēku medijpratības stiprināšana formālajā un neformālajā izglītībā, sekmējot viltus ziņu un dezinformācijas atpazīšanu sabiedrībā, kritisko domāšanu</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</si>
  <si>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pētniecības un akadēmiskās institūcijas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Medijpratības politikas izstrādes pasākumi, kas vērsti uz sabiedrības medijpratības un informācijas pratības stiprināšanu un attīstīšanu.</t>
    </r>
  </si>
  <si>
    <t>IZM, VK, SM, AiM, NEPLP</t>
  </si>
  <si>
    <r>
      <rPr>
        <b/>
        <sz val="11"/>
        <rFont val="Arial"/>
        <family val="2"/>
      </rPr>
      <t xml:space="preserve">Akcelerācijas un Riska kapitāla attīstība
</t>
    </r>
    <r>
      <rPr>
        <u/>
        <sz val="11"/>
        <rFont val="Arial"/>
        <family val="2"/>
      </rPr>
      <t xml:space="preserve">Mērķauditorija: </t>
    </r>
    <r>
      <rPr>
        <sz val="11"/>
        <rFont val="Arial"/>
        <family val="2"/>
        <charset val="186"/>
      </rPr>
      <t xml:space="preserve">komersanti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finansējuma investīciju veidā nodrošināšana uzņēmumiem sākot no pirmssēklas stadijas līdz izaugsmes stadijai
</t>
    </r>
    <r>
      <rPr>
        <u/>
        <sz val="11"/>
        <rFont val="Arial"/>
        <family val="2"/>
      </rPr>
      <t>Projekta iesniedzējs:</t>
    </r>
    <r>
      <rPr>
        <sz val="11"/>
        <rFont val="Arial"/>
        <family val="2"/>
        <charset val="186"/>
      </rPr>
      <t xml:space="preserve"> ALTUM
</t>
    </r>
  </si>
  <si>
    <r>
      <rPr>
        <b/>
        <sz val="11"/>
        <rFont val="Arial"/>
        <family val="2"/>
      </rPr>
      <t xml:space="preserve">Finanšu tirgus nepilnības novēršana kreditēšanas jomā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aizdevums, mezanīns uzņēmumu nodrošināšanai ar kredītresursiem gadījumos, kad finanšu tirgus dalībnieki nenodrošina pakalpojuma pieejamību
</t>
    </r>
    <r>
      <rPr>
        <u/>
        <sz val="11"/>
        <rFont val="Arial"/>
        <family val="2"/>
      </rPr>
      <t xml:space="preserve">Projekta iesniedzējs: </t>
    </r>
    <r>
      <rPr>
        <sz val="11"/>
        <rFont val="Arial"/>
        <family val="2"/>
        <charset val="186"/>
      </rPr>
      <t xml:space="preserve">ALTUM
</t>
    </r>
  </si>
  <si>
    <r>
      <rPr>
        <b/>
        <sz val="11"/>
        <rFont val="Arial"/>
        <family val="2"/>
      </rPr>
      <t xml:space="preserve">Privāto investīciju piesaiste energoefektivitātes paaugstināšanas projektiem, attīstot ESKO tirgu
</t>
    </r>
    <r>
      <rPr>
        <u/>
        <sz val="11"/>
        <rFont val="Arial"/>
        <family val="2"/>
      </rPr>
      <t xml:space="preserve">Mērķauditorija: </t>
    </r>
    <r>
      <rPr>
        <sz val="11"/>
        <rFont val="Arial"/>
        <family val="2"/>
        <charset val="186"/>
      </rPr>
      <t xml:space="preserve">dzīvojamo ēku īpašnieki, valsts ēku pārvaldītāji un lietotāji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pasākumi daudzdzīvokļu, privātmāju, publisko ēku un ražošanas ēku energoefektivitātes uzlabošanai
</t>
    </r>
  </si>
  <si>
    <t>P95</t>
  </si>
  <si>
    <t>Atbalstošas vides radīšana mazajiem uzņēmējiem un nevalstiskajām organizācijām kultūras, aktīvās atpūtas un radošo industriju (t.sk. eksportspējīgu produktu un pakalpojumu) jomā, nosakot valsts un pašvaldību atbalsta instrumentus. Pārskatīt  NVO iespējas saimnieciskās darbības veikšanai.</t>
  </si>
  <si>
    <r>
      <rPr>
        <b/>
        <sz val="11"/>
        <rFont val="Arial"/>
        <family val="2"/>
      </rPr>
      <t xml:space="preserve">Uzņēmējdarbības prasmju attīstība radošo industriju jomā
</t>
    </r>
    <r>
      <rPr>
        <u/>
        <sz val="11"/>
        <rFont val="Arial"/>
        <family val="2"/>
      </rPr>
      <t>Mērķauditorija:</t>
    </r>
    <r>
      <rPr>
        <sz val="11"/>
        <rFont val="Arial"/>
        <family val="2"/>
        <charset val="186"/>
      </rPr>
      <t xml:space="preserve"> radošo industriju uzņēmumi.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Radošo industriju pārstāvju uzņēmējdarbības prasmju attīstīšana; finansējuma piekļuves uzlabošana, atbalsts kultūras un radošo industriju jaunuzņēmumiem, t.sk. uzņēmumu inkubēšanai, jaunu produktu attīstīšanai, prototipēšanai un testēšanai. Kultūras un radošo industriju kapitāla pārnese uz citām jomām jaunu uzņēmumu un produktu izveidei un inovāciju rosināšanai ekonomikā, sociālajā un vides jomā un publiskajā pārvaldē. </t>
    </r>
  </si>
  <si>
    <t>Sabiedrības, īpaši tās mazaktīvās daļas, iesaistīšana kultūras, sporta un fiziskajās, t.sk. aktīvā tūrisma aktivitātēs,piedāvājot un īstenojot daudzveidīgas neformālās izglītības, kultūrpolitikas, sporta (t.sk. starptautiskus tautas sporta pasākumus) un fizisko aktivitāšu iniciatīvas</t>
  </si>
  <si>
    <r>
      <rPr>
        <b/>
        <sz val="11"/>
        <rFont val="Arial"/>
        <family val="2"/>
      </rPr>
      <t xml:space="preserve">Reģionu revitalizācija, konkurētspējas celšana un depopulācijas radīto problēmu mazināšana, stiprinot pilsonisko sabiedrību un izmantojot kultūras potenciālu
</t>
    </r>
    <r>
      <rPr>
        <u/>
        <sz val="11"/>
        <rFont val="Arial"/>
        <family val="2"/>
      </rPr>
      <t xml:space="preserve">Mērķauditorija: </t>
    </r>
    <r>
      <rPr>
        <sz val="11"/>
        <rFont val="Arial"/>
        <family val="2"/>
        <charset val="186"/>
      </rPr>
      <t xml:space="preserve">kultūras nozares darbinieki, jaunieši, seniori.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Pilsoniskās sabiedrības stiprināšanas pasākumi, izmantojot un attīstot esošo reģionālo un lokālo kultūras institūciju (muzeji, bibliotēkas, kultūras centri) kapacitāti, t.sk. mūsdienīgu kultūras pakalpojumu attīstīšana, senioru un jauniešu iesaistīšana kultūras un pilsoniskajās aktivitātēs, atbalsts kultūras satura un pakalpojumu kopradei, auditoriju piesaistei un attīstībai kino, teātra un literatūras jomā, atbalsts kultūras kritikas attīstībai un kultūras publiskā atspoguļojuma paplašināšanai ar mērķi stiprināt sabiedrību vienojošas un identitāti stiprinošas kultūras vērtības.</t>
    </r>
  </si>
  <si>
    <t>Reģionu revitalizācija, konkurētspējas celšana un depopulācijas radīto problēmu mazināšana, stiprinot pilsonisko sabiedrību un izmantojot kultūras potenciālu</t>
  </si>
  <si>
    <r>
      <rPr>
        <b/>
        <sz val="11"/>
        <rFont val="Arial"/>
        <family val="2"/>
      </rPr>
      <t xml:space="preserve">Atbalsts kultūrizglītojošās programmas "Latvijas skolas soma" pieejamības nodrošināšanai izglītojamajiem, kuri apgūst pamata un vidējās izglītības programmas; t.sk., paplašinot bērnu un jauniešu auditorijai domāto piedāvājumu
</t>
    </r>
    <r>
      <rPr>
        <u/>
        <sz val="11"/>
        <rFont val="Arial"/>
        <family val="2"/>
      </rPr>
      <t xml:space="preserve">Mērķauditorija: </t>
    </r>
    <r>
      <rPr>
        <sz val="11"/>
        <rFont val="Arial"/>
        <family val="2"/>
        <charset val="186"/>
      </rPr>
      <t xml:space="preserve">obligātās pirmsskolas, pamata un vidējās izglītības audzēkņi.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 xml:space="preserve">kultūras pakalpojumu pieejamības nodrošināšana izglītojamajiem, lai stiprinātu bērnu un jauniešu nacionālo identitāti, pilsoniskuma, valstiskās piederības apziņu, paaugstinātu izglītības kvalitāti, mazinātu sociālo nevienlīdzību, kā arī attīstītu kultūras izpratnes un izpausmes kompetenci. Skolotāju kultūras kompetences paaugstināšana. 
</t>
    </r>
  </si>
  <si>
    <t>Atbalsts kultūrizglītojošās programmas "Latvijas skolas soma" pieejamības nodrošināšanai izglītojamajiem, kuri apgūst pamata un vidējās izglītības programmas; t.sk., paplašinot bērnu un jauniešu auditorijai domāto piedāvājumu</t>
  </si>
  <si>
    <r>
      <rPr>
        <b/>
        <sz val="11"/>
        <rFont val="Arial"/>
        <family val="2"/>
      </rPr>
      <t xml:space="preserve">Nacionālās enciklopēdijas sagatavošana
</t>
    </r>
    <r>
      <rPr>
        <u/>
        <sz val="11"/>
        <rFont val="Arial"/>
        <family val="2"/>
      </rPr>
      <t>Mērķauditorija:</t>
    </r>
    <r>
      <rPr>
        <sz val="11"/>
        <rFont val="Arial"/>
        <family val="2"/>
        <charset val="186"/>
      </rPr>
      <t xml:space="preserve"> Latvijas iedzīvotāji un valstspiederīgie
</t>
    </r>
    <r>
      <rPr>
        <u/>
        <sz val="11"/>
        <rFont val="Arial"/>
        <family val="2"/>
      </rPr>
      <t xml:space="preserve">Īstenošanas teritorija: </t>
    </r>
    <r>
      <rPr>
        <sz val="11"/>
        <rFont val="Arial"/>
        <family val="2"/>
        <charset val="186"/>
      </rPr>
      <t xml:space="preserve">Latvija, virtuālā vide.
</t>
    </r>
    <r>
      <rPr>
        <u/>
        <sz val="11"/>
        <rFont val="Arial"/>
        <family val="2"/>
      </rPr>
      <t xml:space="preserve">Veicamās darbības: </t>
    </r>
    <r>
      <rPr>
        <sz val="11"/>
        <rFont val="Arial"/>
        <family val="2"/>
        <charset val="186"/>
      </rPr>
      <t>enciklopēdijas šķirkļu sagatavošana, ilustrāciju sagatavošana, autoru darbs, elektroniskās uzturēšanas un papildināšanas izdevumi.</t>
    </r>
  </si>
  <si>
    <t>Nacionālās enciklopēdijas sagatavošana</t>
  </si>
  <si>
    <t>Atbalstošas vides radīšana profesionālajai mākslinieciskajai jaunradei, izveidojot radošo personu atalgojuma sistēmu un pilnveidojot finanšu atbalsta instrumentus profesionālajai mākslinieciskajai jaunradei</t>
  </si>
  <si>
    <r>
      <rPr>
        <b/>
        <sz val="11"/>
        <rFont val="Arial"/>
        <family val="2"/>
      </rPr>
      <t xml:space="preserve">Latvijas filmas nacionālās identitātes stiprinšānai un ekonomiskās izaugsmes veicināšanai
</t>
    </r>
    <r>
      <rPr>
        <u/>
        <sz val="11"/>
        <rFont val="Arial"/>
        <family val="2"/>
      </rPr>
      <t>Mērķauditorija:</t>
    </r>
    <r>
      <rPr>
        <sz val="11"/>
        <rFont val="Arial"/>
        <family val="2"/>
        <charset val="186"/>
      </rPr>
      <t xml:space="preserve"> Latvijas iedzīvotāji, valstpiedrīgie, kā arī citu valstu skatītāji
</t>
    </r>
    <r>
      <rPr>
        <u/>
        <sz val="11"/>
        <rFont val="Arial"/>
        <family val="2"/>
      </rPr>
      <t xml:space="preserve">Īstenošanas teritorija: </t>
    </r>
    <r>
      <rPr>
        <sz val="11"/>
        <rFont val="Arial"/>
        <family val="2"/>
        <charset val="186"/>
      </rPr>
      <t xml:space="preserve">Latvija
</t>
    </r>
    <r>
      <rPr>
        <u/>
        <sz val="11"/>
        <rFont val="Arial"/>
        <family val="2"/>
      </rPr>
      <t>Veicamās darbības:</t>
    </r>
    <r>
      <rPr>
        <sz val="11"/>
        <rFont val="Arial"/>
        <family val="2"/>
        <charset val="186"/>
      </rPr>
      <t xml:space="preserve"> atbalsts filmu uzņemšanai</t>
    </r>
  </si>
  <si>
    <t>Latvijas filmas nacionālās identitātes stiprinšānai un ekonomiskās izaugsmes veicināšanai</t>
  </si>
  <si>
    <r>
      <rPr>
        <b/>
        <sz val="11"/>
        <rFont val="Arial"/>
        <family val="2"/>
      </rPr>
      <t xml:space="preserve">Uzņēmējdarbības uzsācēju inkubācijas procesa nodrošināšana, jaunu uzņēmēju motivācijas veicināšana
</t>
    </r>
    <r>
      <rPr>
        <u/>
        <sz val="11"/>
        <rFont val="Arial"/>
        <family val="2"/>
      </rPr>
      <t xml:space="preserve">Mērķauditorija: </t>
    </r>
    <r>
      <rPr>
        <sz val="11"/>
        <rFont val="Arial"/>
        <family val="2"/>
        <charset val="186"/>
      </rPr>
      <t xml:space="preserve">komersanti
</t>
    </r>
    <r>
      <rPr>
        <u/>
        <sz val="11"/>
        <rFont val="Arial"/>
        <family val="2"/>
      </rPr>
      <t>Īstenošanas vieta:</t>
    </r>
    <r>
      <rPr>
        <sz val="11"/>
        <rFont val="Arial"/>
        <family val="2"/>
        <charset val="186"/>
      </rPr>
      <t xml:space="preserve"> visa Latvija
</t>
    </r>
    <r>
      <rPr>
        <u/>
        <sz val="11"/>
        <rFont val="Arial"/>
        <family val="2"/>
      </rPr>
      <t xml:space="preserve">Darbības: </t>
    </r>
    <r>
      <rPr>
        <sz val="11"/>
        <rFont val="Arial"/>
        <family val="2"/>
        <charset val="186"/>
      </rPr>
      <t xml:space="preserve">grants un pakalpojumu līdzfinansējums, mentorings
</t>
    </r>
    <r>
      <rPr>
        <u/>
        <sz val="11"/>
        <rFont val="Arial"/>
        <family val="2"/>
      </rPr>
      <t>Projekta iesniedzējs:</t>
    </r>
    <r>
      <rPr>
        <sz val="11"/>
        <rFont val="Arial"/>
        <family val="2"/>
        <charset val="186"/>
      </rPr>
      <t xml:space="preserve"> LIAA
</t>
    </r>
  </si>
  <si>
    <t>Konkurētspējīga un atvērta regulējuma nākotnes tehnoloģijām nodrošināšana (t.sk. digitālo risinājumu ieviešana informācijas apmaiņā gan starp pašiem uzņēmējiem, gan valsts un pašvaldības iestādēm)</t>
  </si>
  <si>
    <t>Valsts pārvaldes rīcībā esošo datu saprātīga atvēršana, uzlabojot privātā sektora konkurētspēju un inovatīvu produktu un pakalpojumu izstrādi</t>
  </si>
  <si>
    <r>
      <rPr>
        <b/>
        <sz val="11"/>
        <rFont val="Arial"/>
        <family val="2"/>
      </rPr>
      <t xml:space="preserve">Valsts iestāžu izmantoto ēku energosnieguma paaugstināšana
</t>
    </r>
    <r>
      <rPr>
        <u/>
        <sz val="11"/>
        <rFont val="Arial"/>
        <family val="2"/>
      </rPr>
      <t xml:space="preserve">Mērķauditorija: </t>
    </r>
    <r>
      <rPr>
        <sz val="11"/>
        <rFont val="Arial"/>
        <family val="2"/>
        <charset val="186"/>
      </rPr>
      <t xml:space="preserve">valsts iestāžu darbinieki, valsts pakalpojumu saņēmēji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būvniecības ieceres izstrāde,būvniecības ieceres ekspertīze,  būvniecības darbi, teritorijas labiekārtošanas darbi, teritorijas labiekārtojuma elementu iegāde,  būvuzraudzība, projekta vadība, kustamās mantas iegāde</t>
    </r>
  </si>
  <si>
    <t>Valsts iestāžu izmantoto ēku energosnieguma paaugstināšana</t>
  </si>
  <si>
    <t>P96</t>
  </si>
  <si>
    <r>
      <rPr>
        <b/>
        <sz val="11"/>
        <rFont val="Arial"/>
        <family val="2"/>
      </rPr>
      <t xml:space="preserve">Dziesmu un deju svētu tradīcijas stiprināšana
</t>
    </r>
    <r>
      <rPr>
        <u/>
        <sz val="11"/>
        <rFont val="Arial"/>
        <family val="2"/>
      </rPr>
      <t xml:space="preserve">Mērķauditorija: </t>
    </r>
    <r>
      <rPr>
        <sz val="11"/>
        <rFont val="Arial"/>
        <family val="2"/>
        <charset val="186"/>
      </rPr>
      <t xml:space="preserve">Latvijas iedzīvotāji, valstspiederīgie, ārvalstu tūristi.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Sagatavot un īstenot XXVII Vispārējos latviešu dziesmu un XVII Deju svētkus - Dziesmu un deju svētku tradīcijas 150 gadu svinības.</t>
    </r>
  </si>
  <si>
    <t>Dziesmu un deju svētu tradīcijas stiprināšana</t>
  </si>
  <si>
    <r>
      <rPr>
        <b/>
        <sz val="11"/>
        <rFont val="Arial"/>
        <family val="2"/>
      </rPr>
      <t xml:space="preserve">Sabiedrisko mediju patstāvības nodrošināšana un to tehnoloģiju, infrastruktūras un satura modernizēšana
</t>
    </r>
    <r>
      <rPr>
        <u/>
        <sz val="11"/>
        <rFont val="Arial"/>
        <family val="2"/>
      </rPr>
      <t>Mērķauditorija:</t>
    </r>
    <r>
      <rPr>
        <sz val="11"/>
        <rFont val="Arial"/>
        <family val="2"/>
        <charset val="186"/>
      </rPr>
      <t xml:space="preserve">  Latvijas iedzīvotāji, sabiedriskie mediji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atbalsta pasākumi iziešanai no reklāmas tirgus b) pastāvīgs finansējums sabiedriskajiem medijiem</t>
    </r>
  </si>
  <si>
    <t>Sabiedrisko mediju patstāvības nodrošināšana un to tehnoloģiju, infrastruktūras un satura modernizēšana</t>
  </si>
  <si>
    <t>KM, NEPLP, SM</t>
  </si>
  <si>
    <r>
      <rPr>
        <b/>
        <sz val="11"/>
        <rFont val="Arial"/>
        <family val="2"/>
      </rPr>
      <t xml:space="preserve">Sabiedrisko mediju patstāvības nodrošināšana un to tehnoloģiju, infrastruktūras un satura modernizēšana
</t>
    </r>
    <r>
      <rPr>
        <u/>
        <sz val="11"/>
        <rFont val="Arial"/>
        <family val="2"/>
      </rPr>
      <t xml:space="preserve">Mērķauditorija:  </t>
    </r>
    <r>
      <rPr>
        <sz val="11"/>
        <rFont val="Arial"/>
        <family val="2"/>
        <charset val="186"/>
      </rPr>
      <t xml:space="preserve">Latvijas iedzīvotāji, sabiedriskie mediji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atbalsts sabiedriskajiem medijiem  (LTV, LR) atbilstoša orģinālsatura veidošanai, piemērošanai un izmantošanai lietotājiem aktuālās platformās sabiedrības saliedēšanai</t>
    </r>
  </si>
  <si>
    <r>
      <rPr>
        <b/>
        <sz val="11"/>
        <rFont val="Arial"/>
        <family val="2"/>
      </rPr>
      <t xml:space="preserve">Jauna un energoefektīvas sabiedrisko mediju infrastruktūras būve
</t>
    </r>
    <r>
      <rPr>
        <u/>
        <sz val="11"/>
        <rFont val="Arial"/>
        <family val="2"/>
      </rPr>
      <t xml:space="preserve">Mērķauditorija: </t>
    </r>
    <r>
      <rPr>
        <sz val="11"/>
        <rFont val="Arial"/>
        <family val="2"/>
        <charset val="186"/>
      </rPr>
      <t xml:space="preserve">sabiedriskie mediji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sabiedrisko mediju infrastruktūras un tehnoloģiju atjaunošana un attīstība, jauna ēka</t>
    </r>
  </si>
  <si>
    <t xml:space="preserve">Jauna un energoefektīvas sabiedrisko mediju infrastruktūras būve
</t>
  </si>
  <si>
    <t>EM, KM</t>
  </si>
  <si>
    <t>NEPLP, SM, VARAM</t>
  </si>
  <si>
    <t>Nacionālās identitātes apziņas stiprināšana dažādām iedzīvotāju grupām, atbalstot saliedējošu pasākumu īstenošanu kultūras, valodas, teritoriālās, vēsturiskās atmiņas, politiskās un kopīgās ekonomikas dimensijās.</t>
  </si>
  <si>
    <r>
      <rPr>
        <b/>
        <sz val="11"/>
        <rFont val="Arial"/>
        <family val="2"/>
      </rPr>
      <t xml:space="preserve">Atbalsta pasākumi diasporas saiknes stiprināšanai ar Latviju
</t>
    </r>
    <r>
      <rPr>
        <u/>
        <sz val="11"/>
        <rFont val="Arial"/>
        <family val="2"/>
      </rPr>
      <t>Mērķauditorija:</t>
    </r>
    <r>
      <rPr>
        <sz val="11"/>
        <rFont val="Arial"/>
        <family val="2"/>
        <charset val="186"/>
      </rPr>
      <t xml:space="preserve"> diaspora, dažādām vecuma grupām piederoši diasporas locekļi, diasporas organizācijas
</t>
    </r>
    <r>
      <rPr>
        <u/>
        <sz val="11"/>
        <rFont val="Arial"/>
        <family val="2"/>
      </rPr>
      <t>Īstenošanas teritorija:</t>
    </r>
    <r>
      <rPr>
        <sz val="11"/>
        <rFont val="Arial"/>
        <family val="2"/>
        <charset val="186"/>
      </rPr>
      <t xml:space="preserve"> diasporas centri, Latvijas teritorija 
</t>
    </r>
    <r>
      <rPr>
        <u/>
        <sz val="11"/>
        <rFont val="Arial"/>
        <family val="2"/>
      </rPr>
      <t xml:space="preserve">Veicamās darbības: </t>
    </r>
    <r>
      <rPr>
        <sz val="11"/>
        <rFont val="Arial"/>
        <family val="2"/>
        <charset val="186"/>
      </rPr>
      <t xml:space="preserve">
a) atbalsta pasākumi latviskās identitātes un piederības sajūtas stiprināšanai
b) atbalsta pasākumi nemateriālā kultūras mantojuma saglabāšanai un pasākumi, kas vērsti uz diasporas materiālās kultūras un vēstures mantojuma izpēti, attīstību un saglabāšanu</t>
    </r>
  </si>
  <si>
    <t>Atbalsta pasākumi diasporas saiknes stiprināšanai ar Latviju</t>
  </si>
  <si>
    <t>KM, ĀM</t>
  </si>
  <si>
    <t>SIF, LNKC, LNA, LNB,   pašvaldības</t>
  </si>
  <si>
    <t>Sabiedrības pašorganizēšanās, sadarbības un līdzdarbības prasmju un iespēju paplašināšana, jo īpaši attīstot jauniešu pilsonisko izglītību, iedzīvotāju līdzdarbību nevalstiskajās organizācijās, arodbiedrībās un brīvprātīgajā darbā, valsts NVO fondu</t>
  </si>
  <si>
    <r>
      <rPr>
        <b/>
        <sz val="11"/>
        <rFont val="Arial"/>
        <family val="2"/>
      </rPr>
      <t xml:space="preserve">Sabiedrības saliedēšana, veicinot sabiedrības pašorganizēšanos un paplašinot sadarbības un līdzdarbības prasmes un iespējas
</t>
    </r>
    <r>
      <rPr>
        <u/>
        <sz val="11"/>
        <rFont val="Arial"/>
        <family val="2"/>
      </rPr>
      <t>Mērķauditorija:</t>
    </r>
    <r>
      <rPr>
        <sz val="11"/>
        <rFont val="Arial"/>
        <family val="2"/>
        <charset val="186"/>
      </rPr>
      <t xml:space="preserve"> NVO, Latvijas iedzīvotāji, it īpaši, sabiedrības grupas ar zemu līdzdalības īpatsvaru
</t>
    </r>
    <r>
      <rPr>
        <u/>
        <sz val="11"/>
        <rFont val="Arial"/>
        <family val="2"/>
      </rPr>
      <t xml:space="preserve">Īstenošanas teritorija: </t>
    </r>
    <r>
      <rPr>
        <sz val="11"/>
        <rFont val="Arial"/>
        <family val="2"/>
        <charset val="186"/>
      </rPr>
      <t xml:space="preserve">Latvijas teritorija
</t>
    </r>
    <r>
      <rPr>
        <u/>
        <sz val="11"/>
        <rFont val="Arial"/>
        <family val="2"/>
      </rPr>
      <t xml:space="preserve">Veicamās darbības: </t>
    </r>
    <r>
      <rPr>
        <sz val="11"/>
        <rFont val="Arial"/>
        <family val="2"/>
        <charset val="186"/>
      </rPr>
      <t xml:space="preserve"> 
a) atbalsts Latvijas nevalstisko organizāciju fondam, t.sk., atbalsts NVO darbībai (t.sk. atbalsts reģionālajiem NVO atbalsta centriem, mazākumtautību līdzdalībai, atbalsts diasporas organizācijām u.c.), kapacitātes un interešu pārstāvības spēju celšanai
b) līdzfinansējums NVO ES projektu īstenošanai
c) atbalsts sabiedrības līdzdalības pasākumiem un aktivitātēm saliedētas un pilsoniski aktīvas sabiedrības aatīstības veicināšanai, īpaši sabiedrības grupās ar zemu līdzdalības īpatsvaru</t>
    </r>
  </si>
  <si>
    <t>Sabiedrības saliedēšana, veicinot sabiedrības pašorganizēšanos un paplašinot sadarbības un līdzdarbības prasmes un iespējas</t>
  </si>
  <si>
    <t>SIF, NVO, pašvaldības</t>
  </si>
  <si>
    <r>
      <rPr>
        <b/>
        <sz val="11"/>
        <rFont val="Arial"/>
        <family val="2"/>
      </rPr>
      <t xml:space="preserve">Sabiedrības saliedēšana, veicinot sabiedrības pašorganizēšanos un paplašinot sadarbības un līdzdarbības prasmes un iespējas
</t>
    </r>
    <r>
      <rPr>
        <u/>
        <sz val="11"/>
        <rFont val="Arial"/>
        <family val="2"/>
      </rPr>
      <t xml:space="preserve">Mērķauditorija: </t>
    </r>
    <r>
      <rPr>
        <sz val="11"/>
        <rFont val="Arial"/>
        <family val="2"/>
        <charset val="186"/>
      </rPr>
      <t xml:space="preserve">NVO, Latvijas iedzīvotāji, it īpaši, sabiedrības grupas ar zemu līdzdalības īpatsvaru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 xml:space="preserve"> 
a) atbalsts Latvijas nevalstisko organizāciju fondam, t.sk., atbalsts NVO darbībai (t.sk. atbalsts reģionālajiem NVO atbalsta centriem, mazākumtautību līdzdalībai, atbalsts diasporas organizācijām u.c.), kapacitātes un interešu pārstāvības spēju celšanai
b) līdzfinansējums NVO ES projektu īstenošanai
c) atbalsts sabiedrības līdzdalības pasākumiem un aktivitātēm saliedētas un pilsoniski aktīvas sabiedrības attīstības veicināšanai, īpaši sabiedrības grupās ar zemu līdzdalības īpatsvaru</t>
    </r>
  </si>
  <si>
    <t>SIF</t>
  </si>
  <si>
    <t>KM, NVO, pašvaldības</t>
  </si>
  <si>
    <r>
      <rPr>
        <b/>
        <sz val="11"/>
        <rFont val="Arial"/>
        <family val="2"/>
      </rPr>
      <t xml:space="preserve">Sabiedrības saliedēšana, veicinot jauniebraucēju iekļaušanos vietējā sabiedrībā un sekmējot starpkultūru komunikācijas attīstību
</t>
    </r>
    <r>
      <rPr>
        <u/>
        <sz val="11"/>
        <rFont val="Arial"/>
        <family val="2"/>
      </rPr>
      <t>Mērķauditorija:</t>
    </r>
    <r>
      <rPr>
        <sz val="11"/>
        <rFont val="Arial"/>
        <family val="2"/>
        <charset val="186"/>
      </rPr>
      <t xml:space="preserve"> NVO, jauniebraucēji, Latvijas iedzīvotāji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Pasākumu kopums integrācijas pasākumu (integrācijas mācību kursi; latviešu valodas mācību kursi; pasākumi, kas veicina mērķa grupas dialogu un kopradi ar vietējo sabiedrību; pasākumi starpgrupu un starpkultūru komunikācijas prasmju attīstībai un saziņai valsts pārvaldei un pilsoniskai sabiedrībai) un informācijas jeb integrācijas centru (turpmāk - ICI) tīklam, aptverot visus Latvijas reģionus un iekļaujot pakalpojumus mērķa grupai</t>
    </r>
  </si>
  <si>
    <t>Sabiedrības saliedēšana, veicinot jauniebraucēju iekļaušanos vietējā sabiedrībā un sekmējot starpkultūru komunikācijas attīstību</t>
  </si>
  <si>
    <t>IeM, KM, LM, IZM</t>
  </si>
  <si>
    <t>NVO, pašvaldības</t>
  </si>
  <si>
    <r>
      <rPr>
        <b/>
        <sz val="11"/>
        <rFont val="Arial"/>
        <family val="2"/>
      </rPr>
      <t xml:space="preserve">Novērst aplūšanas riskus iedzīvotājiem, stratēģiski svarīgiem infrastruktūras objektiem  Latvijas lauku teritorijā
</t>
    </r>
    <r>
      <rPr>
        <u/>
        <sz val="11"/>
        <rFont val="Arial"/>
        <family val="2"/>
      </rPr>
      <t>Mērķauditorija:</t>
    </r>
    <r>
      <rPr>
        <sz val="11"/>
        <rFont val="Arial"/>
        <family val="2"/>
        <charset val="186"/>
      </rPr>
      <t xml:space="preserve"> iedzīvotāji
</t>
    </r>
    <r>
      <rPr>
        <u/>
        <sz val="11"/>
        <rFont val="Arial"/>
        <family val="2"/>
      </rPr>
      <t>Īstenošanas teriorija:</t>
    </r>
    <r>
      <rPr>
        <sz val="11"/>
        <rFont val="Arial"/>
        <family val="2"/>
        <charset val="186"/>
      </rPr>
      <t xml:space="preserve"> Latvijas lauku teritorija
</t>
    </r>
    <r>
      <rPr>
        <u/>
        <sz val="11"/>
        <rFont val="Arial"/>
        <family val="2"/>
      </rPr>
      <t>Veicamās darbības:</t>
    </r>
    <r>
      <rPr>
        <sz val="11"/>
        <rFont val="Arial"/>
        <family val="2"/>
        <charset val="186"/>
      </rPr>
      <t xml:space="preserve"> Applūšans risku novēršana iedzīvotājiem un stratēģiski svarīgiem infrastruktūras objektiem (hidrotehnisko un meliorācijas būvju atjaunošana vai pārbūve). 
Pašreiz Latvijā  ir  2,4 milj.hektārus nosusinātas lauksaimniecībā izmantojamas un meža zemes, apt.120 tūkst km ūdensnoteku, novadgrāvju un susinātājgrāvju, 950 tūkst.km drenu vadu, 1000 km aizsargdambju, 50 sūkņu staciju un citu būvju – 55 tūkst. caurteku, 400 regulēšanas aizsprostu, kā arī pārgāznes, hidromezglus, zemtekas, dīķerus, straujtekas, laipas u.t.t.. Valstī izbūvēto meliorācijas sistēmu vērtība pašreizējo cenu līmenī ir aptuveni 9 miljardi EUR. Stratēģiski un saimnieciski nozīmīgākās meliorācijas sistēmas, kurām noteikts valsts meliorācijas sistēmas vai valsts nozīmes meliorācijas sistēmas statuss (valsts nozīmes ūdensnotekas 13,2 tūkst. km garumā, aizsargdambji – 414 km, 40 sūkņu stacijas un citas būves –caurtekas, hidromezgli, zemtekas u.t.t.) Hidrobūvju, sūkņu staciju un potomālo upju posmu ( ūdensnoteku) neapmierinošais tehniskais stāvoklis palielina plūdu risku apdraudot apdzīvotas teritorijas, infrastruktūras objektus – autoceļus, dzelzceļus, tiltus, caurtekas u.t.t.. Hidrobūvju, sūkņu staciju un ūdensnoteku apraksts un tajās veicamo pasākumu apraksts norādīts Upju baseinu apgabalu apsaimniekošanas plānos un plūdu riska pārvaldības plānos 2016.- 2021.gadam.</t>
    </r>
  </si>
  <si>
    <t>Novērst aplūšanas riskus iedzīvotājiem, stratēģiski svarīgiem infrastruktūras objektiem  Latvijas lauku teritorijā</t>
  </si>
  <si>
    <r>
      <rPr>
        <b/>
        <sz val="11"/>
        <rFont val="Arial"/>
        <family val="2"/>
      </rPr>
      <t xml:space="preserve">Papildu finansējumu valsts un valsts nozīmes meliorācijas sistēmu ekspluatācijai un uzturēšanai
</t>
    </r>
    <r>
      <rPr>
        <sz val="11"/>
        <rFont val="Arial"/>
        <family val="2"/>
        <charset val="186"/>
      </rPr>
      <t>Meliorācijas kadastra uzturēšana, valsts meliorācijas sistēmu un valsts nozīmes meliorācijas sistēmu ekspluatācija un uzturēšana. Kopš 2008. gada ir atjaunots vairāk nekā 230 meliorācijas objektu, kuri pieder valstij vai kuriem piešķirts valsts nozīmes meliorācijas sistēmas statuss (valsts nozīmes ūdensnotekas, aizsargdambji, dambji, sūkņu stacijas). Atjaunoto meliorācijas objektu skaits ar katru gadu palielinās.
2017. gadā ar Eiropas Lauksaimniecības fonda lauku attīstībai (turpmāk – ELFLA) atbalstu 2014.–2020. gada plānošanas periodam, novirzot ieguldījumus lauksaimniecības un mežsaimniecības infrastruktūras attīstībā, īstenoti 38 meliorācijas projekti, veicot būvdarbus 296 km garumā. 2018. gadā ekspluatācijā nodoti 53 projekti, kopējais garums – 478,26 km.
Ar Eiropas Reģionālās attīstības fonda (turpmāk – ERAF) atbalstu, 2014.–2020. gada plānošanas periodā īstenojot pasākuma “Samazināt plūdu riskus lauku teritorijās” plānotos darbus – valstij piederošu hidrotehnisko būvju atjaunošanu un pārbūvi, kā arī valsts nozīmes ūdensnoteku atjaunošanu, 2018. gadā tika pabeigta sešu būvju (polderu sūkņu staciju, aizsargdambju, ūdensnoteku) pārbūve un atjaunošana, bet 2019. gadā līdz gada beigām plānots nodot ekspluatācijā 10 būvju.</t>
    </r>
  </si>
  <si>
    <t>Papildu finansējumu valsts un valsts nozīmes meliorācijas sistēmu ekspluatācijai un uzturēšanai</t>
  </si>
  <si>
    <r>
      <rPr>
        <b/>
        <sz val="11"/>
        <rFont val="Arial"/>
        <family val="2"/>
      </rPr>
      <t xml:space="preserve">Klimata izmaiņu ietekmes mazināšana, nodrošinot un uzlabojot meža ugunsdzēsību
</t>
    </r>
    <r>
      <rPr>
        <u/>
        <sz val="11"/>
        <rFont val="Arial"/>
        <family val="2"/>
      </rPr>
      <t>Mērķauditorija:</t>
    </r>
    <r>
      <rPr>
        <sz val="11"/>
        <rFont val="Arial"/>
        <family val="2"/>
        <charset val="186"/>
      </rPr>
      <t xml:space="preserve"> iedzīvotāji
</t>
    </r>
    <r>
      <rPr>
        <u/>
        <sz val="11"/>
        <rFont val="Arial"/>
        <family val="2"/>
      </rPr>
      <t>Īstenošanas teritorija:</t>
    </r>
    <r>
      <rPr>
        <sz val="11"/>
        <rFont val="Arial"/>
        <family val="2"/>
        <charset val="186"/>
      </rPr>
      <t xml:space="preserve"> Latvijas lauku teritorija
</t>
    </r>
    <r>
      <rPr>
        <u/>
        <sz val="11"/>
        <rFont val="Arial"/>
        <family val="2"/>
      </rPr>
      <t>Veicamās darbības:</t>
    </r>
    <r>
      <rPr>
        <sz val="11"/>
        <rFont val="Arial"/>
        <family val="2"/>
        <charset val="186"/>
      </rPr>
      <t xml:space="preserve"> Lai nodrošinātu un uzlabotu meža ugunsdzēsību, kas dod iespēju kontrolēt un samazināt CO2 emisijas, nodrošināt koksnes resursu ieguvi,saglabāt meža kapitāla vērtību un vienlaikus  izpildīt   civilās aizsardzības uzdevumus, nepieciešams stiprināt Valsts meža dienesta kapacitāti meža ugunsdzēsības jomā.   Valsts meža dienestam nepieciešams papildus finansējums  darbinieku atlīdzībai un kapitālajiem ieguldījumiem – Meža ugunsdzēsības staciju rekonstrukcijai un garāžu kapitālajiem remontiem, turpmākai specializētā uguns apsardzības transporta iegādei,   kravas apvidus un cita autotransporta nomaiņai, kam beidzies lietderīgās kalpošanas laiks, un kvadriciklu iegādei.
Nepieciešams periodiski atjaunot tehniskos resursus, kas tiek izmantota meža ugunsgrēka vietas identificēšanā un operatīvas informācijas iegūšanai. </t>
    </r>
  </si>
  <si>
    <t>Klimata izmaiņu ietekmes mazināšana, nodrošinot un uzlabojot meža ugunsdzēsību</t>
  </si>
  <si>
    <r>
      <rPr>
        <b/>
        <sz val="11"/>
        <rFont val="Arial"/>
        <family val="2"/>
      </rPr>
      <t xml:space="preserve">Sabiedrības saliedēšana, veicinot jauniebraucēju iekļaušanos vietējā sabiedrībā un sekmējot starpkultūru komunikācijas attīstību
</t>
    </r>
    <r>
      <rPr>
        <u/>
        <sz val="11"/>
        <rFont val="Arial"/>
        <family val="2"/>
      </rPr>
      <t>Mērķauditorija:</t>
    </r>
    <r>
      <rPr>
        <sz val="11"/>
        <rFont val="Arial"/>
        <family val="2"/>
        <charset val="186"/>
      </rPr>
      <t xml:space="preserve"> NVO, jauniebraucēji, Latvijas iedzīvotāji
</t>
    </r>
    <r>
      <rPr>
        <u/>
        <sz val="11"/>
        <rFont val="Arial"/>
        <family val="2"/>
      </rPr>
      <t>Īstenošanas teritorija:</t>
    </r>
    <r>
      <rPr>
        <sz val="11"/>
        <rFont val="Arial"/>
        <family val="2"/>
        <charset val="186"/>
      </rPr>
      <t xml:space="preserve"> Latvijas teritorija 
</t>
    </r>
    <r>
      <rPr>
        <u/>
        <sz val="11"/>
        <rFont val="Arial"/>
        <family val="2"/>
      </rPr>
      <t xml:space="preserve">Veicamās darbības: </t>
    </r>
    <r>
      <rPr>
        <sz val="11"/>
        <rFont val="Arial"/>
        <family val="2"/>
        <charset val="186"/>
      </rPr>
      <t>Pasākumu kopums integrācijas pasākumu (integrācijas mācību kursi; latviešu valodas mācību kursi; pasākumi, kas veicina mērķa grupas dialogu un kopradi ar vietējo sabiedrību; pasākumi starpgrupu un starpkultūru komunikācijas prasmju attīstībai un saziņai valsts pārvaldei un pilsoniskai sabiedrībai) un informācijas jeb integrācijas centru (turpmāk - ICI) tīklam, aptverot visus Latvijas reģionus un iekļaujot pakalpojumus mērķa grupai</t>
    </r>
  </si>
  <si>
    <t>Latviešu valodas lietojuma palielināšana ikdienas saziņā, tostarp digitālajā un sabiedrisko mediju vidē, paplašinot valodas apguves pieejamību, un uzlabojot kvalitāti</t>
  </si>
  <si>
    <r>
      <rPr>
        <b/>
        <sz val="11"/>
        <rFont val="Arial"/>
        <family val="2"/>
      </rPr>
      <t xml:space="preserve">Pasākumu kopums latviešu valodas lietojuma ikdienas saziņā, t.sk. digitālajā un sabiedrisko mediju vidē
</t>
    </r>
    <r>
      <rPr>
        <u/>
        <sz val="11"/>
        <rFont val="Arial"/>
        <family val="2"/>
      </rPr>
      <t xml:space="preserve">Mērķauditorija: </t>
    </r>
    <r>
      <rPr>
        <sz val="11"/>
        <rFont val="Arial"/>
        <family val="2"/>
        <charset val="186"/>
      </rPr>
      <t xml:space="preserve">Latvijas iedzīvotāji, mediji, NVO, diaspora, diasporas organizācijas
</t>
    </r>
    <r>
      <rPr>
        <u/>
        <sz val="11"/>
        <rFont val="Arial"/>
        <family val="2"/>
      </rPr>
      <t xml:space="preserve">Īstenošanas teritorija: </t>
    </r>
    <r>
      <rPr>
        <sz val="11"/>
        <rFont val="Arial"/>
        <family val="2"/>
        <charset val="186"/>
      </rPr>
      <t xml:space="preserve">Latvijas teritorija, diasporas centri 
</t>
    </r>
    <r>
      <rPr>
        <u/>
        <sz val="11"/>
        <rFont val="Arial"/>
        <family val="2"/>
      </rPr>
      <t>Veicamās darbības:</t>
    </r>
    <r>
      <rPr>
        <sz val="11"/>
        <rFont val="Arial"/>
        <family val="2"/>
        <charset val="186"/>
      </rPr>
      <t xml:space="preserve">
a) atbalsts sabiedrisko mediju satura veidošanai, pielāgošanai un pieejamībai Latvijā un ārpus tās, ar fokusu uz latviešu valodas lietošanu un apguvi dažādām vecuma un sociālajām grupām, tostarp subtitrēšana, surdotulkojums un citi atbilstoši tehniski risinājumi; 
b) informatīva kampaņa, kas uzlabo mērķa grupu piekļuvi pakalpojumiem un latviešu valodas prasmju attīstību, iesaistot uzņemošo sabiedrību;  
c) specifiski mērķēti pasākumi, kas ietekmē/maina  sabiedrības lingvistisko uzvedību (rosina atbalstīt mērķa grupas latviešu valodas lietošanas paradumus ikdienas saziņā).  </t>
    </r>
  </si>
  <si>
    <t>Pasākumu kopums latviešu valodas lietojuma ikdienas saziņā, t.sk. digitālajā un sabiedrisko mediju vidē</t>
  </si>
  <si>
    <t>IZM,  KM, NEPLP, ĀM</t>
  </si>
  <si>
    <t>NVO, SIF, pašvaldības</t>
  </si>
  <si>
    <r>
      <rPr>
        <b/>
        <sz val="11"/>
        <rFont val="Arial"/>
        <family val="2"/>
      </rPr>
      <t xml:space="preserve">IKT risinājumu un pakalpojumu attīstība un iespēju radīšana privātajam sektoram
</t>
    </r>
    <r>
      <rPr>
        <u/>
        <sz val="11"/>
        <rFont val="Arial"/>
        <family val="2"/>
      </rPr>
      <t>Mērķauditorija:</t>
    </r>
    <r>
      <rPr>
        <sz val="11"/>
        <rFont val="Arial"/>
        <family val="2"/>
        <charset val="186"/>
      </rPr>
      <t xml:space="preserve"> Visa Latvijas sabiedrība (valsts pārvalde, sabiedrība, uzņēmēji)
</t>
    </r>
    <r>
      <rPr>
        <u/>
        <sz val="11"/>
        <rFont val="Arial"/>
        <family val="2"/>
      </rPr>
      <t>Īstenošanas teoritoria:</t>
    </r>
    <r>
      <rPr>
        <sz val="11"/>
        <rFont val="Arial"/>
        <family val="2"/>
        <charset val="186"/>
      </rPr>
      <t xml:space="preserve"> Visa Latvija
</t>
    </r>
    <r>
      <rPr>
        <u/>
        <sz val="11"/>
        <rFont val="Arial"/>
        <family val="2"/>
      </rPr>
      <t xml:space="preserve">Veicamās darbības: </t>
    </r>
    <r>
      <rPr>
        <sz val="11"/>
        <rFont val="Arial"/>
        <family val="2"/>
        <charset val="186"/>
      </rPr>
      <t xml:space="preserve">Publisko informācijas sistēmu atvēršana izmantošanai privātajam sektoram jaunu, inovatīvu pakalpojumu veidošanai; Valsts pārvaldes un pašvaldību koplietošanas datu apmaiņas un pakalpojumu platformu attīstīšana un saskarņu atvēršana integrācijai ar privātā sektora risinājumiem; Datu atvēršana; Vienotas IKT arhitektūras pārvaldības sistēmas attīstība un izvēršana, integrējot valsts un pašvaldību IKT pārvaldības procesus; Vienotās digitālās vārtejas prasībām un pārrobežu pakalpojumu sniegšanai atbilstošas pakalpojumu vides izvēršana; Pakalpojumu infrastruktūras un publiskās pārvaldes sistēmu sadarbspējas pilnveide; Dzīves situācijās balstītu proaktīvu, pāriestāžu pakalpojumu vides un pakalpojumu izveide un attīstīšana; Platformas pakalpojumu integrācija platformas lietotāju, t.sk. komersantu, informācijas sistēmās.
</t>
    </r>
  </si>
  <si>
    <r>
      <rPr>
        <b/>
        <sz val="11"/>
        <rFont val="Arial"/>
        <family val="2"/>
      </rPr>
      <t xml:space="preserve">Digitālās transformācijas pārvaldība un Digitālo prasmju attīstīšana
</t>
    </r>
    <r>
      <rPr>
        <u/>
        <sz val="11"/>
        <rFont val="Arial"/>
        <family val="2"/>
      </rPr>
      <t>Mērķauditorija:</t>
    </r>
    <r>
      <rPr>
        <sz val="11"/>
        <rFont val="Arial"/>
        <family val="2"/>
        <charset val="186"/>
      </rPr>
      <t xml:space="preserve"> Visa Latvijas sabiedrība (valsts paŗvalde, sabiedrība, uzņēmēji)
</t>
    </r>
    <r>
      <rPr>
        <u/>
        <sz val="11"/>
        <rFont val="Arial"/>
        <family val="2"/>
      </rPr>
      <t>Īstenošanas teoritoria:</t>
    </r>
    <r>
      <rPr>
        <sz val="11"/>
        <rFont val="Arial"/>
        <family val="2"/>
        <charset val="186"/>
      </rPr>
      <t xml:space="preserve"> Visa Latvija
</t>
    </r>
    <r>
      <rPr>
        <u/>
        <sz val="11"/>
        <rFont val="Arial"/>
        <family val="2"/>
      </rPr>
      <t xml:space="preserve">Veicamās darbības:  </t>
    </r>
    <r>
      <rPr>
        <sz val="11"/>
        <rFont val="Arial"/>
        <family val="2"/>
        <charset val="186"/>
      </rPr>
      <t xml:space="preserve">Aktivitāšu kopums, lai nodrošiinātu Digitālās transformācijas koordinētu īstenošanu, realizējot atbalsta pasākumus, lai nodrošinatu pārvaldes un sabiedrības gatavību un spējas digitālo iespēju izmantošanā, t.sk.:. 
1. Informācijas un komunikācijas tehnoloģiju iespēju izmantošanas paaugstināšana uzņēmējiem un iedzīvotājiem (visās jomās un visās vecuma grupās, mazinot digitālo plaisu sabiedrībā); Atvērto datu iespēju izmantošanas veicināšana uzņēmējdarbībā; IKT arhitektūras pārvaldība, lai sasniegtu mērķa rezultātus un nodrošinātu atbilstību IKT mērķarhitektūrai. E-prasmju komunikācijas un apmācību pasākumi, atvērto datu izmantošanas veicināšanas un atbalsta pasākumi. 
2. Paaugstināt pārnozaru un starpsektoru sadarbību (valsts, industrijas, akadēmijas un sabiedrības) valsts digitālās transformācijas politikas ieviešanā. Pakalpojumu un IKT infrastruktūras pārvaldības, drošībnas un uzraudzības ietvara izveide un ieviešana valstī. Aktivitāšu kopums, kas vērts uz IKT infrastruktūras un atbalsta procesu optimizāciju un centralizāciju, t.sk. attīstot IKT kompetenču centrus.
3. Valsts pārvaldes pakalpojumu pārrobežu pieejamības un sadarbspējas nodrošināšana, koordinējot valsts pārvaldes procesu integrāciju un sadarbspēju Eiropas Savienības līmenī, t.sk. ieviešot VIenotās Digitālās Vārtejas regulā noteikto valsts pārvaldes pakalpojumu pārrobežu pieejamību.
4. Digitālo prasmju mācību programmas īstenošana, digitālo pakalpojumu aģentu un mentoru pieeju nākotnes kompetenču attīstība, t.sk. datu pratība, datu analīze, darbs ar IT sistēmām un mākslīgo intelektu, e-pārvaldības kompetences, IKT speciālistu un e-pārvaldības ekspertu sertificēšana darbam ar pārvaldības risinājumiem un sistēmām.
</t>
    </r>
  </si>
  <si>
    <r>
      <rPr>
        <b/>
        <sz val="11"/>
        <rFont val="Arial"/>
        <family val="2"/>
      </rPr>
      <t xml:space="preserve">Infrastruktūra uzņēmējdarbības atbalstam 
</t>
    </r>
    <r>
      <rPr>
        <u/>
        <sz val="11"/>
        <rFont val="Arial"/>
        <family val="2"/>
      </rPr>
      <t>Mērķauditorija:</t>
    </r>
    <r>
      <rPr>
        <sz val="11"/>
        <rFont val="Arial"/>
        <family val="2"/>
        <charset val="186"/>
      </rPr>
      <t xml:space="preserve"> pašvaldības
</t>
    </r>
    <r>
      <rPr>
        <u/>
        <sz val="11"/>
        <rFont val="Arial"/>
        <family val="2"/>
      </rPr>
      <t>Īstenošanas teritorija:</t>
    </r>
    <r>
      <rPr>
        <sz val="11"/>
        <rFont val="Arial"/>
        <family val="2"/>
        <charset val="186"/>
      </rPr>
      <t xml:space="preserve"> reģioni - Kurzeme, Vidzeme, Latgale, Zemgale
</t>
    </r>
    <r>
      <rPr>
        <u/>
        <sz val="11"/>
        <rFont val="Arial"/>
        <family val="2"/>
      </rPr>
      <t xml:space="preserve">Veicamās darbības: </t>
    </r>
    <r>
      <rPr>
        <sz val="11"/>
        <rFont val="Arial"/>
        <family val="2"/>
        <charset val="186"/>
      </rPr>
      <t>komercdarbības mērķiem paredzēto ēku un to infrastruktūras attīstīšana, teritorijas potenciāla attīstīšanai nepieciešamo industriālo pieslēgumu ierīkošana un to saistītās jaudas palielināšana, teritoriju sagatavošana privāto investīciju piesaistei un darba vietu izveidei. u.c. saistītie ieguldījumi publiskajā infrastruktūrā saskaņā ar komersantu pieprasījumu, t.sk. nodrošinot testa teritoriju attīstību viedo risinājumu īstenošanai.
Industriālo zonu attīstība četros nacionālās nozīmes attīstības centros</t>
    </r>
  </si>
  <si>
    <t xml:space="preserve">Infrastruktūra uzņēmējdarbības atbalstam </t>
  </si>
  <si>
    <t>ZM, EM, IzM, LM, plānošanas reģioni, pašvaldības</t>
  </si>
  <si>
    <r>
      <rPr>
        <b/>
        <sz val="11"/>
        <rFont val="Arial"/>
        <family val="2"/>
      </rPr>
      <t xml:space="preserve">Plānošanas reģionu un pašvaldību administrācijas kapacitātes uzlabošana
</t>
    </r>
    <r>
      <rPr>
        <u/>
        <sz val="11"/>
        <rFont val="Arial"/>
        <family val="2"/>
      </rPr>
      <t>Mērķauditorija:</t>
    </r>
    <r>
      <rPr>
        <sz val="11"/>
        <rFont val="Arial"/>
        <family val="2"/>
        <charset val="186"/>
      </rPr>
      <t xml:space="preserve"> plānošanas reģioni,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Plānošanas reģionu un pašvaldību kapacitātes, zināšanu un administratīvo procesu uzlabošana, lai palielinātu pašvaldību sadarbību un spēju nodrošināt iedzīvotāju mobilitāti, investīcijām labvēlīgu vidi un augstu pašvaldību sniegto pakalpojumu kvalitāti un izmaksu efektivitāti.Pašvaldību un plānošanas reģionu kapacitāti stiprinoši pasākumi un to organizēšanas izmaksas</t>
    </r>
  </si>
  <si>
    <t>Plānošanas reģionu un pašvaldību administrācijas kapacitātes uzlabošana</t>
  </si>
  <si>
    <t>VARAM, VK</t>
  </si>
  <si>
    <t>Plānošanas reģioni, pašvaldības</t>
  </si>
  <si>
    <t>Vietējās mobilitātes nodrošināšana nodarbinātībai un pakalpojumu saņemšanai, uzlabojot infrastruktūru, sniedzot atbalstu inovatīviem mikromobilitātes risinājumiem</t>
  </si>
  <si>
    <r>
      <rPr>
        <b/>
        <sz val="11"/>
        <rFont val="Arial"/>
        <family val="2"/>
      </rPr>
      <t xml:space="preserve">Valsts reģionālās un vietējās nozīmes autoceļu  pārbūve un atjaunošana
</t>
    </r>
    <r>
      <rPr>
        <u/>
        <sz val="11"/>
        <rFont val="Arial"/>
        <family val="2"/>
      </rPr>
      <t xml:space="preserve">Mērķauditorija: </t>
    </r>
    <r>
      <rPr>
        <sz val="11"/>
        <rFont val="Arial"/>
        <family val="2"/>
        <charset val="186"/>
      </rPr>
      <t xml:space="preserve">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Valsts programmas izveide ceļu pārbūvei un atjaunošanai sadarbībā ar pašvaldībām un plānošanas reģioniem, nodrošinot novadu centru sasniedzamību. Ņemot vēra, ka valsts autoceļu tīkla attīstība ir saistīta ar administratīvo iedalījumu, tad turpmākās darbības šajā sakarā īstenojamas kontekstā ar administratīvi teritoriālās reformas īstenošanu</t>
    </r>
  </si>
  <si>
    <t>Valsts reģionālās un vietējās nozīmes autoceļu  pārbūve un atjaunošana</t>
  </si>
  <si>
    <t>SaM, VAS "Latvijas Valsts ceļi"</t>
  </si>
  <si>
    <r>
      <rPr>
        <b/>
        <sz val="11"/>
        <rFont val="Arial"/>
        <family val="2"/>
      </rPr>
      <t xml:space="preserve">Pašvaldību ēku un specializēto ēku energoefektivitātes paaugstināšana
</t>
    </r>
    <r>
      <rPr>
        <u/>
        <sz val="11"/>
        <rFont val="Arial"/>
        <family val="2"/>
      </rPr>
      <t>Mērķauditorija</t>
    </r>
    <r>
      <rPr>
        <sz val="11"/>
        <rFont val="Arial"/>
        <family val="2"/>
        <charset val="186"/>
      </rPr>
      <t xml:space="preserve">: pašvaldības, uzņēmumi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Ēku pārbūve vai atjaunošana. Lokālās vai autonomās siltumapgādes infrastruktūras pārbūve vai atjaunošana. Specializētu ēku energoefektivitātes paaugstināšnas pasākumi</t>
    </r>
  </si>
  <si>
    <r>
      <rPr>
        <b/>
        <sz val="11"/>
        <rFont val="Arial"/>
        <family val="2"/>
      </rPr>
      <t xml:space="preserve">Pirmsskolas izglītības un bērnu pieskatīšanas pakalpojuma pieejamība
</t>
    </r>
    <r>
      <rPr>
        <u/>
        <sz val="11"/>
        <rFont val="Arial"/>
        <family val="2"/>
      </rPr>
      <t xml:space="preserve">Mērķauditorija: </t>
    </r>
    <r>
      <rPr>
        <sz val="11"/>
        <rFont val="Arial"/>
        <family val="2"/>
        <charset val="186"/>
      </rPr>
      <t xml:space="preserve">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Ēku vai atsevišķu telpu pārbūve vai atjaunošana, t.sk. piebūves, un citi pirmsskolas izglītības pieejamību veicinoši risinājumi. Teritorijas labiekārtošana</t>
    </r>
  </si>
  <si>
    <t>Pirmsskolas izglītības un bērnu pieskatīšanas pakalpojuma pieejamība</t>
  </si>
  <si>
    <t>IZM, pašvaldības</t>
  </si>
  <si>
    <r>
      <rPr>
        <b/>
        <sz val="11"/>
        <rFont val="Arial"/>
        <family val="2"/>
      </rPr>
      <t xml:space="preserve">Pašvaldību publiskās ārtelpas attīstība tūrisma veicināšanai 
</t>
    </r>
    <r>
      <rPr>
        <u/>
        <sz val="11"/>
        <rFont val="Arial"/>
        <family val="2"/>
      </rPr>
      <t xml:space="preserve">Mērķauditorija: </t>
    </r>
    <r>
      <rPr>
        <sz val="11"/>
        <rFont val="Arial"/>
        <family val="2"/>
        <charset val="186"/>
      </rPr>
      <t xml:space="preserve">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Ar dabas un kultūras mantojuma izmantošanu saistīto būvju atjaunošana, konservācija, pārbūve, restaurācija vai jaunu būvju būvniecība un teritorijas labiekārtošana. Arhitektūras, arheoloģijas, vēstures, kā arī pilsētbūvniecības pieminekļu atjaunošana, konservācija, pārbūve vai restaurācija.
Jaunu pakalpojumu izveide, paplašinot kultūras un dabas mantojuma saturisko piedāvājumu.
Ceļu satiksmei paredzētās infrastruktūras un publiskās ārtelpas attīstīšana.
Publiskā ārtelpa ir saistīta ar ielu un ceļu infrastruktūru, tāpēc nepieciešama abu iegūldījumu veidu kombinācija. Tā kā tikai PO5 pieļauj šāda veida izmaksu kombināciju, tad šo nepieciešams saglabāt šeit kā atsevišķu pasākumu.</t>
    </r>
  </si>
  <si>
    <r>
      <rPr>
        <b/>
        <sz val="11"/>
        <color theme="1"/>
        <rFont val="Arial"/>
        <family val="2"/>
      </rPr>
      <t xml:space="preserve">Paplašināt peldvietu ūdens, iekšzemes un jūras ūdeņu kvalitātes uzraudzību
</t>
    </r>
    <r>
      <rPr>
        <u/>
        <sz val="11"/>
        <color theme="1"/>
        <rFont val="Arial"/>
        <family val="2"/>
      </rPr>
      <t xml:space="preserve">Mērķauditorija: </t>
    </r>
    <r>
      <rPr>
        <sz val="11"/>
        <color theme="1"/>
        <rFont val="Arial"/>
        <family val="2"/>
        <charset val="186"/>
      </rPr>
      <t xml:space="preserve">Latvijas iedzīvotaji un tūristi, kas izmanto Latvijas iekšzemes vai piejūras peldvietas
</t>
    </r>
    <r>
      <rPr>
        <u/>
        <sz val="11"/>
        <color theme="1"/>
        <rFont val="Arial"/>
        <family val="2"/>
      </rPr>
      <t xml:space="preserve">Īstenošanas teritorija: </t>
    </r>
    <r>
      <rPr>
        <sz val="11"/>
        <color theme="1"/>
        <rFont val="Arial"/>
        <family val="2"/>
        <charset val="186"/>
      </rPr>
      <t xml:space="preserve">visa Latvija
</t>
    </r>
    <r>
      <rPr>
        <u/>
        <sz val="11"/>
        <color theme="1"/>
        <rFont val="Arial"/>
        <family val="2"/>
      </rPr>
      <t xml:space="preserve">Veicamās darbības: </t>
    </r>
    <r>
      <rPr>
        <sz val="11"/>
        <color theme="1"/>
        <rFont val="Arial"/>
        <family val="2"/>
        <charset val="186"/>
      </rPr>
      <t>veikt visu esošo oficiālo peldvietu ūdens monitoringu un papildus peldvietu monitoringu</t>
    </r>
  </si>
  <si>
    <t xml:space="preserve">Paplašināt peldvietu ūdens, iekšzemes un jūras ūdeņu kvalitātes uzraudzību
</t>
  </si>
  <si>
    <t>Veselības inspekcija</t>
  </si>
  <si>
    <r>
      <rPr>
        <b/>
        <sz val="11"/>
        <rFont val="Arial"/>
        <family val="2"/>
      </rPr>
      <t xml:space="preserve">Viedās pašvaldības
</t>
    </r>
    <r>
      <rPr>
        <sz val="11"/>
        <rFont val="Arial"/>
        <family val="2"/>
        <charset val="186"/>
      </rPr>
      <t xml:space="preserve">Jaunu un inovatīvu risinājumu attīstīšana pakalpojumu nodrošināšanai pašvaldībās – viedās pašvaldības (kompleksi risinājumi, kombinējot ieguldījumus infrastruktūrā ar IKT, videi un klimatam draudzīgiem risinājumiem):
a.	Koncentrēts atbalsts, lai sasniegtu noteiktos mērķus  jaunu un inovatīvu risinājumu attīstīšanai. Plānots atlastīt jauna veida pakalpojumu ieviešanas metodes, kur daļa pakalpojuma procesa tiek radīta Latvijā.
b.	Lai nodrošinātu inovatīvus risinājumus, nepieciešama vairāku veidu ieguldījumu kombinācija, piemēram, IKT un transporta infrastruktūra. Tā kā tikai PO5 pieļauj šāda veida izmaksu kombināciju, tad šo nepieciešams saglabāt šeit kā atsevišķu pasākumu. </t>
    </r>
  </si>
  <si>
    <t>Viedās pašvaldības</t>
  </si>
  <si>
    <t>EM, IZM, LM, KM, VM, ZM, SaM, VK, pašvaldības</t>
  </si>
  <si>
    <r>
      <rPr>
        <b/>
        <sz val="11"/>
        <rFont val="Arial"/>
        <family val="2"/>
      </rPr>
      <t xml:space="preserve">Klimata pārmaiņu samazināšanas pasākumi vietējā līmenī
</t>
    </r>
    <r>
      <rPr>
        <u/>
        <sz val="11"/>
        <rFont val="Arial"/>
        <family val="2"/>
      </rPr>
      <t xml:space="preserve">Mērķauditorija: </t>
    </r>
    <r>
      <rPr>
        <sz val="11"/>
        <rFont val="Arial"/>
        <family val="2"/>
        <charset val="186"/>
      </rPr>
      <t xml:space="preserve">visas Latvijas pašvaldības, iedzīvotāji, uzņēmēji
</t>
    </r>
    <r>
      <rPr>
        <u/>
        <sz val="11"/>
        <rFont val="Arial"/>
        <family val="2"/>
      </rPr>
      <t xml:space="preserve">Istenošanas teritorija: </t>
    </r>
    <r>
      <rPr>
        <sz val="11"/>
        <rFont val="Arial"/>
        <family val="2"/>
        <charset val="186"/>
      </rPr>
      <t xml:space="preserve">visa Latvija
</t>
    </r>
    <r>
      <rPr>
        <u/>
        <sz val="11"/>
        <rFont val="Arial"/>
        <family val="2"/>
      </rPr>
      <t xml:space="preserve">Veicamās darbības: </t>
    </r>
    <r>
      <rPr>
        <sz val="11"/>
        <rFont val="Arial"/>
        <family val="2"/>
        <charset val="186"/>
      </rPr>
      <t>Kompleksu pasākumu īstenošana klimata pārmaiņu samazināšanai pašvakldībās gan transporta sekorā (park un ride sistēma, veloceliņi, u.c. pasākumi atbilstoši pašvaldību teritoriālajiem un satiksmes infrastruktūras attīstības plāniem), gan rūpniecisko procesu  un produktu izmantošanā, gan enerģētikas sekorā</t>
    </r>
  </si>
  <si>
    <t>Klimata pārmaiņu samazināšanas pasākumi vietējā līmenī</t>
  </si>
  <si>
    <r>
      <rPr>
        <b/>
        <sz val="11"/>
        <rFont val="Arial"/>
        <family val="2"/>
      </rPr>
      <t xml:space="preserve">Pieejamības veicināšana drošai, nekaitīgai un kvalitatīvai pārtikai, stiprinot kompetento iestāžu kapacitāti un  nodrošinot valsts uzraudzību dzīvnieku slimību (t.sk.zoonožu)  profilaksē un apkarošanā, un pārtikas apritē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uz aprites principiem balstītu ekoefektīvu tehnoloģiju un ekoinovāciju ieviešana ražošanā 
2) ekodizaina principu ieviešana preču ražošanā un materiālu izmantošanā. 
3) Starpnozaru industriālās simbiozes attīstība (īpaši reģionu līmenī). 
4) Iepakojuma materiālu ietilpības samazināšana un pārstrādājamības un ilglietojamības (atkārtotas lietošanas) palielilnāšana. 
5)Materiālu plūsmas uzskaites sistēmas attīstīšana (paplašinot esošo uzskaiti, savienojot datu bāzes) un izsekojamības paaugstināšana</t>
    </r>
  </si>
  <si>
    <t xml:space="preserve">Pieejamības veicināšana drošai, nekaitīgai un kvalitatīvai pārtikai, stiprinot kompetento iestāžu kapacitāti un  nodrošinot valsts uzraudzību dzīvnieku slimību (t.sk.zoonožu)  profilaksē un apkarošanā, un pārtikas apritē </t>
  </si>
  <si>
    <r>
      <rPr>
        <b/>
        <sz val="11"/>
        <rFont val="Arial"/>
        <family val="2"/>
      </rPr>
      <t xml:space="preserve">Pielāgošanās klimata pārmaiņām pasākumi 
</t>
    </r>
    <r>
      <rPr>
        <u/>
        <sz val="11"/>
        <rFont val="Arial"/>
        <family val="2"/>
      </rPr>
      <t xml:space="preserve">Mērķauditorija: </t>
    </r>
    <r>
      <rPr>
        <sz val="11"/>
        <rFont val="Arial"/>
        <family val="2"/>
        <charset val="186"/>
      </rPr>
      <t>visas Latvijas pašvaldības, sk., plūdu un krasta risku apdraudētās pašvaldības, iedzīvotāji, uzņēmumi
Ī</t>
    </r>
    <r>
      <rPr>
        <u/>
        <sz val="11"/>
        <rFont val="Arial"/>
        <family val="2"/>
      </rPr>
      <t xml:space="preserve">stenošanas teritorija: </t>
    </r>
    <r>
      <rPr>
        <sz val="11"/>
        <rFont val="Arial"/>
        <family val="2"/>
        <charset val="186"/>
      </rPr>
      <t xml:space="preserve">visa Latvija
</t>
    </r>
    <r>
      <rPr>
        <u/>
        <sz val="11"/>
        <rFont val="Arial"/>
        <family val="2"/>
      </rPr>
      <t xml:space="preserve">Veicamās darbības:  </t>
    </r>
    <r>
      <rPr>
        <sz val="11"/>
        <rFont val="Arial"/>
        <family val="2"/>
        <charset val="186"/>
      </rPr>
      <t>Zaļās infrastruktūras izveide un klimata pārmaiņu pielāgošanās pasākumi atbilstoši nacionālajām un vietējām (pašvaldību) klimata pielāgošanās stratēģijām un attīstības programmām, šo programmu attīstība un īstenošana. "Zaļā infrastruktūra" ir stratēģiski plānots dabisku vai daļēji dabisku teritoriju tīkls, kas var sniegt daudzus un dažādus ekosistēmu pakalpojumus. „Zaļā infrastruktūra” ir saistāma kā ar lauku teritorijām, tā arī ar pilsētām. Izmantojot „zaļo infrastruktūru” klimata pārmaiņu mazināšanā, tiek izmantotas dabai raksturīgās pielāgošanās spējas
Aizsardzības pret plūdiem un krasta erozijas aizsardzības darbības atbilstoši plūdu riska pārvaldības plāniem</t>
    </r>
  </si>
  <si>
    <t xml:space="preserve">Pielāgošanās klimata pārmaiņām pasākumi </t>
  </si>
  <si>
    <r>
      <rPr>
        <b/>
        <sz val="11"/>
        <rFont val="Arial"/>
        <family val="2"/>
      </rPr>
      <t xml:space="preserve">Mērķtiecīga antimikrobiālās rezistences ierobežošanas pasākumu īstenošana "vienas veselības" ietvaros
</t>
    </r>
    <r>
      <rPr>
        <u/>
        <sz val="11"/>
        <rFont val="Arial"/>
        <family val="2"/>
      </rPr>
      <t xml:space="preserve">Mērķauditorija: </t>
    </r>
    <r>
      <rPr>
        <sz val="11"/>
        <rFont val="Arial"/>
        <family val="2"/>
        <charset val="186"/>
      </rPr>
      <t xml:space="preserve">iedzīvotāji, zinātniskās un citas publiskās institūcijas, praktizējošie veterinārārsti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īs</t>
    </r>
    <r>
      <rPr>
        <sz val="11"/>
        <rFont val="Arial"/>
        <family val="2"/>
      </rPr>
      <t>tenoti atbalsta un informatīvie pasākumi antimikrobiālās rezistences ierobežošanai, realizējot Nacionālo antimikrobiālās rezistences ierobežošanas un piesardzīgas antibiotiku lietošanas plānu "viena veselība"</t>
    </r>
  </si>
  <si>
    <t>Mērķtiecīga antimikrobiālās rezistences ierobežošanas pasākumu īstenošana "vienas veselības" ietvaros</t>
  </si>
  <si>
    <t>Zemes dzīļu resursu apzināšana, izpēte, apsaimniekošanas plānošana vietējo resursu ilgtspējīgai izmantošanai un pārvaldībai</t>
  </si>
  <si>
    <r>
      <rPr>
        <b/>
        <sz val="11"/>
        <rFont val="Arial"/>
        <family val="2"/>
      </rPr>
      <t xml:space="preserve">Gaisa kvalitātes uzlabošanas pasākumi
</t>
    </r>
    <r>
      <rPr>
        <u/>
        <sz val="11"/>
        <rFont val="Arial"/>
        <family val="2"/>
      </rPr>
      <t>Mērķauditorija:</t>
    </r>
    <r>
      <rPr>
        <sz val="11"/>
        <rFont val="Arial"/>
        <family val="2"/>
        <charset val="186"/>
      </rPr>
      <t xml:space="preserve"> pašvaldība, valsts un iedzīvotāji, uzņēmumi
</t>
    </r>
    <r>
      <rPr>
        <u/>
        <sz val="11"/>
        <rFont val="Arial"/>
        <family val="2"/>
      </rPr>
      <t xml:space="preserve">Īstenošanas vieta: </t>
    </r>
    <r>
      <rPr>
        <sz val="11"/>
        <rFont val="Arial"/>
        <family val="2"/>
        <charset val="186"/>
      </rPr>
      <t xml:space="preserve">Latvijas lielākās pilsētas (prioritāri Rīga, Liepāja, Rēzekne, kur konstatētas gaisa kvalitātes problēmas);
</t>
    </r>
    <r>
      <rPr>
        <u/>
        <sz val="11"/>
        <rFont val="Arial"/>
        <family val="2"/>
      </rPr>
      <t xml:space="preserve">Veicamās darbības: </t>
    </r>
    <r>
      <rPr>
        <sz val="11"/>
        <rFont val="Arial"/>
        <family val="2"/>
        <charset val="186"/>
      </rPr>
      <t xml:space="preserve">
1) individuālajā apkurē izmantoto neefektīvo un piesārņojošo apkures iekārtu nomaiņa pret modernākām un efektīvākām;
2) sadedzināšanas iekārtu nomaiņa; attīrīšanas iekārtu uzstādīšana;</t>
    </r>
  </si>
  <si>
    <t>Gaisa kvalitātes uzlabošanas pasākumi</t>
  </si>
  <si>
    <r>
      <rPr>
        <b/>
        <sz val="11"/>
        <rFont val="Arial"/>
        <family val="2"/>
      </rPr>
      <t xml:space="preserve">Gaisa kvalitātes uzlabošanas pasākumi
</t>
    </r>
    <r>
      <rPr>
        <u/>
        <sz val="11"/>
        <rFont val="Arial"/>
        <family val="2"/>
      </rPr>
      <t>Veicamās darbības:</t>
    </r>
    <r>
      <rPr>
        <sz val="11"/>
        <rFont val="Arial"/>
        <family val="2"/>
        <charset val="186"/>
      </rPr>
      <t xml:space="preserve"> Gaisa kvalitātes un ekosistēmu ietekmes monitoringa tīkla izveidošana un mērījumu veikšana
Uzturēt esošo staciju darbību un paplašināt  monitoringa tīklu, veicot gaisa kvalitātes mērījumus arī citās Latvijas pilsētās, kurās pašreiz gaisa kvalitātes mērījumi netiek veikti (bet kur potenciāli ir gaisa kvalitātes problēmas – primāri republikas nozīmes pilsētās) 
</t>
    </r>
  </si>
  <si>
    <t>VARAM
LVĢMC</t>
  </si>
  <si>
    <r>
      <rPr>
        <b/>
        <sz val="11"/>
        <rFont val="Arial"/>
        <family val="2"/>
      </rPr>
      <t xml:space="preserve">Ūdenssaimniecības attīstība 
</t>
    </r>
    <r>
      <rPr>
        <u/>
        <sz val="11"/>
        <rFont val="Arial"/>
        <family val="2"/>
      </rPr>
      <t xml:space="preserve">Mērķauditorija: </t>
    </r>
    <r>
      <rPr>
        <sz val="11"/>
        <rFont val="Arial"/>
        <family val="2"/>
        <charset val="186"/>
      </rPr>
      <t>pašvaldības un to uzņēmumi, iedzīvotāji
Ī</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integrētas notekūdeņu dūņu apsaimniekošanas sistēmas attīstība, pasākumi notekūdeņu attīrīšanas iekārtu jaudas un efektivitātes (tai skaitā energoefektivitātes) uzlabošanai un notekūdeņu savākšanas tīklu rekonstrukcija (atjaunošana) un paplašināšana Komunālo notekūdeņu direktīvas prasību izpildei</t>
    </r>
  </si>
  <si>
    <t xml:space="preserve">Ūdenssaimniecības attīstība </t>
  </si>
  <si>
    <t>VARAM </t>
  </si>
  <si>
    <t>Pašvaldības un to uzņēmumi</t>
  </si>
  <si>
    <r>
      <rPr>
        <b/>
        <sz val="11"/>
        <rFont val="Arial"/>
        <family val="2"/>
      </rPr>
      <t xml:space="preserve">Aprites ekonomikas principu ieviešana ražošanā un pakalpojumos un inovatīvu uz aprites principiem balstītu biznesa modeļu attīstība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uz aprites principiem balstītu ekoefektīvu tehnoloģiju un ekoinovāciju ieviešana ražošanā 
2) ekodizaina principu ieviešana preču ražošanā un materiālu izmantošanā. 
3) Starpnozaru industriālās simbiozes attīstība (īpaši reģionu līmenī). 
4) Iepakojuma materiālu ietilpības samazināšana un pārstrādājamības un ilglietojamības (atkārtotas lietošanas) palielilnāšana. 
5)Materiālu plūsmas uzskaites sistēmas attīstīšana (paplašinot esošo uzskaiti, savienojot datu bāzes) un izsekojamības paaugstināšana</t>
    </r>
  </si>
  <si>
    <t>Atkritumu rašanās un apglabājamo atkritumu samazināšana un atkritumu pārstrādes un reģenerācijas īpatsvara palielināšana, īpaši akcentējot notekūdeņu dūņu apstrādi un bioloģiski noārdāmo atkritumu pārstrādes un to reģenerācijas īpatsvara un jaudas palielinājumu</t>
  </si>
  <si>
    <r>
      <rPr>
        <b/>
        <sz val="11"/>
        <rFont val="Arial"/>
        <family val="2"/>
      </rPr>
      <t xml:space="preserve">Atkritumsaimniecības un atkritumu pārstrādes un tālākas izmantošanas attīstība un atkritumu rašanās novēršanas pasākumi
</t>
    </r>
    <r>
      <rPr>
        <u/>
        <sz val="11"/>
        <rFont val="Arial"/>
        <family val="2"/>
      </rPr>
      <t>Mērķauditorija:</t>
    </r>
    <r>
      <rPr>
        <sz val="11"/>
        <rFont val="Arial"/>
        <family val="2"/>
        <charset val="186"/>
      </rPr>
      <t xml:space="preserve"> visa sabiedrība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atkritumu  pārstrādes un reģenerācijas veicināšana, ieskaitot papildus jaudu un kvalitātes uzlabošanu
2) dalītās atkritumu savākšanas sistēmas pilnveidošana, aptverot jaunas materiālu grupas (tekstilatkritumi u.c.), lai virzītos uz ES direktīvās noteikto mērķu pēc 2020.gada sasniegšana
3) inovatīvi un efektīvi atkritumu radīšanas samazināšanas pasākumi publiskajā sektorā un mājsaimniecībās</t>
    </r>
  </si>
  <si>
    <t>Vēsturiski piesārņoto vietu sanācijas un revitalizācijas pasākumu īstenošana uzlabotas vides kvalitātes (augsnei, gruntij, pazemes un virszemes ūdeņiem) sasniegšanai</t>
  </si>
  <si>
    <r>
      <rPr>
        <b/>
        <sz val="11"/>
        <rFont val="Arial"/>
        <family val="2"/>
      </rPr>
      <t xml:space="preserve">Piesārņojuma samazināšana, Vēsturiski piesārņoto vietu sanācija un rekultivācija (tai skaitā bijušo atkritumu izgāztuvju rekultivācija)
</t>
    </r>
    <r>
      <rPr>
        <u/>
        <sz val="11"/>
        <rFont val="Arial"/>
        <family val="2"/>
      </rPr>
      <t xml:space="preserve">Mērķauditorija: </t>
    </r>
    <r>
      <rPr>
        <sz val="11"/>
        <rFont val="Arial"/>
        <family val="2"/>
        <charset val="186"/>
      </rPr>
      <t xml:space="preserve">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a. Realizēt piesārņoto vietu sanācijas projektus:
1)Īstenot pasākumus, lai pabeigtu vēsturiski piesārņoto teritoriju sanācijas procesus;
2)Izpētes veikšana nozīmīgākajās potenciāli piesārņotajās vietās, kurās pastāv iespēja, ka ir vēsturiski piesārņota vieta ar augstu piesārņojuma risku.
b. Īstenot pasākumus sanēto teritoriju rekultivācijai un piesārņojuma turpmākas izplatības samazināšanai;
c. Īstenot vides, tostarp augšņu, monitoringu, piesārņoto un potenciāli piesārņoto teritoriju uzraudzībai un kontrolei.</t>
    </r>
  </si>
  <si>
    <t>Piesārņojuma samazināšana, Vēsturiski piesārņoto vietu sanācija un rekultivācija (tai skaitā bijušo atkritumu izgāztuvju rekultivācija)</t>
  </si>
  <si>
    <t>AiM, VAMOIC, VVD, pašvaldības</t>
  </si>
  <si>
    <t>Bioloģiskās daudzveidības aizsardzības sistēmas pilnveidošana, izstrādājot zinātniski pamatotus  bioloģiskās daudzveidības saglabāšanas mērķus, rādītājus un īstenojot pasākumus labvēlīga ES un nacionālas nozīmes biotopu un sugu aizsardzības stāvokļa nodrošināšanai Latvijā, ņemot vērā sabiedrības ekonomiskās un sociālās intereses un reģionālās attīstības vajadzības</t>
  </si>
  <si>
    <r>
      <rPr>
        <b/>
        <sz val="11"/>
        <rFont val="Arial"/>
        <family val="2"/>
      </rPr>
      <t xml:space="preserve">Bioloģiskās daudzveidības saglabāšanas un ekosistēmu aizsardzības priekšnoteikumi
</t>
    </r>
    <r>
      <rPr>
        <u/>
        <sz val="11"/>
        <rFont val="Arial"/>
        <family val="2"/>
      </rPr>
      <t>Mērķauditorija:</t>
    </r>
    <r>
      <rPr>
        <sz val="11"/>
        <rFont val="Arial"/>
        <family val="2"/>
        <charset val="186"/>
      </rPr>
      <t xml:space="preserve"> visa sabiedrība
Ī</t>
    </r>
    <r>
      <rPr>
        <u/>
        <sz val="11"/>
        <rFont val="Arial"/>
        <family val="2"/>
      </rPr>
      <t xml:space="preserve">stenošanas teritorija: </t>
    </r>
    <r>
      <rPr>
        <sz val="11"/>
        <rFont val="Arial"/>
        <family val="2"/>
        <charset val="186"/>
      </rPr>
      <t xml:space="preserve">visa Latvija
</t>
    </r>
    <r>
      <rPr>
        <u/>
        <sz val="11"/>
        <rFont val="Arial"/>
        <family val="2"/>
      </rPr>
      <t>Veicamās darbības:</t>
    </r>
    <r>
      <rPr>
        <sz val="11"/>
        <rFont val="Arial"/>
        <family val="2"/>
        <charset val="186"/>
      </rPr>
      <t xml:space="preserve"> dabas aizsardzības plānu izstrāde, dziļjūras un citu dabas, vides jautājumu izpēte dabas datu ieguvei un dabas datu pārvaldības sistēmas attīstība</t>
    </r>
  </si>
  <si>
    <t>Bioloģiskās daudzveidības saglabāšanas un ekosistēmu aizsardzības priekšnoteikumi</t>
  </si>
  <si>
    <t>Aizsargājamo biotopu un sugu aizsardzības stāvokļa uzlabošanas pasākumu realizēšana saskaņā ar zinātniski pamatotiem sugu un biotopu aizsardzības un dabas aizsardzības plāniem</t>
  </si>
  <si>
    <r>
      <rPr>
        <b/>
        <sz val="11"/>
        <rFont val="Arial"/>
        <family val="2"/>
      </rPr>
      <t xml:space="preserve">Pasākumi īpaši aizsargājamo dabas teritoriju  un sugu aizsardzības plānu ieviešanai
</t>
    </r>
    <r>
      <rPr>
        <u/>
        <sz val="11"/>
        <rFont val="Arial"/>
        <family val="2"/>
      </rPr>
      <t>Mērķauditorija:</t>
    </r>
    <r>
      <rPr>
        <sz val="11"/>
        <rFont val="Arial"/>
        <family val="2"/>
        <charset val="186"/>
      </rPr>
      <t xml:space="preserve"> visa sabiedrība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NAT-programmas ieviešana un sugu un biotopu uzturēšanas un atjaunošanas pasākumi labvēlīga aizsardzības statusa nodrošināšana, t.sk. dabas un sugu aizsardzības plānu ieviešana īpaši aizsargājamās dabas teritorijās (iekļaujot  darbības antropogēnās slodzes samazināšanai Natura 2000 teritorijās)
</t>
    </r>
  </si>
  <si>
    <t>Pasākumi īpaši aizsargājamo dabas teritoriju  un sugu aizsardzības plānu ieviešanai</t>
  </si>
  <si>
    <t>DAP</t>
  </si>
  <si>
    <r>
      <rPr>
        <b/>
        <sz val="11"/>
        <rFont val="Arial"/>
        <family val="2"/>
      </rPr>
      <t xml:space="preserve">Vides izglītība 
</t>
    </r>
    <r>
      <rPr>
        <u/>
        <sz val="11"/>
        <rFont val="Arial"/>
        <family val="2"/>
      </rPr>
      <t>Mērķauditorija</t>
    </r>
    <r>
      <rPr>
        <sz val="11"/>
        <rFont val="Arial"/>
        <family val="2"/>
        <charset val="186"/>
      </rPr>
      <t>: iedzīvotāji un uzņēmumi
Ī</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prasmju attīstība (profesionāla apmācība), t.sk. ar  vidi un aprites ekomiku saistītās jomās; zināšanu pārnese;  vides informācija un  neformālā izglītība ar  klimatu, dabu, atkritumiem, gaisa piesārņojumu, enerģētiku,  bioekonomiku saistītās nozarēs</t>
    </r>
  </si>
  <si>
    <t xml:space="preserve">Vides izglītība </t>
  </si>
  <si>
    <t>Dabas muzejs,  NBD, DAP</t>
  </si>
  <si>
    <r>
      <rPr>
        <b/>
        <sz val="11"/>
        <rFont val="Arial"/>
        <family val="2"/>
      </rPr>
      <t xml:space="preserve">Sabiedrības uzvedības modeļu un paradumu maiņas veicināšana un izpratnes par vides un dabas jautājumiem veidošana
</t>
    </r>
    <r>
      <rPr>
        <u/>
        <sz val="11"/>
        <rFont val="Arial"/>
        <family val="2"/>
      </rPr>
      <t>Mērķauditorija:</t>
    </r>
    <r>
      <rPr>
        <sz val="11"/>
        <rFont val="Arial"/>
        <family val="2"/>
        <charset val="186"/>
      </rPr>
      <t xml:space="preserve"> iedzīvotāji un uzņēmumi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Dabas un vides informācijas centru attīstība sabiedrības izglītošanai par vides aizsardzības jautājumiem</t>
    </r>
  </si>
  <si>
    <t>Sabiedrības uzvedības modeļu un paradumu maiņas veicināšana un izpratnes par vides un dabas jautājumiem veidošana</t>
  </si>
  <si>
    <t xml:space="preserve">Dabas muzejs, DAP, NBD </t>
  </si>
  <si>
    <r>
      <rPr>
        <b/>
        <sz val="11"/>
        <rFont val="Arial"/>
        <family val="2"/>
      </rPr>
      <t xml:space="preserve">Vides monitorings un vides dati
</t>
    </r>
    <r>
      <rPr>
        <u/>
        <sz val="11"/>
        <rFont val="Arial"/>
        <family val="2"/>
      </rPr>
      <t>Mērķauditorija:</t>
    </r>
    <r>
      <rPr>
        <sz val="11"/>
        <rFont val="Arial"/>
        <family val="2"/>
        <charset val="186"/>
      </rPr>
      <t xml:space="preserve"> visa sabiedrība
Ī</t>
    </r>
    <r>
      <rPr>
        <u/>
        <sz val="11"/>
        <rFont val="Arial"/>
        <family val="2"/>
      </rPr>
      <t>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Gaisa, ūdens, bioloģiskās daudzveidības, zemes  jomu vides monitoringa programmu ieviešana, kā arī vides datu ieguve un sagatavošana tālākai izmantošanai, kā arī ziņošanas, uzraudzības un kontroles  sistēmu attīstība</t>
    </r>
  </si>
  <si>
    <t>Vides monitorings un vides dati</t>
  </si>
  <si>
    <t>LVĢMC, DAP, VVD</t>
  </si>
  <si>
    <r>
      <rPr>
        <b/>
        <sz val="11"/>
        <rFont val="Arial"/>
        <family val="2"/>
      </rPr>
      <t xml:space="preserve">Klimata pārmaiņu politikas integrācija nozaru un reģionālajā politikā
</t>
    </r>
    <r>
      <rPr>
        <u/>
        <sz val="11"/>
        <rFont val="Arial"/>
        <family val="2"/>
      </rPr>
      <t>Mērķauditorija:</t>
    </r>
    <r>
      <rPr>
        <sz val="11"/>
        <rFont val="Arial"/>
        <family val="2"/>
        <charset val="186"/>
      </rPr>
      <t xml:space="preserve"> valsts iestādes, pašvaldības un sabiedrība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klimata pārmaiņu politikas plānošanas rīku izstrāde un klimata pārmaiņu politikas integrēšana nozaru un reģionālajās politikās un aktivitātēs</t>
    </r>
  </si>
  <si>
    <t>Klimata pārmaiņu politikas integrācija nozaru un reģionālajā politikā</t>
  </si>
  <si>
    <t>CSP, LVĢMC</t>
  </si>
  <si>
    <r>
      <rPr>
        <b/>
        <sz val="11"/>
        <rFont val="Arial"/>
        <family val="2"/>
      </rPr>
      <t xml:space="preserve">Ilgtspējīgas augsnes resursu pārvaldības uzlabošana lauksaimniecībā
</t>
    </r>
    <r>
      <rPr>
        <u/>
        <sz val="11"/>
        <rFont val="Arial"/>
        <family val="2"/>
      </rPr>
      <t xml:space="preserve">Mērķauditorija: </t>
    </r>
    <r>
      <rPr>
        <sz val="11"/>
        <rFont val="Arial"/>
        <family val="2"/>
        <charset val="186"/>
      </rPr>
      <t xml:space="preserve">valsts iestādes, pašvaldības, zinātniskie institūti, lauksaimnieki un uzņēmēji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uzticamas, valstij specifiskas augšņu informācijas uzlabošana lauksaimniecības zemē, nacionālās augsnes oglekļa monitoringa sistēmas izveide un SEG emisiju aprēķināšanas sistēmas uzlabošana</t>
    </r>
  </si>
  <si>
    <t>Ilgtspējīgas augsnes resursu pārvaldības uzlabošana lauksaimniecībā</t>
  </si>
  <si>
    <t>VARAM
ZM</t>
  </si>
  <si>
    <t xml:space="preserve">LU, Valsts mežzinātnes institūts SILAVA, Valsts augu aizsardzības dienests    </t>
  </si>
  <si>
    <t>SM</t>
  </si>
  <si>
    <r>
      <t xml:space="preserve">Multimodāla sabiedriskā transporta tīkla ar dzelzceļu kā sabiedriskā transporta "mugurkaulu" izveidošana, integrējot </t>
    </r>
    <r>
      <rPr>
        <i/>
        <sz val="11"/>
        <color theme="1"/>
        <rFont val="Arial"/>
        <family val="2"/>
        <charset val="186"/>
      </rPr>
      <t>Rail Baltica</t>
    </r>
    <r>
      <rPr>
        <sz val="11"/>
        <color theme="1"/>
        <rFont val="Arial"/>
        <family val="2"/>
        <charset val="186"/>
      </rPr>
      <t xml:space="preserve"> esošajā valsts un pašvaldību transporta tīklā, veidojot multimodālus transporta un pasažieru pārsēšanās mezglus, veicinot reģionu sasniedzamību, iedzīvotāju mobilitāti un vides pieejamību, turpinot dzelzceļa elektrifikāciju, vienlaikus attīstot drošu autoceļu un ielu infrastruktūru, un nodrošinot ērtus savienojumus starp vilciena un autobusu reisiem, visās darbībās nodrošinot piekļūstamības prasības</t>
    </r>
  </si>
  <si>
    <r>
      <rPr>
        <b/>
        <sz val="11"/>
        <rFont val="Arial"/>
        <family val="2"/>
      </rPr>
      <t xml:space="preserve">TEN-T pamattīkla ostas, infrastruktūra
</t>
    </r>
    <r>
      <rPr>
        <sz val="11"/>
        <rFont val="Arial"/>
        <family val="2"/>
        <charset val="186"/>
      </rPr>
      <t>Rīgas ostas teritorijas Spilves pļavās sagatavošanas darbi</t>
    </r>
  </si>
  <si>
    <t>TEN-T pamattīkla ostas, infrastruktūra</t>
  </si>
  <si>
    <r>
      <rPr>
        <b/>
        <sz val="11"/>
        <rFont val="Arial"/>
        <family val="2"/>
      </rPr>
      <t xml:space="preserve">Vēsturiski piesārņoto vietu sanācija
</t>
    </r>
    <r>
      <rPr>
        <u/>
        <sz val="11"/>
        <rFont val="Arial"/>
        <family val="2"/>
      </rPr>
      <t>Mērķauditorija:</t>
    </r>
    <r>
      <rPr>
        <sz val="11"/>
        <rFont val="Arial"/>
        <family val="2"/>
        <charset val="186"/>
      </rPr>
      <t xml:space="preserve"> valsts iestādes, pašvaldības un sabiedrība
</t>
    </r>
    <r>
      <rPr>
        <u/>
        <sz val="11"/>
        <rFont val="Arial"/>
        <family val="2"/>
      </rPr>
      <t>Istenošanas teritorija:</t>
    </r>
    <r>
      <rPr>
        <sz val="11"/>
        <rFont val="Arial"/>
        <family val="2"/>
        <charset val="186"/>
      </rPr>
      <t xml:space="preserve"> visa Latvija
</t>
    </r>
    <r>
      <rPr>
        <u/>
        <sz val="11"/>
        <rFont val="Arial"/>
        <family val="2"/>
      </rPr>
      <t xml:space="preserve">Veicamās darbības: </t>
    </r>
    <r>
      <rPr>
        <sz val="11"/>
        <rFont val="Arial"/>
        <family val="2"/>
        <charset val="186"/>
      </rPr>
      <t>Vēsturiski piesārņoto vietu sanācija</t>
    </r>
  </si>
  <si>
    <t>Vēsturiski piesārņoto vietu sanācija</t>
  </si>
  <si>
    <r>
      <rPr>
        <b/>
        <sz val="11"/>
        <rFont val="Arial"/>
        <family val="2"/>
      </rPr>
      <t xml:space="preserve">Uzņēmējdarbības atbalsta pasākumi Latvijas reģionos
</t>
    </r>
    <r>
      <rPr>
        <u/>
        <sz val="11"/>
        <rFont val="Arial"/>
        <family val="2"/>
      </rPr>
      <t>Mērķauditorija:</t>
    </r>
    <r>
      <rPr>
        <sz val="11"/>
        <rFont val="Arial"/>
        <family val="2"/>
        <charset val="186"/>
      </rPr>
      <t xml:space="preserve"> pašvaldības un uzņēmumi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uzņēmejdarbības atbalsta pasākumi, kas ietvers plānošanas reģionu un pašvaldību uzņēmējdarbības atbalsta kapacitātes stiprināšanu, kā arī pasākumus, kas vērsti uz jauniešu uzņēmējdarbības veicināšanu, reģionālās atpazīstamības un nodarbinātības veicināšanu </t>
    </r>
  </si>
  <si>
    <t>Uzņēmējdarbības atbalsta pasākumi Latvijas reģionos</t>
  </si>
  <si>
    <t>Koordinētas atbalsta sistēmas izveidošana investīciju piesaistei un uzņēmējdarbības atbalstam reģionos un reģionālā izaugsmes fonda (reģionālo projektu programmas) izveide mērķtiecīgiem ieguldījumiem</t>
  </si>
  <si>
    <r>
      <rPr>
        <b/>
        <sz val="11"/>
        <rFont val="Arial"/>
        <family val="2"/>
      </rPr>
      <t xml:space="preserve">Nodarbinātības veicināšana Latgales reģionā
</t>
    </r>
    <r>
      <rPr>
        <u/>
        <sz val="11"/>
        <rFont val="Arial"/>
        <family val="2"/>
      </rPr>
      <t>Mērķauditorija:</t>
    </r>
    <r>
      <rPr>
        <sz val="11"/>
        <rFont val="Arial"/>
        <family val="2"/>
        <charset val="186"/>
      </rPr>
      <t xml:space="preserve"> uzņēmumi
</t>
    </r>
    <r>
      <rPr>
        <u/>
        <sz val="11"/>
        <rFont val="Arial"/>
        <family val="2"/>
      </rPr>
      <t>Īstenošanas teritorija:</t>
    </r>
    <r>
      <rPr>
        <sz val="11"/>
        <rFont val="Arial"/>
        <family val="2"/>
        <charset val="186"/>
      </rPr>
      <t xml:space="preserve"> Latgale
</t>
    </r>
    <r>
      <rPr>
        <u/>
        <sz val="11"/>
        <rFont val="Arial"/>
        <family val="2"/>
      </rPr>
      <t>Veicamās darbības:</t>
    </r>
    <r>
      <rPr>
        <sz val="11"/>
        <rFont val="Arial"/>
        <family val="2"/>
        <charset val="186"/>
      </rPr>
      <t xml:space="preserve"> uzņēmejdarbības atbalsta pasākumi, kas ietvers nodarbinātības veicināšanu, atbalstot uzņēmējus jaunu ideju īstenošanai</t>
    </r>
  </si>
  <si>
    <t>Nodarbinātības veicināšana Latgales reģionā</t>
  </si>
  <si>
    <r>
      <rPr>
        <b/>
        <sz val="11"/>
        <rFont val="Arial"/>
        <family val="2"/>
      </rPr>
      <t xml:space="preserve">Dzelzceļa infrastruktūra
</t>
    </r>
    <r>
      <rPr>
        <sz val="11"/>
        <rFont val="Arial"/>
        <family val="2"/>
        <charset val="186"/>
      </rPr>
      <t>Jaunas vai modernizētas dzelzceļa stacijas un iekārtas</t>
    </r>
  </si>
  <si>
    <t xml:space="preserve">Dzelzceļa infrastruktūra
</t>
  </si>
  <si>
    <r>
      <rPr>
        <b/>
        <sz val="11"/>
        <rFont val="Arial"/>
        <family val="2"/>
      </rPr>
      <t xml:space="preserve">Uzlabota pieejamība profesionālajai laikmetīgajai mākslai un kultūrai 
</t>
    </r>
    <r>
      <rPr>
        <u/>
        <sz val="11"/>
        <rFont val="Arial"/>
        <family val="2"/>
      </rPr>
      <t xml:space="preserve">Mērķauditorija: </t>
    </r>
    <r>
      <rPr>
        <sz val="11"/>
        <rFont val="Arial"/>
        <family val="2"/>
        <charset val="186"/>
      </rPr>
      <t xml:space="preserve">kultūras organizācijas, pašvaldības un NVO;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profesionālās laikmetīgās mākslas un kultūras produktu radīšana un auditorijas attīstība</t>
    </r>
  </si>
  <si>
    <t xml:space="preserve">Uzlabota pieejamība profesionālajai laikmetīgajai mākslai un kultūrai </t>
  </si>
  <si>
    <t>VARAM, KM</t>
  </si>
  <si>
    <t xml:space="preserve">TEN-T pamattīkla ostas, infrastruktūra
</t>
  </si>
  <si>
    <r>
      <rPr>
        <b/>
        <sz val="11"/>
        <rFont val="Arial"/>
        <family val="2"/>
      </rPr>
      <t xml:space="preserve">TEN-T pamattīkla ostas, infrastruktūra
</t>
    </r>
    <r>
      <rPr>
        <sz val="11"/>
        <rFont val="Arial"/>
        <family val="2"/>
        <charset val="186"/>
      </rPr>
      <t>Kuģu navigācijas objektu atjaunošana un modernizācija Ventspils ostā</t>
    </r>
  </si>
  <si>
    <r>
      <rPr>
        <b/>
        <sz val="11"/>
        <rFont val="Arial"/>
        <family val="2"/>
      </rPr>
      <t xml:space="preserve">TEN-T pamattīkla ostas, infrastruktūra
</t>
    </r>
    <r>
      <rPr>
        <sz val="11"/>
        <rFont val="Arial"/>
        <family val="2"/>
        <charset val="186"/>
      </rPr>
      <t>Loču kuģa iegāde Ventspils ostā</t>
    </r>
  </si>
  <si>
    <r>
      <rPr>
        <b/>
        <sz val="11"/>
        <rFont val="Arial"/>
        <family val="2"/>
      </rPr>
      <t xml:space="preserve">TEN-T pamattīkla ostas, infrastruktūra
</t>
    </r>
    <r>
      <rPr>
        <sz val="11"/>
        <rFont val="Arial"/>
        <family val="2"/>
        <charset val="186"/>
      </rPr>
      <t>Ventspils ostas multimodālie savienojumi ar TEN-T pamattīklu Ventspils ostā</t>
    </r>
  </si>
  <si>
    <r>
      <rPr>
        <b/>
        <sz val="11"/>
        <rFont val="Arial"/>
        <family val="2"/>
      </rPr>
      <t xml:space="preserve">TEN-T pamattīkla ostas, infrastruktūra
</t>
    </r>
    <r>
      <rPr>
        <sz val="11"/>
        <rFont val="Arial"/>
        <family val="2"/>
        <charset val="186"/>
      </rPr>
      <t>Kravu bāzes attīstība Ventspils brīvostā</t>
    </r>
  </si>
  <si>
    <r>
      <rPr>
        <b/>
        <sz val="11"/>
        <rFont val="Arial"/>
        <family val="2"/>
      </rPr>
      <t xml:space="preserve">TEN-T pamattīkla ostas, infrastruktūra
</t>
    </r>
    <r>
      <rPr>
        <sz val="11"/>
        <rFont val="Arial"/>
        <family val="2"/>
        <charset val="186"/>
      </rPr>
      <t>Mūsdienu vides prasībām atbilstoša ledlauža būvniecība Rīgas ostā</t>
    </r>
  </si>
  <si>
    <r>
      <rPr>
        <b/>
        <sz val="11"/>
        <rFont val="Arial"/>
        <family val="2"/>
      </rPr>
      <t xml:space="preserve">TEN-T pamattīkla ostas, infrastruktūra
</t>
    </r>
    <r>
      <rPr>
        <sz val="11"/>
        <rFont val="Arial"/>
        <family val="2"/>
        <charset val="186"/>
      </rPr>
      <t>Hapaka grāvja padziļināšana un krastu nostiprināšana Rīgas ostā</t>
    </r>
  </si>
  <si>
    <r>
      <rPr>
        <b/>
        <sz val="11"/>
        <rFont val="Arial"/>
        <family val="2"/>
      </rPr>
      <t xml:space="preserve">TEN-T pamattīkla ostas, infrastruktūra
</t>
    </r>
    <r>
      <rPr>
        <sz val="11"/>
        <rFont val="Arial"/>
        <family val="2"/>
        <charset val="186"/>
      </rPr>
      <t>Molu rekonstrukcija Rīgas ostā</t>
    </r>
  </si>
  <si>
    <r>
      <rPr>
        <b/>
        <sz val="11"/>
        <rFont val="Arial"/>
        <family val="2"/>
      </rPr>
      <t xml:space="preserve">TEN-T pamattīkla ostas, infrastruktūra
</t>
    </r>
    <r>
      <rPr>
        <sz val="11"/>
        <rFont val="Arial"/>
        <family val="2"/>
        <charset val="186"/>
      </rPr>
      <t>Ostas akvatorijas padziļināšana Rīgas ostā</t>
    </r>
  </si>
  <si>
    <r>
      <rPr>
        <b/>
        <sz val="11"/>
        <rFont val="Arial"/>
        <family val="2"/>
      </rPr>
      <t xml:space="preserve">TEN-T pamattīkla ostas, infrastruktūra
</t>
    </r>
    <r>
      <rPr>
        <sz val="11"/>
        <rFont val="Arial"/>
        <family val="2"/>
        <charset val="186"/>
      </rPr>
      <t>Jaunu ģenerālkravu piestātņu būvniecība Rīgas ostā</t>
    </r>
  </si>
  <si>
    <r>
      <rPr>
        <b/>
        <sz val="11"/>
        <rFont val="Arial"/>
        <family val="2"/>
      </rPr>
      <t xml:space="preserve">Visaptverošā tīkla ostas
</t>
    </r>
    <r>
      <rPr>
        <sz val="11"/>
        <rFont val="Arial"/>
        <family val="2"/>
        <charset val="186"/>
      </rPr>
      <t>Visaptverošā tīkla ostu infrastruktūras attīstība</t>
    </r>
  </si>
  <si>
    <t>Visaptverošā tīkla ostas</t>
  </si>
  <si>
    <r>
      <rPr>
        <b/>
        <sz val="11"/>
        <rFont val="Arial"/>
        <family val="2"/>
      </rPr>
      <t xml:space="preserve">Latvijas pašvaldību sadarbības veicināšana un labas pārvaldības stiprināšana
</t>
    </r>
    <r>
      <rPr>
        <u/>
        <sz val="11"/>
        <rFont val="Arial"/>
        <family val="2"/>
      </rPr>
      <t xml:space="preserve">Mērķauditorija: </t>
    </r>
    <r>
      <rPr>
        <sz val="11"/>
        <rFont val="Arial"/>
        <family val="2"/>
        <charset val="186"/>
      </rPr>
      <t xml:space="preserve">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funkcionējošas starppašvaldību sadarbības formu uzlabošana vai jaunu ieviešana. Labas pārvaldības principu piemērošana, lai nodrošinātu vietējo pašvaldību pārredzamu, līdzdalību veicinošu, veiksmīgu un efektīvu darbību, sniedzot publiskos pakalpojumus iedzīvotājiem un uzņēmumiem to teritorijā</t>
    </r>
  </si>
  <si>
    <t>Latvijas pašvaldību sadarbības veicināšana un labas pārvaldības stiprināšana</t>
  </si>
  <si>
    <t>LPS, LLPA</t>
  </si>
  <si>
    <r>
      <rPr>
        <b/>
        <sz val="11"/>
        <rFont val="Arial"/>
        <family val="2"/>
      </rPr>
      <t xml:space="preserve">Ar integrāciju saistītie pasākumi Muceniekos
</t>
    </r>
    <r>
      <rPr>
        <u/>
        <sz val="11"/>
        <rFont val="Arial"/>
        <family val="2"/>
      </rPr>
      <t xml:space="preserve">Mērķauditorija: </t>
    </r>
    <r>
      <rPr>
        <sz val="11"/>
        <rFont val="Arial"/>
        <family val="2"/>
        <charset val="186"/>
      </rPr>
      <t xml:space="preserve">Patvēruma meklētāji un Mucenieku vietējie iedzīvotāji
</t>
    </r>
    <r>
      <rPr>
        <u/>
        <sz val="11"/>
        <rFont val="Arial"/>
        <family val="2"/>
      </rPr>
      <t>Īstenošanas teritorija:</t>
    </r>
    <r>
      <rPr>
        <sz val="11"/>
        <rFont val="Arial"/>
        <family val="2"/>
        <charset val="186"/>
      </rPr>
      <t xml:space="preserve"> Ropažu novads
</t>
    </r>
    <r>
      <rPr>
        <u/>
        <sz val="11"/>
        <rFont val="Arial"/>
        <family val="2"/>
      </rPr>
      <t>Veicamās darbības:</t>
    </r>
    <r>
      <rPr>
        <sz val="11"/>
        <rFont val="Arial"/>
        <family val="2"/>
        <charset val="186"/>
      </rPr>
      <t xml:space="preserve"> sporta un atpūtas infrastruktūras uzlabošana un veicinot starpkultūru dialoga veicināšana, paplašinot sadarbību starp kopienām attiecīgajā pašvaldībā</t>
    </r>
  </si>
  <si>
    <t>Ar integrāciju saistītie pasākumi Muceniekos</t>
  </si>
  <si>
    <t>Ropažu novada dome</t>
  </si>
  <si>
    <r>
      <rPr>
        <b/>
        <sz val="11"/>
        <rFont val="Arial"/>
        <family val="2"/>
        <charset val="186"/>
      </rPr>
      <t>Uzlabot ambulatoro diagnostikas un terapijas pakalpojumu pieejamību</t>
    </r>
    <r>
      <rPr>
        <sz val="11"/>
        <rFont val="Arial"/>
        <family val="2"/>
        <charset val="186"/>
      </rPr>
      <t xml:space="preserve">
</t>
    </r>
    <r>
      <rPr>
        <u/>
        <sz val="11"/>
        <rFont val="Arial"/>
        <family val="2"/>
        <charset val="186"/>
      </rPr>
      <t xml:space="preserve">Mērķauditorija: </t>
    </r>
    <r>
      <rPr>
        <sz val="11"/>
        <rFont val="Arial"/>
        <family val="2"/>
        <charset val="186"/>
      </rPr>
      <t xml:space="preserve">Latvijas iedzīvotāji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 xml:space="preserve"> valsts apmaksāto ambulatoro veselības aprūpes  pakalpojumu apjoma palielināšana diagnostiskajiem izmeklējumiem, terapijas pakalpojumiem</t>
    </r>
  </si>
  <si>
    <t xml:space="preserve">Uzlabot ambulatoro diagnostikas un terapijas pakalpojumu pieejamību
</t>
  </si>
  <si>
    <r>
      <rPr>
        <b/>
        <sz val="11"/>
        <rFont val="Arial"/>
        <family val="2"/>
        <charset val="186"/>
      </rPr>
      <t xml:space="preserve">Iekļaut jaunus pakalpojumus valsts apmaksāto pakalpojumu sarakstā 
</t>
    </r>
    <r>
      <rPr>
        <u/>
        <sz val="11"/>
        <rFont val="Arial"/>
        <family val="2"/>
        <charset val="186"/>
      </rPr>
      <t>Mērķauditorija:</t>
    </r>
    <r>
      <rPr>
        <sz val="11"/>
        <rFont val="Arial"/>
        <family val="2"/>
        <charset val="186"/>
      </rPr>
      <t xml:space="preserve"> visi Latvijas iedzīvotāji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jaunu ambulatoro un stacionāro pakalpojumu attīstīšana  prioritāri mātes un bērna veselības aprūpes jomā un jomās, kam ir būtiska ietekme uz priekšlaicīgu mirstību un darbspēju zudumu</t>
    </r>
    <r>
      <rPr>
        <i/>
        <sz val="11"/>
        <rFont val="Arial"/>
        <family val="2"/>
        <charset val="186"/>
      </rPr>
      <t xml:space="preserve">
</t>
    </r>
  </si>
  <si>
    <t xml:space="preserve">Iekļaut jaunus pakalpojumus valsts apmaksāto pakalpojumu sarakstā </t>
  </si>
  <si>
    <r>
      <rPr>
        <b/>
        <sz val="11"/>
        <rFont val="Arial"/>
        <family val="2"/>
      </rPr>
      <t xml:space="preserve">Multimodāls sabiedriskā transporta tīkls
</t>
    </r>
    <r>
      <rPr>
        <sz val="11"/>
        <rFont val="Arial"/>
        <family val="2"/>
        <charset val="186"/>
      </rPr>
      <t>Multimodālo sabiedriskā transporta tīklu izveide reģionos</t>
    </r>
  </si>
  <si>
    <t xml:space="preserve">Multimodāls sabiedriskā transporta tīkls
</t>
  </si>
  <si>
    <r>
      <rPr>
        <b/>
        <sz val="11"/>
        <color theme="1"/>
        <rFont val="Arial"/>
        <family val="2"/>
        <charset val="186"/>
      </rPr>
      <t>Uzlabot kompensējamo zāļu pieejamību, paplašinot kompensējamo zāļu sarakstu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Latvijas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kompensējamo zāļu saraksta paplašināšana
</t>
    </r>
  </si>
  <si>
    <t xml:space="preserve">Uzlabot kompensējamo zāļu pieejamību, paplašinot kompensējamo zāļu sarakstu
</t>
  </si>
  <si>
    <r>
      <rPr>
        <b/>
        <sz val="11"/>
        <color theme="1"/>
        <rFont val="Arial"/>
        <family val="2"/>
        <charset val="186"/>
      </rPr>
      <t>Uzlabot zobārstniecības pakalpojumu pieejamību bērniem</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bērni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pakalpojumu apjoma palielināšana un tarifu paaugstināšana bērnu zobārstniecības pakalpojumiem
</t>
    </r>
  </si>
  <si>
    <t>Uzlabot zobārstniecības pakalpojumu pieejamību bērniem</t>
  </si>
  <si>
    <r>
      <t xml:space="preserve">Starptautiskās savienojamības uzlabošana, īstenojot </t>
    </r>
    <r>
      <rPr>
        <i/>
        <sz val="11"/>
        <color theme="1"/>
        <rFont val="Arial"/>
        <family val="2"/>
        <charset val="186"/>
      </rPr>
      <t>Rail Baltica</t>
    </r>
    <r>
      <rPr>
        <sz val="11"/>
        <color theme="1"/>
        <rFont val="Arial"/>
        <family val="2"/>
        <charset val="186"/>
      </rPr>
      <t xml:space="preserve"> projektu, tālāk attīstot starptautisko lidostu “Rīga” un vienlaikus paaugstinot tranzīta pakalpojumu konkurētspēju un jaunu tirgu apguvi, veidojot Rīgu par nozīmīgu un modernu multimodālu transporta mezglu, tai skaitā uzlabojot infrastruktūru, tādejādi palielinot Eiropas vienotā transporta tīkla produktivitāti un sekmējot vides mērķu ievērošanu</t>
    </r>
  </si>
  <si>
    <r>
      <rPr>
        <b/>
        <sz val="11"/>
        <rFont val="Arial"/>
        <family val="2"/>
      </rPr>
      <t>Aviācija</t>
    </r>
    <r>
      <rPr>
        <sz val="11"/>
        <rFont val="Arial"/>
        <family val="2"/>
        <charset val="186"/>
      </rPr>
      <t xml:space="preserve">
Rīgas lidostas infrastruktūra un tehniskais nodrošinājums</t>
    </r>
  </si>
  <si>
    <t>Aviācija</t>
  </si>
  <si>
    <r>
      <rPr>
        <b/>
        <sz val="11"/>
        <rFont val="Arial"/>
        <family val="2"/>
      </rPr>
      <t xml:space="preserve">Aviācija
</t>
    </r>
    <r>
      <rPr>
        <sz val="11"/>
        <rFont val="Arial"/>
        <family val="2"/>
        <charset val="186"/>
      </rPr>
      <t>Ventspils lidlauka kā TEN-T visaptvērošā tīkla elementa attīstība neregulāriem pasažieru pārvadājumiem</t>
    </r>
  </si>
  <si>
    <r>
      <rPr>
        <b/>
        <sz val="11"/>
        <rFont val="Arial"/>
        <family val="2"/>
      </rPr>
      <t xml:space="preserve">Aviācija
</t>
    </r>
    <r>
      <rPr>
        <sz val="11"/>
        <rFont val="Arial"/>
        <family val="2"/>
        <charset val="186"/>
      </rPr>
      <t>Starptautiskās reģionālās lidostas „Daugavpils” attīstība</t>
    </r>
  </si>
  <si>
    <r>
      <rPr>
        <b/>
        <sz val="11"/>
        <color theme="1"/>
        <rFont val="Arial"/>
        <family val="2"/>
        <charset val="186"/>
      </rPr>
      <t>Uzlabot izglītības iespējas ārstniecības personām, uzlabojot tālākizglītības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specialitāti ieguvušie ārsti, medicīnas māsas, universitāšu slimnīcas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ārstniecības personu un ārstniecības atbalsta personu profesionālās pilnveides nodrošināšana, tai skaitā tālākizglītības sistēmas izveide, uzturēšana un attīstība, izcilības centru darbības nodrošināšana zināšanu pārnesē</t>
    </r>
  </si>
  <si>
    <t>Uzlabot izglītības iespējas ārstniecības personām, uzlabojot tālākizglītības pieejamību</t>
  </si>
  <si>
    <r>
      <rPr>
        <b/>
        <sz val="11"/>
        <rFont val="Arial"/>
        <family val="2"/>
      </rPr>
      <t xml:space="preserve">Ostas ārpus TEN-T tīkla 
</t>
    </r>
    <r>
      <rPr>
        <sz val="11"/>
        <rFont val="Arial"/>
        <family val="2"/>
        <charset val="186"/>
      </rPr>
      <t>Ostu ārpus TEN-T tīkla attīstība</t>
    </r>
  </si>
  <si>
    <t xml:space="preserve">Ostas ārpus TEN-T tīkla </t>
  </si>
  <si>
    <t>P285</t>
  </si>
  <si>
    <r>
      <rPr>
        <b/>
        <sz val="11"/>
        <color theme="1"/>
        <rFont val="Arial"/>
        <family val="2"/>
        <charset val="186"/>
      </rPr>
      <t>Uzlabot izglītības iespējas ārstniecības personām - uzlabot tālākizglītības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medicīnas māsas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medicīnas māsu profesionālās pilnveides nodrošināšana, veidojot ilgtspējīgu tālākizglītības sistēmu</t>
    </r>
  </si>
  <si>
    <t>Uzlabot izglītības iespējas ārstniecības personām - uzlabot tālākizglītības pieejamību</t>
  </si>
  <si>
    <r>
      <rPr>
        <b/>
        <sz val="11"/>
        <color theme="1"/>
        <rFont val="Arial"/>
        <family val="2"/>
        <charset val="186"/>
      </rPr>
      <t>Piesaistīt un noturēt ārstniecības personas darbam valsts apmaksāto veselības aprūpes pakalpojumu sektorā, īpaši stacionāros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 kompensācijas par profesionālās darbības uzsākšanu vai atsākšanu veselības aprūpē; 
2. mentoringa programmu, karjeras un talantu vadības programmu ieviešana</t>
    </r>
  </si>
  <si>
    <t>Piesaistīt un noturēt ārstniecības personas darbam valsts apmaksāto veselības aprūpes pakalpojumu sektorā, īpaši stacionāros</t>
  </si>
  <si>
    <t>Transporta sistēmas pilnveidošana, lai palielinātu velosipēdu un citu videi draudzīgu transporta līdzekļu lietošanu un AER izmantošanu, veidojot atbilstošu infrastruktūru un veicinot autoparka nomaiņu, vienlaikus panākot pieejamību dažādām sociālajām grupām</t>
  </si>
  <si>
    <r>
      <rPr>
        <b/>
        <sz val="11"/>
        <rFont val="Arial"/>
        <family val="2"/>
      </rPr>
      <t xml:space="preserve">Dzelzceļš, klimata mērki
</t>
    </r>
    <r>
      <rPr>
        <sz val="11"/>
        <rFont val="Arial"/>
        <family val="2"/>
        <charset val="186"/>
      </rPr>
      <t>Latvijas dzelzceļa tīkla elektrifikācija, 3.posms</t>
    </r>
  </si>
  <si>
    <t xml:space="preserve">Dzelzceļš, klimata mērki
</t>
  </si>
  <si>
    <r>
      <rPr>
        <b/>
        <sz val="11"/>
        <rFont val="Arial"/>
        <family val="2"/>
      </rPr>
      <t>Dzelzceļš, klimata mērki</t>
    </r>
    <r>
      <rPr>
        <sz val="11"/>
        <rFont val="Arial"/>
        <family val="2"/>
        <charset val="186"/>
      </rPr>
      <t xml:space="preserve">
Naftas produktu piesārņojuma attīrīšana no grunts un gruntsūdens LDz vēsturiski mantotajos un valdījumā esošajos objektos</t>
    </r>
  </si>
  <si>
    <t xml:space="preserve">Dzelzceļš, klimata mērki
</t>
  </si>
  <si>
    <r>
      <rPr>
        <b/>
        <sz val="11"/>
        <rFont val="Arial"/>
        <family val="2"/>
      </rPr>
      <t xml:space="preserve">TEN-T pamattīkla ostas, klimata mērķi
</t>
    </r>
    <r>
      <rPr>
        <sz val="11"/>
        <rFont val="Arial"/>
        <family val="2"/>
        <charset val="186"/>
      </rPr>
      <t>Ventspils ostas piestātņu elektrifikācija Ventspils ostā</t>
    </r>
  </si>
  <si>
    <t>TEN-T pamattīkla ostas, klimata mērķi</t>
  </si>
  <si>
    <r>
      <rPr>
        <b/>
        <sz val="11"/>
        <rFont val="Arial"/>
        <family val="2"/>
      </rPr>
      <t xml:space="preserve">TEN-T pamattīkla ostas, klimata mērķi
</t>
    </r>
    <r>
      <rPr>
        <sz val="11"/>
        <rFont val="Arial"/>
        <family val="2"/>
        <charset val="186"/>
      </rPr>
      <t>Naftas savācējkuģa iegāde Ventspils ostā</t>
    </r>
  </si>
  <si>
    <r>
      <rPr>
        <b/>
        <sz val="11"/>
        <rFont val="Arial"/>
        <family val="2"/>
      </rPr>
      <t xml:space="preserve">TEN-T pamattīkla ostas, klimata mērķi
</t>
    </r>
    <r>
      <rPr>
        <sz val="11"/>
        <rFont val="Arial"/>
        <family val="2"/>
        <charset val="186"/>
      </rPr>
      <t>Piesārņoto ūdens savākšanas kuģa iegāde Ventspils ostā</t>
    </r>
  </si>
  <si>
    <r>
      <rPr>
        <b/>
        <sz val="11"/>
        <rFont val="Arial"/>
        <family val="2"/>
      </rPr>
      <t xml:space="preserve">Klimats
</t>
    </r>
    <r>
      <rPr>
        <sz val="11"/>
        <rFont val="Arial"/>
        <family val="2"/>
        <charset val="186"/>
      </rPr>
      <t>Atjaunojamo energoresursu izmantošana transporta sektorā, nodrošinot nepieciešamo infrastruktūru, Daugavpilī</t>
    </r>
  </si>
  <si>
    <r>
      <rPr>
        <b/>
        <sz val="11"/>
        <rFont val="Arial"/>
        <family val="2"/>
      </rPr>
      <t xml:space="preserve">Klimats
</t>
    </r>
    <r>
      <rPr>
        <sz val="11"/>
        <rFont val="Arial"/>
        <family val="2"/>
        <charset val="186"/>
      </rPr>
      <t>Zaļās infrastruktūras attīstība pilsētvidē, Liepājā</t>
    </r>
  </si>
  <si>
    <r>
      <rPr>
        <b/>
        <sz val="11"/>
        <rFont val="Arial"/>
        <family val="2"/>
      </rPr>
      <t xml:space="preserve">Klimats
</t>
    </r>
    <r>
      <rPr>
        <sz val="11"/>
        <rFont val="Arial"/>
        <family val="2"/>
        <charset val="186"/>
      </rPr>
      <t>Zaļās infrastruktūras izbūve, nodrošinot apdzīvotu vietu savienojamību ar Liepāju</t>
    </r>
  </si>
  <si>
    <r>
      <rPr>
        <b/>
        <sz val="11"/>
        <rFont val="Arial"/>
        <family val="2"/>
      </rPr>
      <t xml:space="preserve">Klimats
</t>
    </r>
    <r>
      <rPr>
        <sz val="11"/>
        <rFont val="Arial"/>
        <family val="2"/>
        <charset val="186"/>
      </rPr>
      <t>Nodrošināt ilgtspējīgu multimodālu mobilitāti Liepājā 3.kārta (atbalstot alternatīvo degvielas infrastruktūras izveidi)</t>
    </r>
  </si>
  <si>
    <r>
      <rPr>
        <b/>
        <sz val="11"/>
        <rFont val="Arial"/>
        <family val="2"/>
      </rPr>
      <t xml:space="preserve">Klimats
</t>
    </r>
    <r>
      <rPr>
        <sz val="11"/>
        <rFont val="Arial"/>
        <family val="2"/>
        <charset val="186"/>
      </rPr>
      <t>Atbalsts elektromobiļu un lādējamo hibrīdu iegādi, Liepājā</t>
    </r>
  </si>
  <si>
    <r>
      <rPr>
        <b/>
        <sz val="11"/>
        <rFont val="Arial"/>
        <family val="2"/>
      </rPr>
      <t xml:space="preserve">Klimats
</t>
    </r>
    <r>
      <rPr>
        <sz val="11"/>
        <rFont val="Arial"/>
        <family val="2"/>
        <charset val="186"/>
      </rPr>
      <t>Gājēju un veloceļu izbūve reģionos</t>
    </r>
  </si>
  <si>
    <t>P287</t>
  </si>
  <si>
    <r>
      <rPr>
        <b/>
        <sz val="11"/>
        <rFont val="Arial"/>
        <family val="2"/>
      </rPr>
      <t xml:space="preserve">Klimats
</t>
    </r>
    <r>
      <rPr>
        <sz val="11"/>
        <rFont val="Arial"/>
        <family val="2"/>
        <charset val="186"/>
      </rPr>
      <t>Videi draudzīga sabiedriskā transporta sistēmas pilnveide Ventspilī</t>
    </r>
  </si>
  <si>
    <r>
      <rPr>
        <b/>
        <sz val="11"/>
        <rFont val="Arial"/>
        <family val="2"/>
      </rPr>
      <t xml:space="preserve">Klimats
</t>
    </r>
    <r>
      <rPr>
        <sz val="11"/>
        <rFont val="Arial"/>
        <family val="2"/>
        <charset val="186"/>
      </rPr>
      <t>E-mobilitātes nodrošināšanai nepieciešamās publiskās elektrības uzlādes infrastruktūras un nepieciešamās atbalsta infrastruktūras izveide, Cēsīs</t>
    </r>
  </si>
  <si>
    <r>
      <rPr>
        <b/>
        <sz val="11"/>
        <rFont val="Arial"/>
        <family val="2"/>
      </rPr>
      <t xml:space="preserve">Klimats
</t>
    </r>
    <r>
      <rPr>
        <sz val="11"/>
        <rFont val="Arial"/>
        <family val="2"/>
        <charset val="186"/>
      </rPr>
      <t>Elektromobiļu ātrās uzlādes staciju attīstība Limbažu novadā</t>
    </r>
  </si>
  <si>
    <r>
      <rPr>
        <b/>
        <sz val="11"/>
        <rFont val="Arial"/>
        <family val="2"/>
      </rPr>
      <t xml:space="preserve">Klimats
</t>
    </r>
    <r>
      <rPr>
        <sz val="11"/>
        <rFont val="Arial"/>
        <family val="2"/>
        <charset val="186"/>
      </rPr>
      <t>Energoefektīva transporta iegāde, Ludzā</t>
    </r>
  </si>
  <si>
    <r>
      <rPr>
        <b/>
        <sz val="11"/>
        <color theme="1"/>
        <rFont val="Arial"/>
        <family val="2"/>
        <charset val="186"/>
      </rPr>
      <t>Stiprināt primārās veselības aprūpes lomu veselības aprūpē, paplašinot ģimenes ārstu prakšu pakalpojumu klāstu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iedzīvotāji, primārās veselības aprūpes pakalpojumu sniedzēji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
1. ĢĀ komandas paplašināšana ar gadījuma vadītāju (koordinators), fizioterapeitu, garīgās veselības aprūpes māsu;
2. māsas pakalpojumu klāsta paplašināšana ģimenes ārsta praksē pēc bērna piedzimšanas no 0 līdz 3 g.v.; 
3. pārskatīt dežūrārstu pakalpojumus</t>
    </r>
  </si>
  <si>
    <t>Stiprināt primārās veselības aprūpes lomu veselības aprūpē, paplašinot ģimenes ārstu prakšu pakalpojumu klāstu</t>
  </si>
  <si>
    <r>
      <rPr>
        <b/>
        <sz val="11"/>
        <color theme="1"/>
        <rFont val="Arial"/>
        <family val="2"/>
        <charset val="186"/>
      </rPr>
      <t>Stiprināt primārās veselības aprūpes lomu veselības aprūpē, attīstot primārās veselības aprūpes infratsruktūru</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primārās veselības aprūpes pakalpojumu sniedzēji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Ģimenes ārtstu prakšu un primārās veselības aprūpes centru attīstīšana
</t>
    </r>
  </si>
  <si>
    <t>Stiprināt primārās veselības aprūpes lomu veselības aprūpē, attīstot primārās veselības aprūpes infratsruktūru</t>
  </si>
  <si>
    <r>
      <rPr>
        <b/>
        <sz val="11"/>
        <color theme="1"/>
        <rFont val="Arial"/>
        <family val="2"/>
        <charset val="186"/>
      </rPr>
      <t>Veikt iedzīvotāju informēšanu par vakcinācijas nozīmīgumu un infekcijas slimību profilaksi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īstenoti iedzīvotāju informēšanas pasākumi par vakcinācijas jautājumiem un infekcijas slimību profilaksi</t>
    </r>
  </si>
  <si>
    <t>Veikt iedzīvotāju informēšanu par vakcinācijas nozīmīgumu un infekcijas slimību profilaksi</t>
  </si>
  <si>
    <r>
      <rPr>
        <b/>
        <sz val="11"/>
        <color theme="1"/>
        <rFont val="Arial"/>
        <family val="2"/>
        <charset val="186"/>
      </rPr>
      <t>Uzlabot skrīninga programmu un agrīnas slimību diagnostikas programmu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iedzīvotāji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1.jaundzimušo skrīninga aptveres un organizācijas uzlabošana,
2.profilaktisko apskašu programmu pilnveidošana, tajā skaitā pacientiem ar psihiskiem traucējumiem un hroniskiem pacientiem. 
3.onkoloģisko skrīningu pilnveide un aptveres uzlabošana.;
4.paplašinātas ieslodzīto C hepatīta padziļinātās izmeklēšanas iespējas pēc skrīninga</t>
    </r>
  </si>
  <si>
    <t xml:space="preserve">Uzlabot skrīninga programmu un agrīnas slimību diagnostikas programmu pieejamību
</t>
  </si>
  <si>
    <r>
      <rPr>
        <b/>
        <sz val="11"/>
        <color theme="1"/>
        <rFont val="Arial"/>
        <family val="2"/>
        <charset val="186"/>
      </rPr>
      <t>Pilnveidot pacientu drošību un aprūpes kvalitāti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 Pētījumi veselības aprūpes kvalitātes novērtēšanai un uzlabošanai;
2. Kvalitātes indikatoru un uz starptautiski atzītām vadlīnijām profesionāļu izstrādātu klīnisko algoritmu (kas pielāgo klīnisko vadlīniju pielietošanu vietējiem ierobežojumiem un apstākļiem), klīnisko pacientu ceļu (kas soli pa solim izklāsta ārstēšanas procesu no pacienta skatu punkta, demonstrējot skaidru un saprotamu plānu) ieviešana visās veselības aprūpes jomās, prioritāri tajās, kam ir būtiska ietekme uz priekšlaicīgu mirstību, priekšlaicīgu darbspēju zaudējumu;
3.Cilvēkresursu kapacitātes stiprināšana kvalitātes nodrošināšanas sistēmas ietvaros;
4.Sabiedrības informēšana par aktualitātēm nozarē, veselības aprūpes pakalpojumu saņemšanas iespējām;
5. Pacientu apmierinātības ar veselības aprūpi novērtēšana;
6.Strīdu risināšanas efektīvi mehānismi veselības aprūpes sistēmā</t>
    </r>
  </si>
  <si>
    <t xml:space="preserve">Pilnveidot pacientu drošību un aprūpes kvalitāti
</t>
  </si>
  <si>
    <t>Multidisciplināru un starpnozaru sadarbībā balstītu pakalpojumu attīstīšana ambulatorajā, stacionārajā un ilgtermiņa aprūpē pacientiem ar hroniskām slimībām, jo īpaši psihiskām slimībām, atkarībām, infekcijas slimībām, geriatrijas un nedziedināmi slimiem pacientiem, arī bērniem, tai skaitā uzlabojot psiholoģiskā un sociālā atbalsta pieejamību pacientiem un viņu ģimenes locekļiem smagu slimību un citos psihoemocionāli sarežģītos gadījumos</t>
  </si>
  <si>
    <r>
      <rPr>
        <b/>
        <sz val="11"/>
        <color theme="1"/>
        <rFont val="Arial"/>
        <family val="2"/>
        <charset val="186"/>
      </rPr>
      <t xml:space="preserve">Attīstīstīt hroniski slimo un nedziedināmi slimo pacientu aprūpi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Nedziedināmi slimo pacientu aprūpes modeļa attīstīšana (paliatīvā aprūpe, HOSPICE)
2. Efektīvas aprūpes nodrošināšana hroniski slimiem pacientiem, kā arī psihologa un sociālā darbinieka lomas stiprināšana veselības aprūpē t.sk. Sociālā un psiholoģiskā atbalsta nodrošināšana (koordinēšana) pacientiem un viņu ģimenes locekļiem ārstniecības pakalpojumu sniegšanas vietās smagu saslimšanu gadījumā, diagnožu noteikšanā, invaliditātes konstatēšanā, psihoemocionālās krīzes gadījumā
3. Multidisciplināras un starpnozaru sadarbības pieejas veicināšana ambulatorajā, stacionārajā un ilgtermiņa aprūpē pacientiem ar hroniskām slimībām, jo īpaši ar psihiskām slimībām, atkarībām, infekcijas slimībām, geriatrijas pacientiem, pacientiem, kuriem nepieciešama dinamiskā novērošana, t.sk. multidisciplināras komandas, ambulatoro pakalpojumu sniedzēju tīkla un pakalpojumu klāsta paplašināšana, samaksas sistēmas pilnveidošana, abpusēji aktīva sadarbība ar sociālo pakalpojumu sniedzējiem</t>
    </r>
  </si>
  <si>
    <t xml:space="preserve">Attīstīstīt hroniski slimo un nedziedināmi slimo pacientu aprūpi </t>
  </si>
  <si>
    <t>LM, pašvaldības</t>
  </si>
  <si>
    <r>
      <rPr>
        <b/>
        <sz val="11"/>
        <color theme="1"/>
        <rFont val="Arial"/>
        <family val="2"/>
        <charset val="186"/>
      </rPr>
      <t xml:space="preserve">Attīstīstīt hroniski slimo un nedziedināmi slimo pacientu aprūpi -nepieciešamās infrastruktūras attīstīšana </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ārstniecības iestādes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Ēku atjaunošana, renovācija, būvniecība, medicīnas iekārtas paliatīvās aprūpes un HOSPICE pakalpojumu attīstīšanai
</t>
    </r>
  </si>
  <si>
    <t xml:space="preserve">Attīstīstīt hroniski slimo un nedziedināmi slimo pacientu aprūpi -nepieciešamās infrastruktūras attīstīšana </t>
  </si>
  <si>
    <t xml:space="preserve">Eiropas Savienības savienojamības mērķiem atbilstoša platjoslas elektronisko sakaru tīkla izveidošana, attīstot “vidējās jūdzes” un “pēdējās jūdzes” elektronisko sakaru tīklu infrastruktūru, un izveidojot platjoslas kartēšanu </t>
  </si>
  <si>
    <r>
      <rPr>
        <b/>
        <sz val="11"/>
        <rFont val="Arial"/>
        <family val="2"/>
      </rPr>
      <t xml:space="preserve">Digitalizācija
</t>
    </r>
    <r>
      <rPr>
        <sz val="11"/>
        <rFont val="Arial"/>
        <family val="2"/>
        <charset val="186"/>
      </rPr>
      <t>Digitalizācijas risinājumi Liepājā 1.kārta (publiskajā ārtelpā)</t>
    </r>
  </si>
  <si>
    <t>Digitalizācija</t>
  </si>
  <si>
    <r>
      <rPr>
        <b/>
        <sz val="11"/>
        <rFont val="Arial"/>
        <family val="2"/>
      </rPr>
      <t xml:space="preserve">Digitalizācija
</t>
    </r>
    <r>
      <rPr>
        <sz val="11"/>
        <rFont val="Arial"/>
        <family val="2"/>
        <charset val="186"/>
      </rPr>
      <t>Digitalizācijas risinājumi Liepājā 2.kārta (publiskajā ārtelpā)</t>
    </r>
  </si>
  <si>
    <r>
      <rPr>
        <b/>
        <sz val="11"/>
        <rFont val="Arial"/>
        <family val="2"/>
      </rPr>
      <t xml:space="preserve">Digitalizācija
</t>
    </r>
    <r>
      <rPr>
        <sz val="11"/>
        <rFont val="Arial"/>
        <family val="2"/>
        <charset val="186"/>
      </rPr>
      <t>Piektās paaudzes (5G) publisko mobilo elektronisko sakaru tīklu ieviešana Ventspilī</t>
    </r>
  </si>
  <si>
    <r>
      <rPr>
        <b/>
        <sz val="11"/>
        <rFont val="Arial"/>
        <family val="2"/>
      </rPr>
      <t xml:space="preserve">Digitalizācija
</t>
    </r>
    <r>
      <rPr>
        <sz val="11"/>
        <rFont val="Arial"/>
        <family val="2"/>
        <charset val="186"/>
      </rPr>
      <t>"Pēdējās jūdzes" pieslēgumu izveide Ventspils pilsētas pašvaldībā</t>
    </r>
  </si>
  <si>
    <r>
      <rPr>
        <b/>
        <sz val="11"/>
        <rFont val="Arial"/>
        <family val="2"/>
      </rPr>
      <t xml:space="preserve">Digitalizācija
</t>
    </r>
    <r>
      <rPr>
        <sz val="11"/>
        <rFont val="Arial"/>
        <family val="2"/>
        <charset val="186"/>
      </rPr>
      <t>Informācijas pieejamības nodrošināšana, Ludzā, izbūvējot Wi-Fi pilsētas, pagastu centros un informācijas stenda izbūve</t>
    </r>
  </si>
  <si>
    <r>
      <rPr>
        <b/>
        <sz val="11"/>
        <rFont val="Arial"/>
        <family val="2"/>
      </rPr>
      <t xml:space="preserve">Digitalizācija
</t>
    </r>
    <r>
      <rPr>
        <sz val="11"/>
        <rFont val="Arial"/>
        <family val="2"/>
        <charset val="186"/>
      </rPr>
      <t>Optiskā kabeļa ierīkošana un pieslēguma punktu izveide Madonas novada teritorijā</t>
    </r>
  </si>
  <si>
    <r>
      <rPr>
        <b/>
        <sz val="11"/>
        <rFont val="Arial"/>
        <family val="2"/>
      </rPr>
      <t xml:space="preserve">Digitalizācija
</t>
    </r>
    <r>
      <rPr>
        <sz val="11"/>
        <rFont val="Arial"/>
        <family val="2"/>
        <charset val="186"/>
      </rPr>
      <t>Kuģu satiksmes vadības sistēmas modernizācija Ventspils ostā</t>
    </r>
  </si>
  <si>
    <t>S</t>
  </si>
  <si>
    <r>
      <rPr>
        <b/>
        <sz val="11"/>
        <rFont val="Arial"/>
        <family val="2"/>
      </rPr>
      <t xml:space="preserve">Digitalizācija
</t>
    </r>
    <r>
      <rPr>
        <sz val="11"/>
        <rFont val="Arial"/>
        <family val="2"/>
        <charset val="186"/>
      </rPr>
      <t>Iecirkņu Jelgava – Liepāja, Rīga – Tukums, Rīga - Jelgava, Zemitānu stacijas mikroprocesoru sistēmu aprīkošana</t>
    </r>
  </si>
  <si>
    <r>
      <rPr>
        <b/>
        <sz val="11"/>
        <rFont val="Arial"/>
        <family val="2"/>
      </rPr>
      <t xml:space="preserve">Digitalizācija
</t>
    </r>
    <r>
      <rPr>
        <sz val="11"/>
        <rFont val="Arial"/>
        <family val="2"/>
        <charset val="186"/>
      </rPr>
      <t>MPC (mikroprocesoru) sistēmas ieviešana Ventspils dzelzceļa mezglā</t>
    </r>
  </si>
  <si>
    <r>
      <rPr>
        <b/>
        <sz val="11"/>
        <color theme="1"/>
        <rFont val="Arial"/>
        <family val="2"/>
        <charset val="186"/>
      </rPr>
      <t>Sniegt psihologa konsultācija pirms aborta un pēc dzemdībām ar nevēlamu rezultātu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sievietes un partneri (ģimenes)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Psihologa konsultācijas pirms aborta un pēc dzemdībām ar nevēlamu rezultātu</t>
    </r>
  </si>
  <si>
    <t>Sniegt psihologa konsultācija pirms aborta un pēc dzemdībām ar nevēlamu rezultātu</t>
  </si>
  <si>
    <r>
      <rPr>
        <b/>
        <sz val="11"/>
        <color theme="1"/>
        <rFont val="Arial"/>
        <family val="2"/>
        <charset val="186"/>
      </rPr>
      <t>Ārstniecības iestāžu infrastruktūras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 Ārstniecības iestāžu infrastruktūras  - ēku atjaunošana, būvniecība, renovācija, medicīnas iekārtu, dārgo tehnoloģiju iegāde un nomaiņa, 
2.Ārstniecības iestāžu  teritoriālās sadarbības attīstīšana;
3.Izcilības centru izveide zināšanu pārnesē - ēku atjaunošana, būvniecība, renovācija, simulatoru iegāde.</t>
    </r>
  </si>
  <si>
    <t>Ārstniecības iestāžu infrastruktūras attīstīšana</t>
  </si>
  <si>
    <r>
      <rPr>
        <b/>
        <sz val="11"/>
        <rFont val="Arial"/>
        <family val="2"/>
      </rPr>
      <t xml:space="preserve">Digitalizācija
</t>
    </r>
    <r>
      <rPr>
        <sz val="11"/>
        <rFont val="Arial"/>
        <family val="2"/>
        <charset val="186"/>
      </rPr>
      <t>Optiskā sakaru tīkla ierīkošana Preiļu novada pagastu pārvaldēs</t>
    </r>
  </si>
  <si>
    <r>
      <rPr>
        <b/>
        <sz val="11"/>
        <rFont val="Arial"/>
        <family val="2"/>
      </rPr>
      <t xml:space="preserve">Digitalizācija
</t>
    </r>
    <r>
      <rPr>
        <sz val="11"/>
        <rFont val="Arial"/>
        <family val="2"/>
        <charset val="186"/>
      </rPr>
      <t>Rīgas ostas darbības vispārējā digitalizācija - loģistikas pakalpojumu pārvaldības attīstība</t>
    </r>
  </si>
  <si>
    <r>
      <rPr>
        <b/>
        <sz val="10"/>
        <color theme="1"/>
        <rFont val="Verdana"/>
        <family val="2"/>
      </rPr>
      <t>P.Stradiņa KUS infratsruktūras attīstīšana</t>
    </r>
    <r>
      <rPr>
        <sz val="10"/>
        <color theme="1"/>
        <rFont val="Verdana"/>
        <family val="2"/>
      </rPr>
      <t xml:space="preserve">
</t>
    </r>
    <r>
      <rPr>
        <u/>
        <sz val="10"/>
        <color theme="1"/>
        <rFont val="Verdana"/>
        <family val="2"/>
      </rPr>
      <t>Mērķauditorija:</t>
    </r>
    <r>
      <rPr>
        <sz val="10"/>
        <color theme="1"/>
        <rFont val="Verdana"/>
        <family val="2"/>
      </rPr>
      <t xml:space="preserve">
</t>
    </r>
    <r>
      <rPr>
        <u/>
        <sz val="10"/>
        <color theme="1"/>
        <rFont val="Verdana"/>
        <family val="2"/>
      </rPr>
      <t>Īstenošanas teritorija:</t>
    </r>
    <r>
      <rPr>
        <sz val="10"/>
        <color theme="1"/>
        <rFont val="Verdana"/>
        <family val="2"/>
      </rPr>
      <t xml:space="preserve">
</t>
    </r>
    <r>
      <rPr>
        <u/>
        <sz val="10"/>
        <color theme="1"/>
        <rFont val="Verdana"/>
        <family val="2"/>
      </rPr>
      <t xml:space="preserve">Indikatīvās darbības: </t>
    </r>
    <r>
      <rPr>
        <sz val="10"/>
        <color theme="1"/>
        <rFont val="Verdana"/>
        <family val="2"/>
      </rPr>
      <t>PSKUS B korpusa būvniecība</t>
    </r>
  </si>
  <si>
    <t>P.Stradiņa KUS infratsruktūras attīstīšana</t>
  </si>
  <si>
    <r>
      <rPr>
        <b/>
        <sz val="11"/>
        <color theme="1"/>
        <rFont val="Arial"/>
        <family val="2"/>
        <charset val="186"/>
      </rPr>
      <t>Neatliekamās medicīniskās palīdzības dienesta infrastruktūras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Indikatīvās darbības:</t>
    </r>
    <r>
      <rPr>
        <sz val="11"/>
        <color theme="1"/>
        <rFont val="Arial"/>
        <family val="2"/>
        <charset val="186"/>
      </rPr>
      <t xml:space="preserve">
1.NMPD autotransporta parka atjaunošana;
2. Medicīnisko iekārtu atjaunošana NMPD</t>
    </r>
  </si>
  <si>
    <t>Neatliekamās medicīniskās palīdzības dienesta infrastruktūras attīstīšana</t>
  </si>
  <si>
    <r>
      <rPr>
        <b/>
        <sz val="11"/>
        <color theme="1"/>
        <rFont val="Arial"/>
        <family val="2"/>
        <charset val="186"/>
      </rPr>
      <t>Psihiatrijas profila ārstniecības iestāžu attīstīšana</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Psihiatrijas profila ārstniecības iestāžu infrastruktūras attīstīšana -  ēku atjaunošana, būvniecība, renovācija, medicīnas iekārtu iegāde</t>
    </r>
  </si>
  <si>
    <t>Psihiatrijas profila ārstniecības iestāžu attīstīšana</t>
  </si>
  <si>
    <r>
      <rPr>
        <b/>
        <sz val="11"/>
        <rFont val="Arial"/>
        <family val="2"/>
      </rPr>
      <t xml:space="preserve">Būvniecības informācijas sistēmas attīstība
</t>
    </r>
    <r>
      <rPr>
        <u/>
        <sz val="11"/>
        <rFont val="Arial"/>
        <family val="2"/>
      </rPr>
      <t>Mērķauditorija:</t>
    </r>
    <r>
      <rPr>
        <sz val="11"/>
        <rFont val="Arial"/>
        <family val="2"/>
        <charset val="186"/>
      </rPr>
      <t xml:space="preserve"> visi būvniecības ieceres īstenotāji, pasūtītāji, būvniecības nozarē nodarbinātie, apsaimniekotāji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Būvniecības informācijas sistēmas procesu turpmāka attīstība, pāreja uz mikroservisiem un Būves informācijas modelēšanas iekļaušana procesos
</t>
    </r>
  </si>
  <si>
    <t>Būvniecības informācijas sistēmas attīstība</t>
  </si>
  <si>
    <t>BVKB</t>
  </si>
  <si>
    <t>EM, VARAM</t>
  </si>
  <si>
    <r>
      <rPr>
        <b/>
        <sz val="11"/>
        <color theme="1"/>
        <rFont val="Arial"/>
        <family val="2"/>
        <charset val="186"/>
      </rPr>
      <t>Veselības aprūpes pārvaldības sistēmas stiprināšana un digitalizācija, attīstot digitālos risinājumus</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VM padotības iestādes, ārstniecības iestādes, iedzīvotāji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 xml:space="preserve">
1.veselības nozares valsts informācijas sistēmu, tai skaitā, e-veselības sistēmas, ārstniecības personu un ārstniecības atbalsta personu reģistra pilnveidošana, uzturēšana, savstarpējā  integrācija un integrācija ar sociālo pakalpojumu sniedzēju IS; 
2.stacionāro ārstniecības iestāžu informācijas sistēmu attīstīšana,veselības aprūpes pakalpojumu pieejamības uzlabošanai;
3.uz cilvēku centrētu veselības jomas digitālo pakalpojumu attīstība un  pilnveide, telemedicīnas risinājumu ieviešana, pārrobežu datu apmaiņas un pakalpojumu platformas, risinājumu izstrāde, ieviešana un attīstīšana e-veselības digitālo pakalpojumu infrastruktūras ietvaros; 
4. jaunu datu vākšanas un analīzes IKT platformu un risinājumu izstāde, nenosodošas ziņošanas un mācīšanās sistēmas par pacientu drošību ieviešana, mākslīgā intelekta pielietošana; 
5.risinājumi digitālās veselības kiberdrošības stiprināšanai.</t>
    </r>
  </si>
  <si>
    <r>
      <rPr>
        <b/>
        <sz val="11"/>
        <rFont val="Arial"/>
        <family val="2"/>
      </rPr>
      <t xml:space="preserve">Jauna personalizācijas centra tehniskās infrastruktūras un nepieciešamā programmnodrošinājuma iegāde 
</t>
    </r>
    <r>
      <rPr>
        <u/>
        <sz val="11"/>
        <rFont val="Arial"/>
        <family val="2"/>
      </rPr>
      <t xml:space="preserve">Mērķauditorija: </t>
    </r>
    <r>
      <rPr>
        <sz val="11"/>
        <rFont val="Arial"/>
        <family val="2"/>
        <charset val="186"/>
      </rPr>
      <t xml:space="preserve">visi Latvijas iedzīvotāji un ārzemnieki, kam ir legālas tiesības uzturēties Latvijas teritorijā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Uzlabot fizisko drošību, mazinot kritiskās infrastruktūras apdraudējuma risku;
2) Uzlabot biznesa procesus, nodrošinot atbilstību nozares standartu un starptautisko prasību augstākajiem līmeņiem;
3) Veikt procesu automatizāciju, samazinot cilvēkresursu noslogojumu un uzlabojot personu apliecinošu dokumentu kvalitāti. 
Būtu nepieciešams īstenot projektu “Jauna personalizācijas centra tehniskās infrastruktūras un nepieciešamā programmnodrošinājuma iegāde”, kura ietvaros tiktu iegādāta nepieciešamā tehniskā infrastruktūra un nepieciešamais programmnodrošinājums jauna personalizācijas centra izveidošanai.</t>
    </r>
  </si>
  <si>
    <t xml:space="preserve">Jauna personalizācijas centra tehniskās infrastruktūras un nepieciešamā programmnodrošinājuma iegāde </t>
  </si>
  <si>
    <r>
      <rPr>
        <b/>
        <sz val="11"/>
        <color theme="1"/>
        <rFont val="Arial"/>
        <family val="2"/>
        <charset val="186"/>
      </rPr>
      <t>Nodrošināt veselības veicināšanas pasākumus psihiskās veselības jomā</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visi Latvijas iedzīvotāji, noteiktas sabiedrības grupas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Veselības veicināšanas pasākumi, nodarbības/lekcijas psihiskās un emocionālās noturības stiprināšanai,stresa vadības uzlabošanai, aktualizējot stresa un izdegšanas pārvarēšanu, informācijas tehnoloģiju radītās trauksmes riskus, pašnāvību u.c. jautājumus;
2.Profilakses pasākumi psihiskās un emocionālās veselības stiprināšanai prioritārām riska grupām, piemēram, atbalsta grupas, nodarbības, lekcijas;
3. Psihiskās un emocionālās veselības monitoringa stiprināšana, t.sk. pētījumi par mobingu izglītības iestādēs u.c. </t>
    </r>
  </si>
  <si>
    <t>Nodrošināt veselības veicināšanas pasākumus psihiskās veselības jomā</t>
  </si>
  <si>
    <r>
      <rPr>
        <b/>
        <sz val="11"/>
        <color theme="1"/>
        <rFont val="Arial"/>
        <family val="2"/>
        <charset val="186"/>
      </rPr>
      <t xml:space="preserve">Īstenot prenatālo un agrīnās bērnības vecāku prasmju programmas </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t>
    </r>
    <r>
      <rPr>
        <u/>
        <sz val="11"/>
        <color theme="1"/>
        <rFont val="Arial"/>
        <family val="2"/>
        <charset val="186"/>
      </rPr>
      <t>Īstenošanas teritorija:</t>
    </r>
    <r>
      <rPr>
        <sz val="11"/>
        <color theme="1"/>
        <rFont val="Arial"/>
        <family val="2"/>
        <charset val="186"/>
      </rPr>
      <t xml:space="preserve">
</t>
    </r>
    <r>
      <rPr>
        <u/>
        <sz val="11"/>
        <color theme="1"/>
        <rFont val="Arial"/>
        <family val="2"/>
        <charset val="186"/>
      </rPr>
      <t xml:space="preserve">Indikatīvās darbības: </t>
    </r>
    <r>
      <rPr>
        <sz val="11"/>
        <color theme="1"/>
        <rFont val="Arial"/>
        <family val="2"/>
        <charset val="186"/>
      </rPr>
      <t xml:space="preserve">
1. Fizisko aktivitāšu iespējas, zīdīšanas konsultācijas, nodarbības grūtniecēm un ģimenēm ar jaundzimušajiem par bērnu aprūpi
2. Jauno vecāku veselības pratība, apmācības bērnu drošību, rīcība dzīvībai bīstamās situācijās, veicinot bērnam drošas un atbalstošas vides veidošanu</t>
    </r>
  </si>
  <si>
    <t xml:space="preserve">Īstenot prenatālo un agrīnās bērnības vecāku prasmju programmas </t>
  </si>
  <si>
    <r>
      <rPr>
        <b/>
        <sz val="11"/>
        <color theme="1"/>
        <rFont val="Arial"/>
        <family val="2"/>
        <charset val="186"/>
      </rPr>
      <t>Īstenot veselības veicināšanas pasākumus atkarību mazināšanai</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visi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Izpratnes veidošana sabiedrībā par atkarību izraisošo vielu un procesu ietekmi uz veselību, t.sk. kognitīvām funkcijām un veiktspēju;
2. Informatīvi un izglītojoši pasākumi par procesu atkarību;
3. Pierādījumos balstītas un izmaksu efektīvas iniciatīvas atkarību izraisošo vielu pieprasījuma mazināšana;
4. Monitoringa pilnveide par procesu atkarībām un ar to saistītiem riska faktoriem</t>
    </r>
  </si>
  <si>
    <t>Īstenot veselības veicināšanas pasākumus atkarību mazināšanai</t>
  </si>
  <si>
    <r>
      <rPr>
        <b/>
        <sz val="11"/>
        <color theme="1"/>
        <rFont val="Arial"/>
        <family val="2"/>
        <charset val="186"/>
      </rPr>
      <t>Uzlabot atkarību ārstēšanas pieejamību</t>
    </r>
    <r>
      <rPr>
        <sz val="11"/>
        <color theme="1"/>
        <rFont val="Arial"/>
        <family val="2"/>
        <charset val="186"/>
      </rPr>
      <t xml:space="preserve">
</t>
    </r>
    <r>
      <rPr>
        <u/>
        <sz val="11"/>
        <color theme="1"/>
        <rFont val="Arial"/>
        <family val="2"/>
        <charset val="186"/>
      </rPr>
      <t xml:space="preserve">Mērķauditorija: </t>
    </r>
    <r>
      <rPr>
        <sz val="11"/>
        <color theme="1"/>
        <rFont val="Arial"/>
        <family val="2"/>
        <charset val="186"/>
      </rPr>
      <t xml:space="preserve">personas ar atkarībām, riska grupu personas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pierādījumos balstītas atkarību izraisošo vielu un procesu selektīvās profilakses attīstība;
2. valsts apmaksātas narkoloģiskās ārstēšanas apjoma palielināšana;
3.personu, kuras saņem narkoloģisko palīdzību, atbrīvošana no pacienta līdzmaksājuma veikšanas</t>
    </r>
  </si>
  <si>
    <t>Uzlabot atkarību ārstēšanas pieejamību</t>
  </si>
  <si>
    <t>IeM</t>
  </si>
  <si>
    <t>Uzlabojot psiholoģisko un emocionālo veselību, seksuālās un reproduktīvās veselības stiprināšana sabiedrībā un infekciju slimību izplatības risku mazināšana</t>
  </si>
  <si>
    <r>
      <rPr>
        <b/>
        <sz val="11"/>
        <rFont val="Arial"/>
        <family val="2"/>
        <charset val="186"/>
      </rPr>
      <t>Intervences ģimenes psiholoģiskā un emocionālā noturīguma veicnāšanai vardarbības mazināšanai un krīzes situācijās</t>
    </r>
    <r>
      <rPr>
        <sz val="11"/>
        <rFont val="Arial"/>
        <family val="2"/>
        <charset val="186"/>
      </rPr>
      <t xml:space="preserve">
</t>
    </r>
    <r>
      <rPr>
        <u/>
        <sz val="11"/>
        <rFont val="Arial"/>
        <family val="2"/>
        <charset val="186"/>
      </rPr>
      <t>Mērķauditorija:</t>
    </r>
    <r>
      <rPr>
        <sz val="11"/>
        <rFont val="Arial"/>
        <family val="2"/>
        <charset val="186"/>
      </rPr>
      <t xml:space="preserve"> vardarbības riskam pakļautās, krizes situācijās nonākušas ģimenes ar bērniem
</t>
    </r>
    <r>
      <rPr>
        <u/>
        <sz val="11"/>
        <rFont val="Arial"/>
        <family val="2"/>
        <charset val="186"/>
      </rPr>
      <t xml:space="preserve">Īstenošanas vieta: </t>
    </r>
    <r>
      <rPr>
        <sz val="11"/>
        <rFont val="Arial"/>
        <family val="2"/>
        <charset val="186"/>
      </rPr>
      <t xml:space="preserve">visa Latvija
</t>
    </r>
    <r>
      <rPr>
        <u/>
        <sz val="11"/>
        <rFont val="Arial"/>
        <family val="2"/>
        <charset val="186"/>
      </rPr>
      <t>Indikatīvās darbības:</t>
    </r>
    <r>
      <rPr>
        <sz val="11"/>
        <rFont val="Arial"/>
        <family val="2"/>
        <charset val="186"/>
      </rPr>
      <t xml:space="preserve">
1) Diskriminācijas un vardarbības (aizskāruma un pāri darījuma) mazināšana izglītības iestādēs un e-vidē;
2) Sociālais darbs ar ģimeni, no kuras nepilngadīgais nonācis brīvības atņemšanas soda izciešanas vietā;
3) Atbalsta sistēmas izveide ģimenēm ar bērniem, kuri zaudējuši tuviniekus (vecākus, bērnus- brāļus, māsas);
4) Monitoringa pilnveide vardarbības jomā</t>
    </r>
  </si>
  <si>
    <t xml:space="preserve">Nodrošināt veselības veicināšanas pasākumus reproduktīvās veselības jomā </t>
  </si>
  <si>
    <r>
      <rPr>
        <b/>
        <sz val="11"/>
        <color theme="1"/>
        <rFont val="Arial"/>
        <family val="2"/>
        <charset val="186"/>
      </rPr>
      <t xml:space="preserve">Attīstīt veselības veicināšanas un slimību profilakses pieeju jauniešu centros pašvaldībās
</t>
    </r>
    <r>
      <rPr>
        <u/>
        <sz val="11"/>
        <color theme="1"/>
        <rFont val="Arial"/>
        <family val="2"/>
        <charset val="186"/>
      </rPr>
      <t>Mērķauditorija:</t>
    </r>
    <r>
      <rPr>
        <sz val="11"/>
        <color theme="1"/>
        <rFont val="Arial"/>
        <family val="2"/>
        <charset val="186"/>
      </rPr>
      <t xml:space="preserve"> jaunieši
</t>
    </r>
    <r>
      <rPr>
        <u/>
        <sz val="11"/>
        <color theme="1"/>
        <rFont val="Arial"/>
        <family val="2"/>
        <charset val="186"/>
      </rPr>
      <t xml:space="preserve">Īstenošanas teritorija: </t>
    </r>
    <r>
      <rPr>
        <sz val="11"/>
        <color theme="1"/>
        <rFont val="Arial"/>
        <family val="2"/>
        <charset val="186"/>
      </rPr>
      <t xml:space="preserve">visa Latvija
</t>
    </r>
    <r>
      <rPr>
        <u/>
        <sz val="11"/>
        <color theme="1"/>
        <rFont val="Arial"/>
        <family val="2"/>
        <charset val="186"/>
      </rPr>
      <t xml:space="preserve">Indikatīvās darbības: </t>
    </r>
    <r>
      <rPr>
        <sz val="11"/>
        <color theme="1"/>
        <rFont val="Arial"/>
        <family val="2"/>
        <charset val="186"/>
      </rPr>
      <t>jauniešu centros organizēti veselības veicināšanas un slimību profilakses pasākumi par dažādām veselības tēmām</t>
    </r>
  </si>
  <si>
    <t>Attīstīt veselības veicināšanas un slimību profilakses pieeju jauniešu centros pašvaldībās</t>
  </si>
  <si>
    <r>
      <rPr>
        <b/>
        <sz val="11"/>
        <rFont val="Arial"/>
        <family val="2"/>
      </rPr>
      <t xml:space="preserve">Ārlietu dienesta dokumentārā mantojuma  digitalizēšana
</t>
    </r>
    <r>
      <rPr>
        <sz val="11"/>
        <rFont val="Arial"/>
        <family val="2"/>
        <charset val="186"/>
      </rPr>
      <t>Ārlietu dienesta dokumentārā mantojuma digitalizēšana, lai nodrošinātu visplašākajai sabiedrībai pieejamību ārlietu dienesta dokumentiem par periodu no 1990.- 1996. gadam</t>
    </r>
  </si>
  <si>
    <t>Ārlietu dienesta dokumentārā mantojuma  digitalizēšana</t>
  </si>
  <si>
    <r>
      <rPr>
        <b/>
        <sz val="11"/>
        <color theme="1"/>
        <rFont val="Arial"/>
        <family val="2"/>
        <charset val="186"/>
      </rPr>
      <t xml:space="preserve">Nodrošināt valsts apmaksātu kontracepcijas pakalpojumu  iespējas sievietēm, kuras ir pakļautas sociālajam riskam
</t>
    </r>
    <r>
      <rPr>
        <u/>
        <sz val="11"/>
        <color theme="1"/>
        <rFont val="Arial"/>
        <family val="2"/>
        <charset val="186"/>
      </rPr>
      <t>Mērķauditorija:</t>
    </r>
    <r>
      <rPr>
        <sz val="11"/>
        <color theme="1"/>
        <rFont val="Arial"/>
        <family val="2"/>
        <charset val="186"/>
      </rPr>
      <t xml:space="preserve"> sociālajam riskam pakļautas sievietes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 xml:space="preserve">Indikatīvās darbības: </t>
    </r>
    <r>
      <rPr>
        <sz val="11"/>
        <color theme="1"/>
        <rFont val="Arial"/>
        <family val="2"/>
        <charset val="186"/>
      </rPr>
      <t xml:space="preserve">valsts apmaksāti kontracepcijas pakalpojumi
</t>
    </r>
  </si>
  <si>
    <t>Nodrošināt valsts apmaksātu kontracepcijas pakalpojumu  iespējas sievietēm, kuras ir pakļautas sociālajam riskam</t>
  </si>
  <si>
    <r>
      <rPr>
        <b/>
        <sz val="11"/>
        <rFont val="Arial"/>
        <family val="2"/>
      </rPr>
      <t xml:space="preserve">Valsts rīcībpolitikas plānošanas sistēma
</t>
    </r>
    <r>
      <rPr>
        <u/>
        <sz val="11"/>
        <rFont val="Arial"/>
        <family val="2"/>
      </rPr>
      <t xml:space="preserve">Mērķauditorija: </t>
    </r>
    <r>
      <rPr>
        <sz val="11"/>
        <rFont val="Arial"/>
        <family val="2"/>
        <charset val="186"/>
      </rPr>
      <t xml:space="preserve">Tiešās valsts pārvaldes iestādes un pašvaldības.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Vienotas, uz rezultātiem balstītas (results-based management) valsts plānošanas sistēmas izveide, kas integrētu visus valsts un iestāžu līmeņa plānošanas dokumentus (NAP, valdības deklarācijas, politikas plānošana dokumentus, iestāžu darbības stratēģijas un darba plānus u.c.) vienotā plānošanas sistēmā, datus izgūstot no Vienotā tiesību aktu projektu izstrādes un saskaņošanas portāla. 
Galvenie ieguvumi ir vienota un skaidra mērķu sasniegšanas pārraudzība visas valsts pārvaldes līmenī, caur hierarhijā strukurētiem politikas plānošanas dokumentiem un interaktīviem uzraudzības/analīzes rīkiem, efektīvāks plānošanas process un būtiski uzlabota atskaitīšanās sabiedrībai par sasniegtajiem rezultātiem, izpildītajiem rādītājiem un mērķiem.</t>
    </r>
  </si>
  <si>
    <t>Valsts rīcībpolitikas plānošanas sistēma</t>
  </si>
  <si>
    <t>VK, VARAM</t>
  </si>
  <si>
    <t>visas ministrijas</t>
  </si>
  <si>
    <r>
      <rPr>
        <b/>
        <sz val="11"/>
        <color theme="1"/>
        <rFont val="Arial"/>
        <family val="2"/>
      </rPr>
      <t xml:space="preserve">Paplašināt dzeramā ūdens  kvalitātes uzraudzību
</t>
    </r>
    <r>
      <rPr>
        <u/>
        <sz val="11"/>
        <color theme="1"/>
        <rFont val="Arial"/>
        <family val="2"/>
      </rPr>
      <t>Mērķauditorija:</t>
    </r>
    <r>
      <rPr>
        <sz val="11"/>
        <color theme="1"/>
        <rFont val="Arial"/>
        <family val="2"/>
        <charset val="186"/>
      </rPr>
      <t xml:space="preserve"> Latvijas iedzīvotāji, jebkurš cits dzeramā ūdens (no krāna) lietotājs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
1. mazajās ūdensapgādes sistēmās (kas piegādā vidēji līdz 100 m3 ūdens diennaktī un aptver ap 20 % Latvijas iedzīvotāju) veikt dzeramā ūdens auditmonitoringu, kas nav veikts kopš 2009.gada, par visām dzeramā ūdens apgādes sistēmām, kas savukārt nodrošinās to, ka dzeramā ūdens auditmonitorings nodrošināts nepieciešamajā apjomā  atbilstoši Eiropas Savienības un nacionālo normatīvo aktu prasībām un veicinās veselīgu un drošu dzīves un darba vidi;
2 mācības ūdenspagādes sistēmu uzturētājiem
</t>
    </r>
  </si>
  <si>
    <t xml:space="preserve">Paplašināt dzeramā ūdens  kvalitātes uzraudzību
</t>
  </si>
  <si>
    <t>VM,VARAM</t>
  </si>
  <si>
    <r>
      <rPr>
        <b/>
        <sz val="11"/>
        <rFont val="Arial"/>
        <family val="2"/>
      </rPr>
      <t xml:space="preserve">Personāla vadības platforma, 2.kārta
</t>
    </r>
    <r>
      <rPr>
        <u/>
        <sz val="11"/>
        <rFont val="Arial"/>
        <family val="2"/>
      </rPr>
      <t>Mērķauditorija:</t>
    </r>
    <r>
      <rPr>
        <sz val="11"/>
        <rFont val="Arial"/>
        <family val="2"/>
        <charset val="186"/>
      </rPr>
      <t xml:space="preserve"> Tiešās valsts pārvaldes iestādes un pašvaldības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Projekta "Personāla vadības platforma", 2. kārta ietvaros tiks izstrādātās Valsts pārvaldes cilvēkresursu vadības informācijas sistēmas (turpmāk - CIVIS) attīstība, nodrošinot, ka CIVIS darbojas kā pamats vienotam pakalpojumu centram personālvadības jomā valsts pārvaldē. Tāpat arī CIVIS 2.kārtas ietvaros plānota turpmākā valsts pārvaldes Mācību pārvaldības sistēmas attīstība un integrācija CIVIS, veidojot vienotu uz kompetencēm balstītu pieeju valsts pārvaldes cilvēkresursu profesionālajai pilnveidei.</t>
    </r>
  </si>
  <si>
    <t>Personāla vadības platforma, 2.kārta</t>
  </si>
  <si>
    <r>
      <rPr>
        <b/>
        <sz val="11"/>
        <color theme="1"/>
        <rFont val="Arial"/>
        <family val="2"/>
      </rPr>
      <t xml:space="preserve">Valsts un pašvaldību ārstniecības iestāžu fiziskās vides piekļūstamības palielināšana 
</t>
    </r>
    <r>
      <rPr>
        <u/>
        <sz val="11"/>
        <color theme="1"/>
        <rFont val="Arial"/>
        <family val="2"/>
      </rPr>
      <t xml:space="preserve">Mērķauditorija: </t>
    </r>
    <r>
      <rPr>
        <sz val="11"/>
        <color theme="1"/>
        <rFont val="Arial"/>
        <family val="2"/>
        <charset val="186"/>
      </rPr>
      <t xml:space="preserve">valsts un pašvaldību ārstniecības iestādes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būvniecība, rekonstrukcijas vides pieejamības nodrošināšanai
</t>
    </r>
  </si>
  <si>
    <t xml:space="preserve">Valsts un pašvaldību ārstniecības iestāžu fiziskās vides piekļūstamības palielināšana 
</t>
  </si>
  <si>
    <t>LM,VARAM</t>
  </si>
  <si>
    <r>
      <rPr>
        <b/>
        <sz val="11"/>
        <color theme="1"/>
        <rFont val="Arial"/>
        <family val="2"/>
      </rPr>
      <t xml:space="preserve">Nodrošināt veselības veicināšanas pasākumus par fiziskajām aktivitātēm un traumatisma profilaksi
</t>
    </r>
    <r>
      <rPr>
        <u/>
        <sz val="11"/>
        <color theme="1"/>
        <rFont val="Arial"/>
        <family val="2"/>
      </rPr>
      <t>Mērķauditorija:</t>
    </r>
    <r>
      <rPr>
        <sz val="11"/>
        <color theme="1"/>
        <rFont val="Arial"/>
        <family val="2"/>
        <charset val="186"/>
      </rPr>
      <t xml:space="preserve"> visi iedzīvotāji, noteiktas sabiedrības grupas, piemēram, bērni un jaunieši
</t>
    </r>
    <r>
      <rPr>
        <u/>
        <sz val="11"/>
        <color theme="1"/>
        <rFont val="Arial"/>
        <family val="2"/>
      </rPr>
      <t>Īstenošanas teritorija:</t>
    </r>
    <r>
      <rPr>
        <sz val="11"/>
        <color theme="1"/>
        <rFont val="Arial"/>
        <family val="2"/>
        <charset val="186"/>
      </rPr>
      <t xml:space="preserve">
</t>
    </r>
    <r>
      <rPr>
        <u/>
        <sz val="11"/>
        <color theme="1"/>
        <rFont val="Arial"/>
        <family val="2"/>
      </rPr>
      <t xml:space="preserve">Veicamās darbības: </t>
    </r>
    <r>
      <rPr>
        <sz val="11"/>
        <color theme="1"/>
        <rFont val="Arial"/>
        <family val="2"/>
        <charset val="186"/>
      </rPr>
      <t xml:space="preserve">
1. Veselību veicinošu fizisko aktivitāšu popularizēšana sabiedrībā, īstenojot dažādus informatīvus un izglītojošus pasākumus, tostarp kampaņas, nodarbības, interešu grupas, lekcijas, seminārus, nometnes u.c. pasākumus;
2. Sabiedrības izpratnes un veselības pratības veicināšana par drošības jautājumiem un traumatisma profilaksi.
</t>
    </r>
    <r>
      <rPr>
        <i/>
        <sz val="11"/>
        <color theme="1"/>
        <rFont val="Arial"/>
        <family val="2"/>
        <charset val="186"/>
      </rPr>
      <t xml:space="preserve">
</t>
    </r>
  </si>
  <si>
    <t xml:space="preserve">Nodrošināt veselības veicināšanas pasākumus par fiziskajām aktivitātēm un traumatisma profilaksi
</t>
  </si>
  <si>
    <t>Fiziskās un digitālās vides  pieejamības un piekļūstamības palielināšana valsts un pašvaldību infrastruktūrā, kā arī digitālo risinājumu izmantošanas veicināšana, paaugstinot iedzīvotāju digitālās prasmes, pilnveidojot  elektroniskās identifikācijas un drošas elektroniskās parakstīšanās sistēmu un nodrošinot vides pieejamību kvalitatīvai pakalpojumu sniegšanai</t>
  </si>
  <si>
    <r>
      <rPr>
        <b/>
        <sz val="11"/>
        <rFont val="Arial"/>
        <family val="2"/>
      </rPr>
      <t xml:space="preserve">Personu apliecinošu dokumentu, personu ceļošanas dokumentu, personas statusu apliecinošu dokumentu izsniegšanas procesu attīstība, robotizācija un automatizācija, lai veicinātu klientu pašapkalpošanos 
</t>
    </r>
    <r>
      <rPr>
        <u/>
        <sz val="11"/>
        <rFont val="Arial"/>
        <family val="2"/>
      </rPr>
      <t>Mērķauditorija:</t>
    </r>
    <r>
      <rPr>
        <sz val="11"/>
        <rFont val="Arial"/>
        <family val="2"/>
        <charset val="186"/>
      </rPr>
      <t xml:space="preserve"> visi Latvijas iedzīvotāji un ārzemnieki, kam ir legālas tiesības uzturēties Latvijas teritorijā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lai tiktu samazināts administratīvais slogs iedzīvotājiem, nepieciešams izveidot modernus, tai skaitā pašapkalpošanās, pakalpojumus klientiem, kā arī veikt procesu automatizāciju un robotizāciju, samazinot birokrātisko slogu arī iestādēm.
Lai šādā veidā nodrošinātu drošu personu apliecinošu dokumentu, personu ceļošanas dokumentu, personas statusu apliecinošu dokumentu izsniegšanu, būtu nepieciešams uzlabot publiskās pārvaldes IKT risinājumus personu apliecinošu dokumentu jomā, kas paaugstinātu drošības līmeni šajā jomā. 
Būtu nepieciešams īstenot projektu “Personu apliecinošu dokumentu, personu ceļošanas dokumentu, personas statusu apliecinošu dokumentu izsniegšanas procesu attīstība, robotizācija un automatizācija, lai veicinātu klientu pašapkalpošanos”, kura ietvaros tiktu izveidota jauna Personu apliecinošu dokumentu informācijas sistēmas versija un veikta darba staciju nomaiņa, ieviests klientu pašapkalpošanās process personu apliecinošu dokumentu jomā, kā arī izveidota mobilā apkalpošanas stacija (uz transportlīdzekļa bāzes), lai nodrošinātu personu apliecinošu dokumentu formēšanu izbraukumos.
</t>
    </r>
  </si>
  <si>
    <t xml:space="preserve">Personu apliecinošu dokumentu, personu ceļošanas dokumentu, personas statusu apliecinošu dokumentu izsniegšanas procesu attīstība, robotizācija un automatizācija, lai veicinātu klientu pašapkalpošanos </t>
  </si>
  <si>
    <r>
      <rPr>
        <b/>
        <sz val="11"/>
        <rFont val="Arial"/>
        <family val="2"/>
      </rPr>
      <t xml:space="preserve">Pietiekoša datu pārraides ātruma nodrošināšana operatīvai informācijas sistēmu izmantošanai un piekļuvei videonovērošanas sistēmām
</t>
    </r>
    <r>
      <rPr>
        <u/>
        <sz val="11"/>
        <rFont val="Arial"/>
        <family val="2"/>
      </rPr>
      <t xml:space="preserve">Mērķauditorija: </t>
    </r>
    <r>
      <rPr>
        <sz val="11"/>
        <rFont val="Arial"/>
        <family val="2"/>
        <charset val="186"/>
      </rPr>
      <t xml:space="preserve">Iekšlietu resora iestādes
</t>
    </r>
    <r>
      <rPr>
        <u/>
        <sz val="11"/>
        <rFont val="Arial"/>
        <family val="2"/>
      </rPr>
      <t xml:space="preserve">Īstenošanas teritorija: </t>
    </r>
    <r>
      <rPr>
        <sz val="11"/>
        <rFont val="Arial"/>
        <family val="2"/>
        <charset val="186"/>
      </rPr>
      <t xml:space="preserve"> visa Latvija
</t>
    </r>
    <r>
      <rPr>
        <u/>
        <sz val="11"/>
        <rFont val="Arial"/>
        <family val="2"/>
      </rPr>
      <t>Veicamās darbības:</t>
    </r>
    <r>
      <rPr>
        <sz val="11"/>
        <rFont val="Arial"/>
        <family val="2"/>
        <charset val="186"/>
      </rPr>
      <t xml:space="preserve"> Datu pārraides tīkla kvalitāte un pietiekoša ātrdarbība ir pamatpakalpojums, no kā ir atkarīga gandrīz visu IKT risinājumu ātrdarbība Iem resorā, piemēram lietvedības sistēma, videonovērošanas kameru centralizēta skatīšana tiešsaistes režīmā, KRASS, IIS, PADIS u.c. sistēmu ātrdarbība, video un foto lietisko pierādijumu augšupielāde, pārnēsājamo “ķermeņa videokameru” (body camera) nofilmēto video materiālu augšuplāde, Valsts robežsardzes EUROSUR sistēmas videonovērošanas sistēmu tiešsaistes novērošana, u.tl. Ir noteikti vismaz 132 prioritārie IeM objektu datu pārraides pieslēgumi, kuriem nepieciešama datu pārraides tīkla pieslēguma ātruma palielināšana.
   </t>
    </r>
  </si>
  <si>
    <t>Pietiekoša datu pārraides ātruma nodrošināšana operatīvai informācijas sistēmu izmantošanai un piekļuvei videonovērošanas sistēmām</t>
  </si>
  <si>
    <r>
      <rPr>
        <b/>
        <sz val="11"/>
        <rFont val="Arial"/>
        <family val="2"/>
      </rPr>
      <t xml:space="preserve">Elektroniskās informācijas sistēmas PVN un akcīzes nodokļu atmaksai izveide un ieviešana
</t>
    </r>
    <r>
      <rPr>
        <sz val="11"/>
        <rFont val="Arial"/>
        <family val="2"/>
        <charset val="186"/>
      </rPr>
      <t xml:space="preserve">Elektroniskās informācijas sistēmas PVN un akcīzes nodokļu atmaksai izveide nodrošinātu vienotu Latvijas Republikā akreditēto ārvalstu diplomātisko un konsulāro pārstāvniecību, starptautisko organizāciju un to pārstāvniecību, kā arī to darbinieku un ģimenes locekļu informācijas par nodokļu atmaksu, nodokļu atbrīvojuma sertifikātu reģistrēšanu, kā arī lēmumu, kas dod iespēju lietot nodokļu atbrīvojuma sertifikātus bez apstiprināšanas, reģistrācijas uzskaiti. Sistēma būtu izmantojama arī Aizsardzības ministrijas vajadzībām, nodrošinot elektronisku nodokļu atmaksas pieteikumu iesniegšanu, administrēšanu un informācijas par pieņemtajiem lēmumiem uzskaiti attiecībā uz NATO dalībvalstu bruņoto spēku vienību iegādātajām precēm un pakalpojumiem, par kuru iegādi saskaņā ar spēkā esošajiem Latvijas Republikas tiesību aktiem ir noteikta PVN un akcīzes nodokļu atmaksa. Ārlietu ministrijas ieskatā šādas sistēmas izstrādi varētu vadīt Finanšu ministrija (Valsts ieņēmumu dienests) kā nodokļus administrējošā institūcija sadarbībā ar Ārlietu un Aizsardzības ministrijām. 
Sistēmas izveide nodrošinātu efektīvu e-pārvaldības principiem atbilstošu PVN un akcīzes nodokļu atmaksas procedūru un tās administrēšanu, kas ietvertu iespēju veikt nodokļu atmaksas pieteikumu elektronisku sagatavošanu un iesniegšanu, atvieglotu pārraudzības procesu, kā arī būtiski samazinātu nodokļu atmaksas procesā iesaistīto valsts pārvaldes institūciju (Ārlietu ministrija, Aizsardzības ministrija, Valsts ieņēmumu dienests) administratīvo slogu. </t>
    </r>
  </si>
  <si>
    <t>Elektroniskās informācijas sistēmas PVN un akcīzes nodokļu atmaksai izveide un ieviešana</t>
  </si>
  <si>
    <t>FM, VID, PMLP, AizM</t>
  </si>
  <si>
    <t>Sabiedrības izglītošana un informēšana par fizisko aktivitāšu iespējām, to nozīmi veselības veicināšanā un kultūras, sporta un fizisko aktivitāšu lomu personības attīstībā, veidojot sabiedrisko pasūtījumu dažādām auditorijām, attīstot bibliotēku pakalpojumus</t>
  </si>
  <si>
    <r>
      <rPr>
        <b/>
        <sz val="11"/>
        <color theme="1"/>
        <rFont val="Arial"/>
        <family val="2"/>
      </rPr>
      <t xml:space="preserve">Nodrošināt veselības veicināšanas pasākumus par veselīgu uzturu
</t>
    </r>
    <r>
      <rPr>
        <u/>
        <sz val="11"/>
        <color theme="1"/>
        <rFont val="Arial"/>
        <family val="2"/>
      </rPr>
      <t xml:space="preserve">Mērķauditorija: </t>
    </r>
    <r>
      <rPr>
        <sz val="11"/>
        <color theme="1"/>
        <rFont val="Arial"/>
        <family val="2"/>
        <charset val="186"/>
      </rPr>
      <t xml:space="preserve">visi iedzīvotāji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Popularizēt veselīga uztura paradumus sabiedrībā, īpaši bērniem un jauniešiem, īstenojot dažādus informatīvus un izglītojošus pasākumus, tostarp kampaņas, nodarbības, interešu grupas, lekcijas, seminārus, nometnes u.c. pasākumus.
</t>
    </r>
  </si>
  <si>
    <t xml:space="preserve">Nodrošināt veselības veicināšanas pasākumus par veselīgu uzturu
</t>
  </si>
  <si>
    <r>
      <rPr>
        <b/>
        <sz val="11"/>
        <color theme="1"/>
        <rFont val="Arial"/>
        <family val="2"/>
      </rPr>
      <t xml:space="preserve">Nodrošināt neatliekamo medicīnisko palīdzību sniedzošo stacionāro ārstniecības iestāžu nepārtrauktu darbību ilgstošas elektroenerģijas piegādes pārtraukuma gadījumā ārkārtas situācijās un apdraudējuma gadījumā-ģeneratoru iegāde 
</t>
    </r>
    <r>
      <rPr>
        <u/>
        <sz val="11"/>
        <color theme="1"/>
        <rFont val="Arial"/>
        <family val="2"/>
      </rPr>
      <t xml:space="preserve">Mērķauditorija: </t>
    </r>
    <r>
      <rPr>
        <sz val="11"/>
        <color theme="1"/>
        <rFont val="Arial"/>
        <family val="2"/>
        <charset val="186"/>
      </rPr>
      <t xml:space="preserve">iedzīvotāji, stacionārās ārstniecības iestādes, kas sniedz neatliekamo medicīnisko palīdzību 24 stundas diennaktī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Stacionāro ārstniecības iestāžu, kas sniedz neatliekamo medicīnisko palīdzību 24 stundas diennaktī, nodrošināšana ar rezerves ģeneratoriem un to darbības nodrošināšana
</t>
    </r>
  </si>
  <si>
    <t xml:space="preserve">Nodrošināt neatliekamo medicīnisko palīdzību sniedzošo stacionāro ārstniecības iestāžu nepārtrauktu darbību ilgstošas elektroenerģijas piegādes pārtraukuma gadījumā ārkārtas situācijās un apdraudējuma gadījumā-ģeneratoru iegāde 
</t>
  </si>
  <si>
    <r>
      <rPr>
        <b/>
        <sz val="11"/>
        <rFont val="Arial"/>
        <family val="2"/>
      </rPr>
      <t xml:space="preserve">Personāla resursu vadības sistēmas HORIZON pielāgošana dienesta specifikai un procesu uzlabošanai
</t>
    </r>
    <r>
      <rPr>
        <sz val="11"/>
        <rFont val="Arial"/>
        <family val="2"/>
        <charset val="186"/>
      </rPr>
      <t>Personāla resursus sistēmā HORIZON periodiski nepieciešams izstrādāt vai iegādāties jaunu funkcionalitāti vai konfigurāciju, ņemot vērā jaunu funkciju piedāvājumu, izmaiņas diplomātiskā dienesta procesos, vai arī, lai efektivizētu jau esošos dienesta procesus (piemēram, elektroniska komandējumu pieteikšana). Ņemot vērā Valsts kancelejas CIVIS projektu, iespējams, būs nepieciešamas izmaiņas, lai salāgotu CIVIS vajadzības ar dienesta specifiku. Ieguvums ir efektivizēti un automatizēti vairāki personāla procesi iestādē, mazinot administratīvo slogu personāla jautājumos.</t>
    </r>
  </si>
  <si>
    <t>Personāla resursu vadības sistēmas HORIZON pielāgošana dienesta specifikai un procesu uzlabošanai</t>
  </si>
  <si>
    <r>
      <rPr>
        <b/>
        <sz val="11"/>
        <color theme="1"/>
        <rFont val="Arial"/>
        <family val="2"/>
      </rPr>
      <t xml:space="preserve">Nodrošināt iedzīvotāju izglītošanu  pirmās palīdzības sniegšanā
</t>
    </r>
    <r>
      <rPr>
        <u/>
        <sz val="11"/>
        <color theme="1"/>
        <rFont val="Arial"/>
        <family val="2"/>
      </rPr>
      <t>Mērķauditorija:</t>
    </r>
    <r>
      <rPr>
        <sz val="11"/>
        <color theme="1"/>
        <rFont val="Arial"/>
        <family val="2"/>
        <charset val="186"/>
      </rPr>
      <t xml:space="preserve"> iedzīvotāji
</t>
    </r>
    <r>
      <rPr>
        <u/>
        <sz val="11"/>
        <color theme="1"/>
        <rFont val="Arial"/>
        <family val="2"/>
      </rPr>
      <t xml:space="preserve">Īstenošanas teritorija: </t>
    </r>
    <r>
      <rPr>
        <sz val="11"/>
        <color theme="1"/>
        <rFont val="Arial"/>
        <family val="2"/>
        <charset val="186"/>
      </rPr>
      <t xml:space="preserve">visa Latvija
</t>
    </r>
    <r>
      <rPr>
        <u/>
        <sz val="11"/>
        <color theme="1"/>
        <rFont val="Arial"/>
        <family val="2"/>
      </rPr>
      <t>Veicamās darbības:</t>
    </r>
    <r>
      <rPr>
        <sz val="11"/>
        <color theme="1"/>
        <rFont val="Arial"/>
        <family val="2"/>
        <charset val="186"/>
      </rPr>
      <t xml:space="preserve"> Iedzīvotāju apmācība pirmās palīdzības sniegšanā
</t>
    </r>
  </si>
  <si>
    <t xml:space="preserve">Nodrošināt iedzīvotāju izglītošanu  pirmās palīdzības sniegšanā
</t>
  </si>
  <si>
    <t>NVO, NMPD</t>
  </si>
  <si>
    <r>
      <rPr>
        <b/>
        <sz val="11"/>
        <rFont val="Arial"/>
        <family val="2"/>
        <charset val="186"/>
      </rPr>
      <t xml:space="preserve">Speciālās izglītības efektīva nodrošināšana
</t>
    </r>
    <r>
      <rPr>
        <u/>
        <sz val="11"/>
        <rFont val="Arial"/>
        <family val="2"/>
        <charset val="186"/>
      </rPr>
      <t>Mērķauditorija:</t>
    </r>
    <r>
      <rPr>
        <sz val="11"/>
        <rFont val="Arial"/>
        <family val="2"/>
        <charset val="186"/>
      </rPr>
      <t xml:space="preserve"> izglītības iestādes, t.sk. speciālās izglītības iestādes, to skolotāji un skolēni, kā arī viņu vecāki.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Speciālās izglītības efektīva nodrošināšana, sakārtojot speciālās izglītības iestāžu tīklu, pilnveidojot infrastruktūru un sniedzot nepieciešamo materiāltehnisko nodrošinājumu, nosakot speciālās izglītības vajadzību grozu un nodrošinot mācību līdzekļus un atbalsta pasākumus speciālās izglītības īstenošanai</t>
    </r>
  </si>
  <si>
    <t>IZM, VM,LM</t>
  </si>
  <si>
    <t>Pirmsskolas izglītības, bērnu aprūpes un organizēta brīvā laika pakalpojumu pieejamības uzlabošana, sekmējot bērnu vispusīgu attīstību un ģimenes un darba dzīves savienošanu</t>
  </si>
  <si>
    <r>
      <rPr>
        <b/>
        <sz val="11"/>
        <rFont val="Arial"/>
        <family val="2"/>
        <charset val="186"/>
      </rPr>
      <t xml:space="preserve">Pirmsskolas izglītības iestāžu pieejamības nodrošināšana
</t>
    </r>
    <r>
      <rPr>
        <u/>
        <sz val="11"/>
        <rFont val="Arial"/>
        <family val="2"/>
        <charset val="186"/>
      </rPr>
      <t>Mērķauditorija:</t>
    </r>
    <r>
      <rPr>
        <sz val="11"/>
        <rFont val="Arial"/>
        <family val="2"/>
        <charset val="186"/>
      </rPr>
      <t xml:space="preserve"> izglītības iestādes, pašvaldības.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IZM atsevišķi pasākumu neplāno, bērnudārzu būvniecība būtu jāplāno VARAM kontekstā ar kopējo atbalstu pašvaldību funkciju nodrošināšanai. Aprēķinātais finansējums ir balstīts uz pieņēmumu, ka atbalstīta tiek jaunu bērnudārzu celtniecība un  bērnudārzu paplašināšana/jaunu pirmsskolas izglītības grupu izveide. </t>
    </r>
  </si>
  <si>
    <t>Pirmsskolas izglītības iestāžu pieejamības nodrošināšana</t>
  </si>
  <si>
    <t>VARAM, IZM, pašvaldības</t>
  </si>
  <si>
    <t>Darba ar jaunatni nozīmes un veidu paplašināšana un stiprināšana, lai veicinātu efektīvu pāreju no bērna uz pieaugušā statusu</t>
  </si>
  <si>
    <r>
      <rPr>
        <b/>
        <sz val="11"/>
        <rFont val="Arial"/>
        <family val="2"/>
        <charset val="186"/>
      </rPr>
      <t xml:space="preserve">Jaunatnes politikas valsts programma
</t>
    </r>
    <r>
      <rPr>
        <u/>
        <sz val="11"/>
        <rFont val="Arial"/>
        <family val="2"/>
        <charset val="186"/>
      </rPr>
      <t>Mērķauditorija:</t>
    </r>
    <r>
      <rPr>
        <sz val="11"/>
        <rFont val="Arial"/>
        <family val="2"/>
        <charset val="186"/>
      </rPr>
      <t xml:space="preserve"> jaunieši (13-25 gadus vecas personas), jaunatnes organizācijas, citas NVO, kas aktīvas darba ar jauniešu mērķauditoriju, pašvaldības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Nodrošināt valsts un pašvaldību institūciju sadarbību un saskaņotu darbību jaunatnes politikas īstenošanā; 
(2) Veicināt darba ar jaunatni sistēmas vienmērīgu attīstību Latvijas teritorijā un stratēģisku plānošanu vietējā līmenī; 
(3) Sekmēt jaunatnes organizāciju darbības attīstību, sadarbību ar valsti un pašvaldībām, kā arī starptautiskajām institūcijām jaunatnes politikas nozarē; 
(4) Stiprināt un paplašināt darba ar jaunatni nozīmi un veidus, lai   izmantojot piemērotas pieejas un metodes izveidotu kontaktu un iesaistītu jauniešus dažādās līdzdalības aktivitātēs.</t>
    </r>
  </si>
  <si>
    <t>Jaunatnes politikas valsts programma</t>
  </si>
  <si>
    <t>Visas ministrijas, pašvaldības, NVO</t>
  </si>
  <si>
    <t>5. Rīcības virziens “Zinātne sabiedrības attīstībai, tautsaimniecības izaugsmei un drošībai”</t>
  </si>
  <si>
    <t>Pētniecības cilvēkresursu piesaiste un kapacitātes celšana, piešķirot finanšu resursus doktorantu skaita un vienam doktorantam paredzētā finansējuma būtiskai palielināšanai, īstenojot pēcdoktorantūras finansēšanas programmu, piesaistot ārvalstu pētniekus, jo īpaši diasporas profesorus un jaunos zinātniekus, finansējot Latvijas talantu studijas labākajās ārvalstu universitātēs un paredzot nosacījumus šādu ieguldījumu atdevei valsts attīstībai, plašāk iesaistoties starptautiskajā sadarbībā, īpaši īstenojot darbu pētniecībā saistībā ar prioritārajiem virzieniem zinātnē un Viedās specializācijas stratēģijas mērķu sasniegšanu</t>
  </si>
  <si>
    <r>
      <rPr>
        <b/>
        <sz val="11"/>
        <rFont val="Arial"/>
        <family val="2"/>
      </rPr>
      <t>Fundamentālo un lietišķo pētījumu programmas attīstība</t>
    </r>
    <r>
      <rPr>
        <b/>
        <u/>
        <sz val="11"/>
        <rFont val="Arial"/>
        <family val="2"/>
      </rPr>
      <t xml:space="preserve">
</t>
    </r>
    <r>
      <rPr>
        <u/>
        <sz val="11"/>
        <rFont val="Arial"/>
        <family val="2"/>
      </rPr>
      <t>Mērķauditorija:</t>
    </r>
    <r>
      <rPr>
        <sz val="11"/>
        <rFont val="Arial"/>
        <family val="2"/>
        <charset val="186"/>
      </rPr>
      <t xml:space="preserve">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Nodrošināt pilnvērtīgu fundamentālo un lietišķo pētījumu programmas darbību, lai nodrošinātu zinātniskās izcilības bāzes veidošanos Latvijā un katra konkursa ietvaros finansētu 30 - 40% kvalitatīvo projektu līdzšinējo 15 - 20% vietā.</t>
    </r>
  </si>
  <si>
    <r>
      <rPr>
        <b/>
        <sz val="11"/>
        <rFont val="Arial"/>
        <family val="2"/>
      </rPr>
      <t>Mobilitātes, pieredzes apmaiņas un sadarbības aktivitātes starptautiskās konkurētspējas uzlabošanai zinātnē</t>
    </r>
    <r>
      <rPr>
        <b/>
        <u/>
        <sz val="11"/>
        <rFont val="Arial"/>
        <family val="2"/>
      </rPr>
      <t xml:space="preserve">
</t>
    </r>
    <r>
      <rPr>
        <sz val="11"/>
        <rFont val="Arial"/>
        <family val="2"/>
      </rPr>
      <t>'</t>
    </r>
    <r>
      <rPr>
        <u/>
        <sz val="11"/>
        <rFont val="Arial"/>
        <family val="2"/>
      </rPr>
      <t>Mērķauditorija:</t>
    </r>
    <r>
      <rPr>
        <sz val="11"/>
        <rFont val="Arial"/>
        <family val="2"/>
        <charset val="186"/>
      </rPr>
      <t xml:space="preserve"> doktoranti,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zinātnieku un doktorantu mobilitātes un starptautisko sadarbību veicinošās aktivitātes, kas ļauj gan nodrošināt pieredzes pārņemšanu ārzemēs, gan ārvalstu speciālistu piesaisiti darbam Latvijas zinātniskajās institūcijās, gan stimulējot aktivitāti pieteikumu iesniegšanai Horizon Europe projektos, kur līdzšinējā pieredze parāda to, ka Latvijas zinātiskajām institūcijam ir potenciāls palielināt savas aktivitātes intensitāti. Papildus paredzēts piesaistīt ārvalstu pieredzējušus zinātniekus darbam Latvijas zinātniskajās institūcijās un pie komersantiem, finansējot zinātnieka darba vietu, lai veiktu zinātniskajai institūcijai aktuālos pētījumus vai komersanta attīstībai nepieciešamus pētījumus, izstrādājot jaunas idejas, produktus un pakalpojumus, kā arī papildinot šo zinātnieku prasmes un konkurētspēju.</t>
    </r>
  </si>
  <si>
    <t xml:space="preserve">Latvijas pilnvērtīga dalība Apvārsnis Eiropa programmā, tajā skaitā nodrošinot kompleksu atbalsta instrumentu klāstu un sasaisti ar RIS3 specializācijas jomu attīstīšanu
'Mērķauditorija: doktoranti, zinātnieki, zinātniskās grupas, zinātniskās institūcijas
Īstenošanas teritorija: visa Latvija
Veicamās darbības: lai sekmētu maksimālu Apvārsnis Eiropa programmas potenciāla izmantošanu, ir nepieciešams nodrošināt arī daudzas paralēlās aktivitātes: 1) nacionālā līdzfinansējuma nodrošināšanu Izcilības izplatīšanas un dalības paplašināšanas Teaming apakšaktivitātē; 2) t.s. jaunā instrumenta iniciatīvas ieviešanu, paredzot nacionālā finansējuma novirzīšanu Apvārsnis Eiropa projektu finansēšanai Latvijas dalībniekam, ja projekts iekļauts rezerves sarakstā un Apvārsnis Eiropa finansējums pieejams tikai daļēji (resursu pārvietošana saskaņā ar Kopīgo noteikumu priekšlikuma Regulas 21. pantā un Apvārsnis Eiropa Regulas priekšlikuma 9. panta 8. punktā noteikto); 3) dalībai Eiropas Partnerībās (saskaņā ar indikatīvi plānoto, 2021. - 2027. gada plānošanas periodā dalībvalstīm būs iespēja dalību Eiropas Partnerībās finansēt no ES struktūrfondu finansējuma, attiecīgi dalībai Eiropas Partnerībās daļa finansējuma plānota no struktūrfondu finansējuma, daļa – no valsts budžeta; 4) sinerģijas un Scale-up nodrošināšanai sekmīgajiem projektiem turpmākas kapacitātes veicināšanai.
</t>
  </si>
  <si>
    <t>110 250 000</t>
  </si>
  <si>
    <r>
      <rPr>
        <b/>
        <sz val="11"/>
        <rFont val="Arial"/>
        <family val="2"/>
      </rPr>
      <t>Latvijas pilnvērtīga dalība Apvārsnis Eiropa programmā, tajā skaitā nodrošinot kompleksu atbalsta instrumentu klāstu un sasaisti ar RIS3 specializācijas jomu attīstīšanu</t>
    </r>
    <r>
      <rPr>
        <sz val="11"/>
        <rFont val="Arial"/>
        <family val="2"/>
      </rPr>
      <t xml:space="preserve">
'</t>
    </r>
    <r>
      <rPr>
        <u/>
        <sz val="11"/>
        <rFont val="Arial"/>
        <family val="2"/>
      </rPr>
      <t xml:space="preserve">Mērķauditorija: </t>
    </r>
    <r>
      <rPr>
        <sz val="11"/>
        <rFont val="Arial"/>
        <family val="2"/>
        <charset val="186"/>
      </rPr>
      <t xml:space="preserve">doktoranti, zinātnieki, zinātniskās grupas, zinātniskās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sekmēt maksimālu Apvārsnis Eiropa programmas potenciāla izmantošanu, ir nepieciešams nodrošināt  lielāko pieejamo nacionālo līdzfinansējumu, tostarp: 1) dalībai Eiropas Kopējās programmās, t.sk. Kopējās programmēšanas iniciatīvās; 2) dalībai Eiropas Partnerībās ; 3) politikas atbalsta projektu līdzfinansēšanai, tādējādi palielinot Latvijas zinātnei un pētniecībai piesaistīto ārējo finansējumu.</t>
    </r>
  </si>
  <si>
    <r>
      <rPr>
        <b/>
        <sz val="11"/>
        <rFont val="Arial"/>
        <family val="2"/>
      </rPr>
      <t>Zinātnes bāzes finansējuma nodrošināšana pilnvērtīgā, izaugsmi veicinošā apmērā</t>
    </r>
    <r>
      <rPr>
        <u/>
        <sz val="11"/>
        <rFont val="Arial"/>
        <family val="2"/>
      </rPr>
      <t xml:space="preserve">
Mērķauditorija:</t>
    </r>
    <r>
      <rPr>
        <sz val="11"/>
        <rFont val="Arial"/>
        <family val="2"/>
        <charset val="186"/>
      </rPr>
      <t xml:space="preserve"> zinātnieki, zinātniskās grupas, zinātniskās institūcijas.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nodrošināts zinātnes bāzes finansējums pilnā apmērā virzoties uz mērķi, ka VBF tiek sadalīts vienādās daļās institucionāli un konkursa kārtībā. Tiks izstrādāti jauni nosacījumi zinātnisko institūciju zinātnes bāzes aprēķināšanai un sadalīšanai, lielāku svaru piešķirot tādiem rādītājiem, lai stimulētu izcilības veicināšanu zinātniskajā institūcijā (tostarp vērtējot zinātnisko publikāciju kvalitāti un to citējamību),  zinātnieku piesaisti gan no Latvijas, gan no ārvalstīm, Eiropas mēroga un nacionālas nozīmes zinātniskās infrastruktūras attīstību.
Zinātnes bāzes finansējums nodrošinās ilgtspēju, jaunu zinātniskās darbības virzienu attīstīšanu, nodrošinās rezultatīvāku Latvijas dalību starptautiskajās zinātnes programmās un nodrošinās nepieciešamo līdzfinansējumu Eiropas līmeņa projektos.</t>
    </r>
  </si>
  <si>
    <r>
      <rPr>
        <b/>
        <sz val="11"/>
        <rFont val="Arial"/>
        <family val="2"/>
      </rPr>
      <t xml:space="preserve">Atbalsts produktivitātes celšanai reģionos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visi Latvijas reģioni
</t>
    </r>
    <r>
      <rPr>
        <u/>
        <sz val="11"/>
        <rFont val="Arial"/>
        <family val="2"/>
      </rPr>
      <t xml:space="preserve">Veicamās darbības: </t>
    </r>
    <r>
      <rPr>
        <sz val="11"/>
        <rFont val="Arial"/>
        <family val="2"/>
        <charset val="186"/>
      </rPr>
      <t>Atbalsta veids – aizdevums (ALTUM), kurš pie nosacījumu izpildes tiek pārveidots par grantu. Attiecināmās izmaksas – ieguldījumi pamatlīdzekļos jaunu produktu un pakalpojumu attīstībai, vai esošo uzlabošanai.</t>
    </r>
  </si>
  <si>
    <t xml:space="preserve">Atbalsts produktivitātes celšanai reģionos </t>
  </si>
  <si>
    <t>VARAM, ZM, LDDK, LTRK</t>
  </si>
  <si>
    <t>P286_10M</t>
  </si>
  <si>
    <r>
      <rPr>
        <b/>
        <sz val="11"/>
        <rFont val="Arial"/>
        <family val="2"/>
      </rPr>
      <t xml:space="preserve">Cilvēkresursu piesaiste – ieguldījumi darba algās 
</t>
    </r>
    <r>
      <rPr>
        <u/>
        <sz val="11"/>
        <rFont val="Arial"/>
        <family val="2"/>
      </rPr>
      <t>Mērķauditorija:</t>
    </r>
    <r>
      <rPr>
        <sz val="11"/>
        <rFont val="Arial"/>
        <family val="2"/>
        <charset val="186"/>
      </rPr>
      <t xml:space="preserve"> komersanti
</t>
    </r>
    <r>
      <rPr>
        <u/>
        <sz val="11"/>
        <rFont val="Arial"/>
        <family val="2"/>
      </rPr>
      <t>Īstenošanas vieta:</t>
    </r>
    <r>
      <rPr>
        <sz val="11"/>
        <rFont val="Arial"/>
        <family val="2"/>
        <charset val="186"/>
      </rPr>
      <t xml:space="preserve"> visi Latvijas reģioni
</t>
    </r>
    <r>
      <rPr>
        <u/>
        <sz val="11"/>
        <rFont val="Arial"/>
        <family val="2"/>
      </rPr>
      <t xml:space="preserve">Veicamās darbības: </t>
    </r>
    <r>
      <rPr>
        <sz val="11"/>
        <rFont val="Arial"/>
        <family val="2"/>
        <charset val="186"/>
      </rPr>
      <t>Attiecināmās izmaksas – ieguldījumi darba samaksā (2 gadu alga; darba vietu uztur vismaz 3 gadus pēc atbalsta saņemšanas) vai pamatlīdzekļos jaunu produktu un pakalpojumu attīstībai (abos gadījumos tiek vērtēta alga)</t>
    </r>
  </si>
  <si>
    <t xml:space="preserve">Cilvēkresursu piesaiste – ieguldījumi darba algās </t>
  </si>
  <si>
    <t>VARAM, LPS, LLPA, RACA, plānošanas reģioni, LLF, VRG</t>
  </si>
  <si>
    <t>Izcila ārvalstu akadēmiskā un zinātniskā personāla piesaiste</t>
  </si>
  <si>
    <r>
      <rPr>
        <b/>
        <sz val="11"/>
        <rFont val="Arial"/>
        <family val="2"/>
      </rPr>
      <t>Tirgus orientēto pētījumu programma</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tirgus orientēto pētījumu programmas atjaunošana (paredz Zinātniskās darbības likums). Tirgus orientētie pētījumi ir valsts budžeta finansējums projektiem, kuri sniedz ieguldījumu zinātnes un tehnoloģiju cilvēkkapitāla attīstībā un jaunu zināšanu radīšanā tautsaimniecības konkurētspējas uzlabošanai projektu īstenošanai, kurā līdzīgā apmērā projektu īstenošanā piedalās gan zinātniskās institūcijas (ar valsts finansējumu) gan uzņēmējdarbības sektors (ar savu finansiālu ieguldījumu). Ar šo aktivitāti ir nodrošināts atbalsts komercializācijai tuvām pētniecības aktivitātēm, kurām ir identificēts augsts potenciāls jaunu inovatīvu produktu un pakalpojumu radīšanai.Tirgus orientētie pētījumi 2021 - 2027. gada plānošanas periodā ir plānoti sinerģijā ar praktiskas ievirzes pētījumu programmu, kuru finansē no struktūrfondu līdzekļiem sākotnēji no 2021.gada uzsākot praktiskas ievirzes pētījumus, kurus pakāpeniski aizvietos tirgus orientēto pētījumu programma no valsts budžeta.</t>
    </r>
  </si>
  <si>
    <t>Tirgus orientēto pētījumu programma</t>
  </si>
  <si>
    <t>Visas ministrijas, PKC, VK</t>
  </si>
  <si>
    <r>
      <rPr>
        <b/>
        <sz val="11"/>
        <rFont val="Arial"/>
        <family val="2"/>
      </rPr>
      <t>Praktiskas ievirzes pētījumu programma</t>
    </r>
    <r>
      <rPr>
        <u/>
        <sz val="11"/>
        <rFont val="Arial"/>
        <family val="2"/>
      </rPr>
      <t xml:space="preserve">
Mērķauditorija:</t>
    </r>
    <r>
      <rPr>
        <sz val="11"/>
        <rFont val="Arial"/>
        <family val="2"/>
        <charset val="186"/>
      </rPr>
      <t xml:space="preserve"> 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turpināt investēt praktiskās ievirzes pētījumus struktūrfondu programmas ietvaros, kur Praktisko pētījumu īstenošana palīdz jaunu produktu un pakalpojumu komercializācijas veicināšanai, kā arī sabiedrības izaicinājumu un tautsaimniecības vajadzību risināšanai
Uzsvars ir plānots uz zinātnisko institūciju – industrijas kopsadarbības projektiem, kā arī sadaļu programmas „Apvārsnis.Eiropa” sinerģijas projektiem un sasaistei ar Digital Europe programmu.Praktiskas ievirzes pētījumi 2021 - 2027. gada plānošanas periodā ir plānoti sinerģijā ar tirgus orientēto pētījumu programmu, kuru finansē no valsts budžeta līdzekļiem sākotnēji no 2021.gada uzsākot praktiskas ievirzes pētījumus, kurus pakāpeniski aizvietos tirgus orientēto pētījumu programma no valsts budžeta.
</t>
    </r>
  </si>
  <si>
    <r>
      <rPr>
        <b/>
        <sz val="11"/>
        <rFont val="Arial"/>
        <family val="2"/>
      </rPr>
      <t>Valsts pētījumu programma</t>
    </r>
    <r>
      <rPr>
        <u/>
        <sz val="11"/>
        <rFont val="Arial"/>
        <family val="2"/>
      </rPr>
      <t xml:space="preserve">
Mērķauditorija: </t>
    </r>
    <r>
      <rPr>
        <sz val="11"/>
        <rFont val="Arial"/>
        <family val="2"/>
        <charset val="186"/>
      </rPr>
      <t xml:space="preserve">doktoranti,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nodrošināt valsts  pasūtījumu zinātnē, ar kura palīdzību tiek identificēti un pētīti Latvijas ilgtspējai un attīstībai nozīmīgākie jautājumi, kuru risināšanai nepieciešams fokusēt Latvijas zinātnisko institūciju darbu. Tāpēc ir svarīgi nodrošināt, ka valsts stratēģiski investē budžeta līdzekļus zinātniskajā darbībā, lai radītu labvēlīgus apstākļus Latvijas ilgtspējīgas attīstības mērķu sasniegšanai, tai skaitā izglītībā, sportā un starpdisciplinārās jomās un jomās, kas nav tieši piesaistītas nevienai no politikas jomām (piem.dabaszinātnes, vēsture u.t.t.)</t>
    </r>
  </si>
  <si>
    <t>Pētniecības un inovācijas investīciju efektīva koordinēšana un pārvaldība, stiprinot P&amp;A pārvaldības kapacitāti un koncentrējot atbalsta programmas vienā kompetentā institūcijā, mazinot birokrātiju P&amp;A pārvaldībā, kā arī attīstot P&amp;A pārvaldības kompetenci zinātniskajās institūcijās</t>
  </si>
  <si>
    <r>
      <rPr>
        <b/>
        <sz val="11"/>
        <rFont val="Arial"/>
        <family val="2"/>
      </rPr>
      <t>Zinātnes politikas ieviešana, vadība un zinātnes stratēģiskā komunikācija</t>
    </r>
    <r>
      <rPr>
        <u/>
        <sz val="11"/>
        <rFont val="Arial"/>
        <family val="2"/>
      </rPr>
      <t xml:space="preserve">
Mērķauditorija: </t>
    </r>
    <r>
      <rPr>
        <sz val="11"/>
        <rFont val="Arial"/>
        <family val="2"/>
        <charset val="186"/>
      </rPr>
      <t xml:space="preserve">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jaunizveidotās vienotās zinātnes politikas ieviešanas un pētniecības finansējuma administrējošajai iestādei ir nepieciešams nodrošināt pilnvērtīgu Latvijas zinātnes interešu pārstāvniecību gan Briselē, gan nacionālajā līmenī caur nacionālo kontaktpunktu un tā īstenotajām atbalsta aktivitātēm gan pārstāvību Eiropas Zinātnes starpvaldību organizācijās, piem. CERN, ESA, EMBL, un ESFRI ceļa kartes konsorciju pārvaldības institūcijās un reģionālājos zinātnes politikas koordinācijas formātos, piem. BJVP. 
Politikas plānošanas līmenī ir nepieciešams nodrošināt pilnvērtīgu Viedās specializācijas stratēģijas pārvaldību, caur atbilstošu ekspertīzi un analītisko kapacitāti Viedās specializācijas stratēģijas attīstības prioritātēs un katrā definētajā specializācijas jomā.
Kā papildus instruments šiem mērķiem ir stratēģiskā zinātnes komunikācija, kas ir nozīmīgs politikas plānošanas un ieviešanas instruments, ar mērķi informēt sabiedrību un veicināt izpratni par zinātnes lomu tautsaimniecības attīstībā un sabiedrības izaugsmes veicināšanā. </t>
    </r>
  </si>
  <si>
    <r>
      <rPr>
        <b/>
        <sz val="11"/>
        <rFont val="Arial"/>
        <family val="2"/>
      </rPr>
      <t>RIS3 izcilības centri</t>
    </r>
    <r>
      <rPr>
        <sz val="11"/>
        <rFont val="Arial"/>
        <family val="2"/>
      </rPr>
      <t xml:space="preserve">
</t>
    </r>
    <r>
      <rPr>
        <u/>
        <sz val="11"/>
        <rFont val="Arial"/>
        <family val="2"/>
      </rPr>
      <t xml:space="preserve">Mērķauditorija: </t>
    </r>
    <r>
      <rPr>
        <sz val="11"/>
        <rFont val="Arial"/>
        <family val="2"/>
        <charset val="186"/>
      </rPr>
      <t xml:space="preserve">komersanti,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nodrošināt pilnvērtīgu ieguldījumu apmēru zinātnisko institūciju P&amp;A infrastruktūrai kā centri RIS3 specializācijas jomās vai citās nozariskās jomās, kur šobrīd jau pastāv sadarbības tīkli un noteikta līmeņa ekosistēma. Tas nodrošinātu finansējumu zinātniskās infrastruktūras iegādei, sadarbības, tīklošanās pasākumiem (gan nacionāla, gan starptautiska līmeņa). Indikatīvi TRL 4-6, tai skaitā nodrošinot demonstrācijas aprīkojumu, testēšanas aprīkojumu laboratorijas vidē, testbeds (IT materiāli), living labs (enerģētika, bioekonomika), jaunas preklīniskās izpētes metodes un agrīnas fāzes klīniskā izpēte (biomedicīna), eksperimentālo sēriju izgatavošana. Uzņēmējdarbības atklājuma principa maksimāls atbalsts caur co-creation, nozaru uzņēmēju - industrijas partnerības atbalsts. Sociālo un humanitāro zinātņu izcilības centrā iekļaujot radošās industrijas kā potenciāli nozīmīgu ekonomikas jomu.</t>
    </r>
  </si>
  <si>
    <t xml:space="preserve">RIS3 izcilības centri
</t>
  </si>
  <si>
    <r>
      <rPr>
        <b/>
        <sz val="11"/>
        <rFont val="Arial"/>
        <family val="2"/>
      </rPr>
      <t>Izcilības centru izveide klimatneitralitātes izaicinājumu risināšanai</t>
    </r>
    <r>
      <rPr>
        <sz val="11"/>
        <rFont val="Arial"/>
        <family val="2"/>
      </rPr>
      <t xml:space="preserve">
'</t>
    </r>
    <r>
      <rPr>
        <u/>
        <sz val="11"/>
        <rFont val="Arial"/>
        <family val="2"/>
      </rPr>
      <t>Mērķauditorija:</t>
    </r>
    <r>
      <rPr>
        <sz val="11"/>
        <rFont val="Arial"/>
        <family val="2"/>
        <charset val="186"/>
      </rPr>
      <t xml:space="preserve"> zinātnieki, zinātniskās grupas, zinātniskās institūcijas, uzņēmumi.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jaunu izcilības un kompetences centru izveide, kuri darbotos līdzīgi kā Horizon 2020 Teaming projekti. Šie centri būtu "Alternatīvo degvielu un transporta tehnoloģiju izcilības un kompetences centrs", "Energoefektivitātes pētniecības izcilības un kompetences centrs" un "Ilgtspējīgas lauksaimniecības un mežsaimniecības izcilības un kompetences centrs". Izveidoto centru ietvaros tiek atbalstīta: kapacitātes palielināšana, zinātniskā pētniecība, pētniecības pilotprojektu un demonstrācijas projektu īstenošana, tehnoloģiju pārnese, jaunu pētniecībā balstītu ideju ieviešana komercializācijā, starptautiskā sadarbība pētniecībā ar citiem reģiona partneriem. Izcilības un kompetences centrus ir paredzēts veidot uz esošo institucionālo resursu bāzes, līdzīgi kā Baltijas biomateriālu ekselences centrs un CAMART 2. Šis pasākums skatāms kontekstā ar VARAM, EM, ZM un SM plāniem ES daudzgadu budžeta sarunu kontekstā Katram izcilības un kompetences centram ir nepieciešams nodrošināt 2021-2027.gadā pieejamo finansējumu vismaz 45 milj. eiro apmērā (kas nozīmētu vismaz 6,5 milj. eiro lielu ikgadējo finansējumu iepriekš minētajām atbalstāmajām aktivitātēm).</t>
    </r>
  </si>
  <si>
    <r>
      <rPr>
        <b/>
        <sz val="11"/>
        <rFont val="Arial"/>
        <family val="2"/>
      </rPr>
      <t>Zinātniskās darbības digitalizācija un  dalība Eiropas Atvērtajā zinātnes mākonī</t>
    </r>
    <r>
      <rPr>
        <u/>
        <sz val="11"/>
        <rFont val="Arial"/>
        <family val="2"/>
      </rPr>
      <t xml:space="preserve">
Mērķauditorija: </t>
    </r>
    <r>
      <rPr>
        <sz val="11"/>
        <rFont val="Arial"/>
        <family val="2"/>
        <charset val="186"/>
      </rPr>
      <t xml:space="preserve">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iesaistīties Eiropas Atvērtās zinātnes koncepcijā. Lai realizētu Atvērtās zinātnes koncepciju praksē, datu kūrēšana (pārvaldība no rašanās līdz arhivēšanai vai dzēšanai), stjuartēšana (datu nodošana lietotājiem augstā kvalitātē un validētā formātā) konceptuāli nav realizējami bez īpaša datu mākoņa zinātniskajiem datiem. Šādai aktivitātei finansējums ir vajadzīgs, lai Latvijā varētu attīstīt zinātnes digitalizāciju, nodrošinātu sabiedrības piekļuvi zinātniskās darbības rezultātiem un datiem, lai zinātnieki un inovatori varētu strādāt ar resursiem no jebkuras vietas Latvijā, lai sekmētu FAIR  ieviešanu Latvijā, lai veiksmīgi attīstītu iestrādnes datu ezeru, lielo datu analīzes, zināšanu inženierijas, mākslīgā intelekta jomās, kā arī lai nodrošinātu digitalizāciju Letonikas un vēsturisko datu jomā. 
Nepiedaloties EOSC aktivātēs ar valsts budžeta vai ES fondu ieguldījumiem Latvijas rezultāti Apvārsnis Eiropa programmas pirmajā pīlāra būs būtiski apdraudēti, ja Latvija nespēs īstenot Atvērtās zinātnes koncepciju Eiropas formātā. Arī iespējas piedalīties citās Apvārsnis Eiropa nozīmīgi pasliktināsies. Globālā mērogā Latvija arvien vairāk attālināsies no zināšanu sabiedrības modeļa, kur lēmumu pamatā ir zinātniski pierādījumi, jo Latvijas iespējas piekļūt zinātniskajiem rezultātiem kardināli pasliktināsies. Latvijas ekonomika primitivizēsies, jo nebūs pieejas zināšanām, kas vajadzīgas augstas pievienotās vērtības produktu izstrādei un ražošanai.</t>
    </r>
  </si>
  <si>
    <t xml:space="preserve">Zinātniskās darbības digitalizācija un  dalība Eiropas Atvērtajā zinātnes mākonī
</t>
  </si>
  <si>
    <t>Publiskajā sektorā radīto zināšanu pārnese Latvijas mazajiem uzņēmumiem, sociālajiem uzņēmumiem, sabiedriskajām organizācijām un radošajām industrijām, tai skaitā veicinot atvērto datubāzu pieejamību un izmantošanu</t>
  </si>
  <si>
    <r>
      <rPr>
        <b/>
        <sz val="11"/>
        <rFont val="Arial"/>
        <family val="2"/>
      </rPr>
      <t>Zināšanu pārneses pasākumi sabiedrības vajadzību nodrošināšanai</t>
    </r>
    <r>
      <rPr>
        <u/>
        <sz val="11"/>
        <rFont val="Arial"/>
        <family val="2"/>
      </rPr>
      <t xml:space="preserve">
Mērķauditorija:</t>
    </r>
    <r>
      <rPr>
        <sz val="11"/>
        <rFont val="Arial"/>
        <family val="2"/>
        <charset val="186"/>
      </rPr>
      <t xml:space="preserve"> augstskolas, zinātnieki, zinātniskās grupas, zinātniskās institūcijas.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augstskolu īstenoti zināšanu nodošanas pasākumi, kuru mērķis ir izveidot funkcionējošas platformas zināšanu un tehnoloģiju nodošanai sabiedrībai, t.sk uzņēmējiem (t.s “extension services” pasākumu īstenošana). Šādas platformas ir plānots izveidot  augstskolās, kuras veic aktīvu zināšanu pārnesi , ņemot vērā dažādo augstskolu atrašanās vietu un tematisko specializāciju, kuru ietvaros tiktu nodrošināti neformālās izglītības pasākumi ar mērķi caur zināšanu pārnesi uzlabot iesaistīto pušu ekonomiskos apstākļus. Šāda aktivitāte ir arī jāveic ciešā sasaistē ar augstskolām un to tematiskajai specializācijai atbilstošajām profesionālās izglītības iestādēm. Papildus, īstenojot šādus zināšanu pārneses pasākumus ir jāņem vērā, ka to ietvaros ir jānodošina pilnvērtīga atgriezeniskā saite starp visām iesaistītajām pusēm.</t>
    </r>
  </si>
  <si>
    <r>
      <rPr>
        <b/>
        <sz val="11"/>
        <rFont val="Arial"/>
        <family val="2"/>
      </rPr>
      <t xml:space="preserve"> Kvalitatīvas un mūsdienīgas izglītības īstenošana pirmskolas izglītības iestādēs (ERAF)</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Visu pirmsskolas izglītības iestāžu nodrošināšana ar mūsdienīgas un kvalitatīvas izglītības īstenošanai nepieciešamo   resursiem - mācību līdzekļiem, aprīkojumu (portatīvais dators, projektors, kopētājs/printeris, laminators, fotokamera, wifi pieslēgums, u.c.), sporta inventāru un atbalstu pasākumu un iestāžu (muzeji, u.c.) apmeklējumam.</t>
    </r>
  </si>
  <si>
    <t xml:space="preserve"> Kvalitatīvas un mūsdienīgas izglītības īstenošana pirmskolas izglītības iestādēs (ERAF)</t>
  </si>
  <si>
    <r>
      <rPr>
        <b/>
        <sz val="11"/>
        <rFont val="Arial"/>
        <family val="2"/>
      </rPr>
      <t xml:space="preserve"> Kvalitatīvas un mūsdienīgas izglītības īstenošana pirmskolas izglītības iestādēs (ESF)</t>
    </r>
    <r>
      <rPr>
        <u/>
        <sz val="11"/>
        <rFont val="Arial"/>
        <family val="2"/>
      </rPr>
      <t xml:space="preserve">
Mērķauditorija:</t>
    </r>
    <r>
      <rPr>
        <sz val="11"/>
        <rFont val="Arial"/>
        <family val="2"/>
        <charset val="186"/>
      </rPr>
      <t xml:space="preserve"> pirmsskolas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pirmsskolas izglītības iestāžu nodrošināšana ar mūsdienīgas un kvalitatīvas izglītības īstenošanai nepieciešamo   resursiem - mācību līdzekļiem, aprīkojumu (portatīvais dators, projektors, kopētājs/printeris, laminators, fotokamera, wifi pieslēgums, u.c.), sporta inventāru un atbalstu pasākumu un iestāžu (muzeji, u.c.) apmeklējumam.</t>
    </r>
  </si>
  <si>
    <t xml:space="preserve"> Kvalitatīvas un mūsdienīgas izglītības īstenošana pirmskolas izglītības iestādēs (ESF)</t>
  </si>
  <si>
    <r>
      <rPr>
        <b/>
        <sz val="11"/>
        <rFont val="Arial"/>
        <family val="2"/>
      </rPr>
      <t>Izglītības iestāžu  nodrošinājums jaunā mācību satura kvalitatīvai ieviešanai (mācību process, ESF)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Visu izglītības iestāžu nodrošināšana ar jaunā vispārējās izglītības mācību satura kvalitatīvai ieviešanai nepieciešamajiem  atbalsta pasākumiem, t.sk. iestāžu (muzeji, uzņēmumi, laboratorijas, u.c.) apmeklējumam; 2) karjeras attīstības atbalsta funkcijas nodrošinājums visās izglītības iestādēs (pasākumi skolēniem, viņu vecākiem; informatīvs un metodisks atbalsts pedagogiem un karjeras atbalstā iesaistītajiem speciālistiem); 3) atbalsts nacionāla un starptautiska mēroga pasākumu īstenošanai skolēnu talantu attīstībai (olimpiādes; skolēnu zinātniski pētnieciskā darbība; metodiskais atbalsts pedagogiem; talantu tīklošanās, sadarbība).
   </t>
    </r>
  </si>
  <si>
    <t>Izglītības iestāžu  nodrošinājums jaunā mācību satura kvalitatīvai ieviešanai (mācību process, ESF)</t>
  </si>
  <si>
    <r>
      <rPr>
        <b/>
        <sz val="11"/>
        <rFont val="Arial"/>
        <family val="2"/>
      </rPr>
      <t>Izglītības iestāžu  nodrošinājums jaunā mācību satura kvalitatīvai ieviešanai (aprīkojums, ERAF)</t>
    </r>
    <r>
      <rPr>
        <u/>
        <sz val="11"/>
        <rFont val="Arial"/>
        <family val="2"/>
      </rPr>
      <t xml:space="preserve">
Mērķauditorija: </t>
    </r>
    <r>
      <rPr>
        <sz val="11"/>
        <rFont val="Arial"/>
        <family val="2"/>
        <charset val="186"/>
      </rPr>
      <t xml:space="preserve">vispārējās un profesionālās izglītības iestādes, to skolotāji un skolēni, kā arī viņu vecāki.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Visu izglītības iestāžu nodrošināšana ar jaunā vispārējās izglītības mācību satura kvalitatīvai ieviešanai nepieciešamajiem resursiem - mācību līdzekļiem, informācijas datu bāzēm (nodrošināšana, uzturēšana), aprīkojumu (datori, STEM vajadzībām nepieciešamais aprīkojums un mācību materiāli), sporta inventāru</t>
    </r>
  </si>
  <si>
    <t>Izglītības iestāžu  nodrošinājums jaunā mācību satura kvalitatīvai ieviešanai (aprīkojums, ERAF)</t>
  </si>
  <si>
    <r>
      <rPr>
        <b/>
        <sz val="11"/>
        <rFont val="Arial"/>
        <family val="2"/>
      </rPr>
      <t xml:space="preserve">Nākotnes biroja valsts pārvaldē vīzijas, tehniskā projekta izstrāde un ieviešana 
</t>
    </r>
    <r>
      <rPr>
        <u/>
        <sz val="11"/>
        <rFont val="Arial"/>
        <family val="2"/>
      </rPr>
      <t>Mērķauditorija:</t>
    </r>
    <r>
      <rPr>
        <sz val="11"/>
        <rFont val="Arial"/>
        <family val="2"/>
        <charset val="186"/>
      </rPr>
      <t xml:space="preserve"> valsts pārvaldes un pašvaldību darbinieki
</t>
    </r>
    <r>
      <rPr>
        <u/>
        <sz val="11"/>
        <rFont val="Arial"/>
        <family val="2"/>
      </rPr>
      <t xml:space="preserve">Īstenošanas eritorija: </t>
    </r>
    <r>
      <rPr>
        <sz val="11"/>
        <rFont val="Arial"/>
        <family val="2"/>
        <charset val="186"/>
      </rPr>
      <t>visa Latvijav
V</t>
    </r>
    <r>
      <rPr>
        <u/>
        <sz val="11"/>
        <rFont val="Arial"/>
        <family val="2"/>
      </rPr>
      <t xml:space="preserve">eicamās darbības: 
</t>
    </r>
    <r>
      <rPr>
        <sz val="11"/>
        <rFont val="Arial"/>
        <family val="2"/>
        <charset val="186"/>
      </rPr>
      <t>1) Pētījums, koncepcija un īstenošanas piedāvājums funkciju izvietošanai ārpus Rīgas reģiona
2) Informatīvā kampaņa par attālinātā darba iespējām
3) Tehniskie risinājumi attālinātajam darbam (t.sk. drošā pieslēgšanās sistēmām, mākoņpakalpojumu risinājumi u.c.)
4) Kopdarba telpu izveide ārpus Rīgas īstenošana un monitorings</t>
    </r>
  </si>
  <si>
    <r>
      <rPr>
        <b/>
        <i/>
        <sz val="11"/>
        <rFont val="Arial"/>
        <family val="2"/>
      </rPr>
      <t>Nākotnes biroja</t>
    </r>
    <r>
      <rPr>
        <b/>
        <sz val="11"/>
        <rFont val="Arial"/>
        <family val="2"/>
      </rPr>
      <t xml:space="preserve"> valsts pārvaldē vīzijas, tehniskā projekta izstrāde un ieviešana </t>
    </r>
  </si>
  <si>
    <r>
      <rPr>
        <b/>
        <sz val="11"/>
        <rFont val="Arial"/>
        <family val="2"/>
      </rPr>
      <t xml:space="preserve">Pedagoga profesijas attīstība un prestiža uzlabošana </t>
    </r>
    <r>
      <rPr>
        <u/>
        <sz val="11"/>
        <rFont val="Arial"/>
        <family val="2"/>
      </rPr>
      <t xml:space="preserve">
Mērķauditorija:</t>
    </r>
    <r>
      <rPr>
        <sz val="11"/>
        <rFont val="Arial"/>
        <family val="2"/>
        <charset val="186"/>
      </rPr>
      <t xml:space="preserve"> skolotāju sagatavošanas studiju programmu absolventi, augstskolas, akadēmiskais personāls, studējošie, pedagogi.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jaunu skolotāju sagatavošanas studiju programmu īstenošanas (viengadīga programma pedagoga profesionālās kvalifikācijas ieguvei pēc studiju pabeigšanas citā jomā, skolotāju studiju programmas) atbalsts un  indukcijas gada ieviešana jauno skolotāju sagatavošanas studiju programmu absolventiem (atbalsta sniegšana pirmo gadu pēc skolotāja kvalifikācijas iegūšanas (mācīšanās grupas, stundu vērošana, personīgās izaugsmes piezīmes, mērķstipendijas), lai piesaistītu, sagatavotu un noturētu izcilus pedagogus. (3) Mērķtiecīga metodiskā atbalsta sistēmas izveide skolotājiem, kā arī digitāls risinājums pedagogu kompetenču vērtēšanai un profesionālās pilnveides vajadzību identificēšanai, profesionālās pilnveides pasākumi (mācības, konsultācijas) un profesionāļu organizācijas attīstība.</t>
    </r>
  </si>
  <si>
    <t xml:space="preserve">Pedagoga profesijas attīstība un prestiža uzlabošana </t>
  </si>
  <si>
    <r>
      <rPr>
        <b/>
        <sz val="11"/>
        <rFont val="Arial"/>
        <family val="2"/>
      </rPr>
      <t>Izglītības kvalitātes monitoringa sistēmas attīstība</t>
    </r>
    <r>
      <rPr>
        <u/>
        <sz val="11"/>
        <rFont val="Arial"/>
        <family val="2"/>
      </rPr>
      <t xml:space="preserve">
Mērķauditorija:</t>
    </r>
    <r>
      <rPr>
        <sz val="11"/>
        <rFont val="Arial"/>
        <family val="2"/>
        <charset val="186"/>
      </rPr>
      <t xml:space="preserve"> valsts pārvaldes iestādes un izglītības iestādes,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Izglītības kvalitātes, t.sk.izglītojamo snieguma vērtēšanas instrumentu pilnveidošana, jaunu instrumentu izveidošana un aprobācija visos izglītības līmeņos, t.sk. profesionālajā izglītībā un augstākajā izglītībā; izglītības kvalitātes monitoringā iesaistīto darbinieku un ekspertu (IZM, VISC, IKVD, pašvaldību izglītības eksperti u.c.) mācības, nodrošinot efektīvu sistēmas ieviešanu un vadību (pašvaldības loma, iesaiste) un atbalsta instrumentu izgl'tības kvalitātes pilnveidei izstrāde.   </t>
    </r>
  </si>
  <si>
    <t>Izglītības kvalitātes monitoringa sistēmas attīstība</t>
  </si>
  <si>
    <t>pašvaldības, VARAM</t>
  </si>
  <si>
    <r>
      <rPr>
        <b/>
        <sz val="11"/>
        <rFont val="Arial"/>
        <family val="2"/>
      </rPr>
      <t>Izglītības kvalitātes monitoringa sistēmas attīstība</t>
    </r>
    <r>
      <rPr>
        <u/>
        <sz val="11"/>
        <rFont val="Arial"/>
        <family val="2"/>
      </rPr>
      <t xml:space="preserve">
Mērķauditorija: </t>
    </r>
    <r>
      <rPr>
        <sz val="11"/>
        <rFont val="Arial"/>
        <family val="2"/>
        <charset val="186"/>
      </rPr>
      <t xml:space="preserve">valsts pārvaldes iestādes, izglītības iestādes, to pedagogi,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Nodrošināta dalība starptautiskajos salīdzinošajos izglītības pētījumos (OECD PISA, TALIS, INES, CERI, PIAAC, IEA PIRLS, TIMSS); Izglītības kvalitātes starptautiskos ekspertu komandu piesaistē izglītības kvalitātes sistēmas pilnveidei – Pasaules Banka, Eiropas Komisija un starptautiski salīdzināmu datu iegūšana un analīze par par Latvijas izglītības sistēmas kvalitātes dažādiem aspektiem.</t>
    </r>
  </si>
  <si>
    <t>Mājokļu pieejamības uzlabošana grūtībās nonākušiem un nelabvēlīgā situācijā esošiem iedzīvotājiem, izstrādājot mehānismu finansiāla atbalsta sniegšanai un novēršot faktorus, kas kavē izmantot īres mājokļu piedāvājumu</t>
  </si>
  <si>
    <r>
      <rPr>
        <b/>
        <sz val="11"/>
        <rFont val="Arial"/>
        <family val="2"/>
      </rPr>
      <t>Izglītības kvalitātes monitoringa sistēmas attīstība</t>
    </r>
    <r>
      <rPr>
        <u/>
        <sz val="11"/>
        <rFont val="Arial"/>
        <family val="2"/>
      </rPr>
      <t xml:space="preserve">
Mērķauditorija: </t>
    </r>
    <r>
      <rPr>
        <sz val="11"/>
        <rFont val="Arial"/>
        <family val="2"/>
        <charset val="186"/>
      </rPr>
      <t xml:space="preserve">valsts pārvaldes iestādes, izglītības iestādes, to pedagogi, izglītojamie, vecāki, sociālie un sadarbības partneri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Nodrošināta Valsts izglītības informācijas sistēmas un tās apakšsistēmu pilnveide un attīstība, digitālu izglītības kvalitātes vērtēšanas rīku izveide</t>
    </r>
  </si>
  <si>
    <r>
      <rPr>
        <b/>
        <sz val="11"/>
        <rFont val="Arial"/>
        <family val="2"/>
      </rPr>
      <t xml:space="preserve">Energoefektivitātes paaugstināšana un resursu efektīva izmantošana neliela dzīvokļu skaita ēku kompleksos
</t>
    </r>
    <r>
      <rPr>
        <u/>
        <sz val="11"/>
        <rFont val="Arial"/>
        <family val="2"/>
      </rPr>
      <t>Mērķauditorija:</t>
    </r>
    <r>
      <rPr>
        <sz val="11"/>
        <rFont val="Arial"/>
        <family val="2"/>
        <charset val="186"/>
      </rPr>
      <t xml:space="preserve"> māju īpašnieki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energoefektivitātes uzlabošanas pasākumi, samazinot patērētās siltumenerģijas apjomu un pasākumi, kas veicina atjaunojamo energoresursu izmantošanu privātmājās un neliela skaita ēku kompleksos
</t>
    </r>
  </si>
  <si>
    <t>Energoefektivitātes paaugstināšana un resursu efektīva izmantošana neliela dzīvokļu skaita ēku kompleksos</t>
  </si>
  <si>
    <t>30 000 000</t>
  </si>
  <si>
    <r>
      <rPr>
        <b/>
        <sz val="11"/>
        <rFont val="Arial"/>
        <family val="2"/>
      </rPr>
      <t xml:space="preserve">Stiprināt augstākās izglītības, tai skaitā kultūrizglītības, institūcijas kā zināšanu radīšanas, tehnoloģiju pārneses un inovāciju centrus gudrai izaugsmei </t>
    </r>
    <r>
      <rPr>
        <u/>
        <sz val="11"/>
        <rFont val="Arial"/>
        <family val="2"/>
      </rPr>
      <t xml:space="preserve">
Mērķauditorija: </t>
    </r>
    <r>
      <rPr>
        <sz val="11"/>
        <rFont val="Arial"/>
        <family val="2"/>
        <charset val="186"/>
      </rPr>
      <t xml:space="preserve">augstākās izglītības institūcijas, studējošie, akadēmiskais personāls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Studentu un uzņēmēju  un augstskolu un industrijas sadarbības iniciatīvas, studējošo inovētspēju attīstība;
2) Atbalsts studentcentrēta izglītības piedāvājuma veidošanai: risinājumi augstākai profesionālo kompetenču apguvei, rīki satura īstenošanai, studiju procesa pārprogrammēšana un individualizācija (akadēmiskā personāla mācības, kompetenču paaugstināšana), atbalsts izlīdzinošajiem pasākumiem netradicionālām studentu grupām ietverot gan elastīga, moduļveida u.tml. studiju struktūras un procesa organizāciju, gan individuālu atbalstu studentiem un citu risinājumus; 
3) Industrijas 4.0 attīstībai atbilstošo kompetenču apguves veicināšana (STEM, digitālo, starpdisciplināro) un industrijai 4.0 atbilstošo tehnoloģiju ieviešana studiju procesā.   Mērķauditorija - augstākās kultūrizglītības iestāžu audzēkņi, pedagogi.
</t>
    </r>
    <r>
      <rPr>
        <u/>
        <sz val="11"/>
        <rFont val="Arial"/>
        <family val="2"/>
      </rPr>
      <t>Īstenošanas teritorija:</t>
    </r>
    <r>
      <rPr>
        <sz val="11"/>
        <rFont val="Arial"/>
        <family val="2"/>
      </rPr>
      <t xml:space="preserve"> </t>
    </r>
    <r>
      <rPr>
        <sz val="11"/>
        <rFont val="Arial"/>
        <family val="2"/>
        <charset val="186"/>
      </rPr>
      <t xml:space="preserve">Rīga
</t>
    </r>
    <r>
      <rPr>
        <u/>
        <sz val="11"/>
        <rFont val="Arial"/>
        <family val="2"/>
      </rPr>
      <t>Veicamās darbības:</t>
    </r>
    <r>
      <rPr>
        <sz val="11"/>
        <rFont val="Arial"/>
        <family val="2"/>
        <charset val="186"/>
      </rPr>
      <t xml:space="preserve"> Augstākās kultūrizglītības iestāžu (Latvijas Mākslas akadēmija, Jāzepa Vītola Latvijas Mūzikas akadēmija, Latvijas Kultūras akadēmija) infrastruktūras un aprīkojuma modernizācijas projektu īstenošana. Mākslas un Mūzikas akadēmiju kopstrādes telpas izveide. Investīcijas talantu attīstībā - mūzikas instrumentu bāzes atjaunināšana JVLMA.</t>
    </r>
  </si>
  <si>
    <t xml:space="preserve">
63 000 000 </t>
  </si>
  <si>
    <r>
      <rPr>
        <b/>
        <sz val="11"/>
        <rFont val="Arial"/>
        <family val="2"/>
      </rPr>
      <t>Studiju modernizācija un digitālo risinājumu ieviešana augstākajā izglītībā</t>
    </r>
    <r>
      <rPr>
        <u/>
        <sz val="11"/>
        <rFont val="Arial"/>
        <family val="2"/>
      </rPr>
      <t xml:space="preserve">
Mērķauditorija: </t>
    </r>
    <r>
      <rPr>
        <sz val="11"/>
        <rFont val="Arial"/>
        <family val="2"/>
        <charset val="186"/>
      </rPr>
      <t xml:space="preserve">augstākās izglītības institūcijas, studējošie, akadēmiskais personāls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Nodrošināt Eiropas augstākās izglītības telpā konkurētspējīgu augstākās izglītības piedāvājumu, ņemot vērā digitālo transformāciju. Izstrādāta  jauna pieeja un metodoloģija noteiktās  studiju jomās, sekmējot resursu koplietošanu, aktīvi izmantojot un integrējot tehnoloģijas (</t>
    </r>
    <r>
      <rPr>
        <i/>
        <sz val="11"/>
        <rFont val="Arial"/>
        <family val="2"/>
        <charset val="186"/>
      </rPr>
      <t>technology enchanced learning</t>
    </r>
    <r>
      <rPr>
        <sz val="11"/>
        <rFont val="Arial"/>
        <family val="2"/>
        <charset val="186"/>
      </rPr>
      <t>) un digitālos risinājumus studiju procesā. Virtuālu kopīgu studiju programmu izveide noteiktās studiju jomās gan nacionālā, gan starptautiskā līmenī. Starptautisko integritāti studiju programmās noteiks arī jauktās (blended) un virtuālās mobilitātes, kam  nepieciešami gan atbilstoši mācību materiāli un  studiju moduļi, gan atbalstoša IT un IKT infrastruktūra procesa nodrošināšanai; Studiju modernizācija: investīcijas augstskolu digitalizācijā,  augstskolu materiāli tehniskajā bāzē (infrastruktūra, aprīkojums), inovācijas studiju procesā un mācībspēkos,</t>
    </r>
  </si>
  <si>
    <t>Studiju modernizācija un digitālo risinājumu ieviešana augstākajā izglītībā</t>
  </si>
  <si>
    <r>
      <rPr>
        <b/>
        <sz val="11"/>
        <rFont val="Arial"/>
        <family val="2"/>
      </rPr>
      <t xml:space="preserve">AER izmantošana un energoefektivitātes paaugstināšana centralizētajā siltumapgādē un aukstumapgādē
</t>
    </r>
    <r>
      <rPr>
        <u/>
        <sz val="11"/>
        <rFont val="Arial"/>
        <family val="2"/>
      </rPr>
      <t xml:space="preserve">Mērķauditorija: </t>
    </r>
    <r>
      <rPr>
        <sz val="11"/>
        <rFont val="Arial"/>
        <family val="2"/>
        <charset val="186"/>
      </rPr>
      <t xml:space="preserve">centralizētās siltumapgādes  (CSA) patērētāji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siltumenerģijas pārvades un sadales sistēmas būvniecība ar mērķi sistēmai pievienot jaunus patērētājus; esošo CSA jaudu modernizēšana; pāreja uz elektroenerģiju kā siltumapgādes resursu CSA, kur tas ir izmaksu efektīvi un pamatoti; CSA tīklu rekonstrukcija, samazinot zudumus (vidēja mēroga pilsētās, kur vēl ir potenciāls); esošās CSA infrastruktūras pielāgošana aukstumapgādes izmantošanai ēkās; AER izmantošanas centralizētajā aukstumapgādē ieviešana; enerģijas akumulācijas iespēju nodrošināšana CSA uzņēmumos; pāreja uz zemas temperatūras CSA sistēmām un atlikumsiltuma integrācija
</t>
    </r>
  </si>
  <si>
    <t xml:space="preserve">AER izmantošana un energoefektivitātes paaugstināšana centralizētajā siltumapgādē un aukstumapgādē
</t>
  </si>
  <si>
    <t>VARAM, FM</t>
  </si>
  <si>
    <r>
      <rPr>
        <b/>
        <sz val="11"/>
        <rFont val="Arial"/>
        <family val="2"/>
      </rPr>
      <t xml:space="preserve">Atbalsts augstākās izglītības internacionalizācijai un studējošo akadēmiskajai mobilitātei </t>
    </r>
    <r>
      <rPr>
        <u/>
        <sz val="11"/>
        <rFont val="Arial"/>
        <family val="2"/>
      </rPr>
      <t xml:space="preserve">
Mērķauditorija: </t>
    </r>
    <r>
      <rPr>
        <sz val="11"/>
        <rFont val="Arial"/>
        <family val="2"/>
        <charset val="186"/>
      </rPr>
      <t xml:space="preserve">augstākās izglītības studējošie un personāls, ts. akadēmiskais un vispārējais personāls, augstākās izglītības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studējošo un personāla pārrobežu mobilitātei Erasmus+ programmas ietvaros, sekmējot pārrobežu akadēmiskās mobilitātes kvalitāti un jaunu zināšanu attīstību auggstākajā izglītībā</t>
    </r>
  </si>
  <si>
    <t xml:space="preserve">Atbalsts augstākās izglītības internacionalizācijai un studējošo akadēmiskajai mobilitātei </t>
  </si>
  <si>
    <r>
      <rPr>
        <b/>
        <sz val="11"/>
        <rFont val="Arial"/>
        <family val="2"/>
      </rPr>
      <t xml:space="preserve">Kultūras darbinieku kapacitātes stiprināšana
</t>
    </r>
    <r>
      <rPr>
        <u/>
        <sz val="11"/>
        <rFont val="Arial"/>
        <family val="2"/>
      </rPr>
      <t>Mērķauditorija:</t>
    </r>
    <r>
      <rPr>
        <sz val="11"/>
        <rFont val="Arial"/>
        <family val="2"/>
        <charset val="186"/>
      </rPr>
      <t xml:space="preserve"> kultūras nozares darbinieki
</t>
    </r>
    <r>
      <rPr>
        <u/>
        <sz val="11"/>
        <rFont val="Arial"/>
        <family val="2"/>
      </rPr>
      <t>Īstenošanas teritorija:</t>
    </r>
    <r>
      <rPr>
        <sz val="11"/>
        <rFont val="Arial"/>
        <family val="2"/>
        <charset val="186"/>
      </rPr>
      <t xml:space="preserve"> visa Latvijas teritorija
</t>
    </r>
    <r>
      <rPr>
        <u/>
        <sz val="11"/>
        <rFont val="Arial"/>
        <family val="2"/>
      </rPr>
      <t xml:space="preserve">Veicamās darbības: </t>
    </r>
    <r>
      <rPr>
        <sz val="11"/>
        <rFont val="Arial"/>
        <family val="2"/>
        <charset val="186"/>
      </rPr>
      <t xml:space="preserve">Atbalsts kultūras nozares un radošo industriju speciālistu, t.sk. jauniešu, mobilitātei; atbalsts programmas "Kultūras vēstneši" pieejamībai; kultūras centru un amatieru mākslas kolektīvu vadītāju tālākizglītība un profesionālā pilnveide, kultūras darbinieku līderības programma
</t>
    </r>
  </si>
  <si>
    <t>Kultūras darbinieku kapacitātes stiprināšana</t>
  </si>
  <si>
    <t>Mājokļu īres tirgus funkcionēšanas uzlabošana, izveidojot efektīvu īres tirgus tiesisko regulējumu un nodokļu/nodevu piemērošanu un aktualizējot dzīvokļu tiesību regulējumu pārvaldīšanas, īpašumtiesību un būvniecības jomā</t>
  </si>
  <si>
    <t>Nodrošināt pilnvērtīgu augstākās izglītības kvalitātes vērtēšanas procesu, lai garantētu augstākās izglītības kvalitāti un veicinātu augstskolu iekšējo kvalitātes kultūru, tostarp 2024. gadā pārskatot iespēju ieviest ciklisku augstskolu akreditāciju, panākot optimālu skaitu kvalitatīvu studiju programmu, novēršot studiju programmu nepamatotu sadrumstalotību un dublēšanos, ļaujot elastīgi modelēt uz studentu centrētu piedāvājumu kvalifikācijas ieguvei un pārkvalifikācijai, izveidojot starptautiskiem standartiem atbilstošas doktorantūras studijas, ieviešot akadēmiskā personāla garantētās nodarbinātības sistēmu (tenure system), nostiprinot jauno tehnoloģiju ieviešanu, kā arī attīstot studiju procesā digitālās prasmes un STEM/STEAM kompetences</t>
  </si>
  <si>
    <r>
      <rPr>
        <b/>
        <sz val="11"/>
        <rFont val="Arial"/>
        <family val="2"/>
      </rPr>
      <t>Akadēmiskās karjeras sistēmas reformas ieviešanas atbalsts</t>
    </r>
    <r>
      <rPr>
        <u/>
        <sz val="11"/>
        <rFont val="Arial"/>
        <family val="2"/>
      </rPr>
      <t xml:space="preserve">
Mērķauditorija:</t>
    </r>
    <r>
      <rPr>
        <sz val="11"/>
        <rFont val="Arial"/>
        <family val="2"/>
        <charset val="186"/>
      </rPr>
      <t xml:space="preserve"> augstākās izglītības institūcijas, akadēmiskais personāls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akadēmiskā kompetenču modeļa ieviešana, personāla atlases un motivēšanas sistēmas pilnveide un  garantētās nodarbinātības (tenure) sistēmas institucionalizēšana.
Pilotprojekta īstenošana, plānojot 65 profesora vietu izveidi jaunos pētnieciskos virzienos. Tiek garantēta ES līmeņa alga un prasības, rezultātā - lielāka finansiālā atdeve kā ieguldījums; pretendentu atlasei  tiks rīkots starptautisks konkurss, balstīts uz rezultātiem. Pasākuma rezultātā tiek veikts zinātniskais darbs un notiek iesaiste studiju procesā; veidojas mazas efektīvas (profesoru) grupas; tiek piesaistīts lielāks finansējums, palielināta zinātnes un inovācijas lomu universitātēs; tiek nodrošinātas industriālā profesora iespējas. </t>
    </r>
  </si>
  <si>
    <t>Akadēmiskās karjeras sistēmas reformas ieviešanas atbalsts</t>
  </si>
  <si>
    <r>
      <t xml:space="preserve">Nodrošināt pilnvērtīgu augstākās izglītības kvalitātes vērtēšanas procesu, lai garantētu augstākās izglītības kvalitāti un veicinātu augstskolu iekšējo kvalitātes kultūru, tostarp 2024. gadā pārskatot iespēju ieviest ciklisku augstskolu akreditāciju, panākot optimālu skaitu kvalitatīvu studiju programmu, novēršot studiju programmu nepamatotu sadrumstalotību un dublēšanos, ļaujot elastīgi modelēt uz studentu centrētu piedāvājumu kvalifikācijas ieguvei un pārkvalifikācijai, izveidojot starptautiskiem standartiem atbilstošas doktorantūras studijas, ieviešot akadēmiskā personāla garantētās nodarbinātības sistēmu </t>
    </r>
    <r>
      <rPr>
        <i/>
        <sz val="11"/>
        <color theme="1"/>
        <rFont val="Arial"/>
        <family val="2"/>
        <charset val="186"/>
      </rPr>
      <t>(tenure system)</t>
    </r>
    <r>
      <rPr>
        <sz val="11"/>
        <color theme="1"/>
        <rFont val="Arial"/>
        <family val="2"/>
        <charset val="186"/>
      </rPr>
      <t>, nostiprinot jauno tehnoloģiju ieviešanu, kā arī attīstot studiju procesā digitālās prasmes un STEM/STEAM kompetences</t>
    </r>
  </si>
  <si>
    <r>
      <rPr>
        <b/>
        <sz val="11"/>
        <rFont val="Arial"/>
        <family val="2"/>
      </rPr>
      <t>Pāreja uz ciklisku institucionālo akreditāciju</t>
    </r>
    <r>
      <rPr>
        <u/>
        <sz val="11"/>
        <rFont val="Arial"/>
        <family val="2"/>
      </rPr>
      <t xml:space="preserve">
Mērķauditorija:</t>
    </r>
    <r>
      <rPr>
        <sz val="11"/>
        <rFont val="Arial"/>
        <family val="2"/>
        <charset val="186"/>
      </rPr>
      <t xml:space="preserve"> augstākās izglītības institūcijas, Akadēmiskās informācijas centrs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sagatavot gan nacionālo akreditācijas aģentūru, gan augstskolas pakāpeniskai pārejai no studiju programmu un virzienu akreditācijas uz ciklisku institūciju akreditāciju. Akreditācijas aģentūrai ir jāizstrādā jaunajam institucionālās akreditācijas regulējumam atbilstošas vadlīnijas un vērtēšanas metodika, jāveic atbilstoša e-platformas funkcionalitātes papildināšana un pilnveide (simulācijas), jānodrošina atbilstošu ekspertu mācības, jānodrošina AIKAS darbinieku mācības institucionālās akreditācijas nodrošināšanai, jāīsteno vismaz 3-5 pilotakreditācijas, jānodrošina mācības augstskolām, jāattīsta atbilstoša institucionālā kapacitāte, lai saglabātu EQAR aģentūras statusu, apliecinot spēju īstenot institucionālo akreditāciju. Pāreja uz ciklisko institucionālo akreditāciju notiek pakāpeniski, t.sk. vismaz daļā AII turpinoties SV akreditācijai. Valsts budžeta finansējums paredzēts studiju virzienu akreditācijas nodrošināšanai un struktūrfondu finansējums paredzēts institucionālās akreditācijas sagatavošanai un uzsākšanai. </t>
    </r>
  </si>
  <si>
    <t>Pāreja uz ciklisku institucionālo akreditāciju</t>
  </si>
  <si>
    <t>ZM,VM, KM, AIC, AII</t>
  </si>
  <si>
    <r>
      <rPr>
        <b/>
        <sz val="11"/>
        <rFont val="Arial"/>
        <family val="2"/>
      </rPr>
      <t xml:space="preserve">Cikliskas institucionālās akreditācijas ieviešana </t>
    </r>
    <r>
      <rPr>
        <u/>
        <sz val="11"/>
        <rFont val="Arial"/>
        <family val="2"/>
      </rPr>
      <t xml:space="preserve">
Mērķauditorija:</t>
    </r>
    <r>
      <rPr>
        <sz val="11"/>
        <rFont val="Arial"/>
        <family val="2"/>
        <charset val="186"/>
      </rPr>
      <t xml:space="preserve">augstākās izglītības institūcijas, Akadēmiskās informācijas centrs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studiju virzienu akreditācijas nodrošināšana, lai izpildītu cikliskās institucionālās AII akreditācijas ieviešanas priekšnosacījumus un nodrošinātu AII pāreju uz ciklisku institucionālo akreditāciju</t>
    </r>
  </si>
  <si>
    <t xml:space="preserve">Cikliskas institucionālās akreditācijas ieviešana </t>
  </si>
  <si>
    <r>
      <rPr>
        <b/>
        <u/>
        <sz val="11"/>
        <rFont val="Arial"/>
        <family val="2"/>
      </rPr>
      <t xml:space="preserve">Atbalsts sporta federāciju organizētiem valstiska mēroga tautas sporta pasākumiem un iniciatīvām
</t>
    </r>
    <r>
      <rPr>
        <sz val="11"/>
        <rFont val="Arial"/>
        <family val="2"/>
      </rPr>
      <t>Mērķauditorija:</t>
    </r>
    <r>
      <rPr>
        <sz val="11"/>
        <rFont val="Arial"/>
        <family val="2"/>
        <charset val="186"/>
      </rPr>
      <t xml:space="preserve"> visa sabiedrība;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Atbalsts Latvijā atzīto sporta federāciju organizētiem valstiska mēroga tautas sporta pasākumiem un citām iniciatīvām organizētu tautas sporta aktivitāšu atbalstam ar mērķi veicināt iedzīvotāju skaita palielināšanu, kuri regulāri vai bieži nodarbojas ar fiziskām/sportiskām aktivitātēm. Uzdevuma izpildē cieša sadarbībā ar VM, lai nodrošinātu līdzekļu efektīvu izmantošanu un novērstu valsts atbalsta pasākumu pārklāšanos. Papildus atzīmējams, ka iedzīvotāju iesaiste sporta un fiziskajās aktivitātēs arī tiks īstenota, nodrošinot sporta, t.sk. tautas sporta vajadzībām atbilstošu infrastruktūru pie izglītības iestādēm, nacionālajās sporta bāzēs, kā arī nodrošinot starptautisku sporta pasākumu pieejamību iedzīvotājiem. </t>
    </r>
  </si>
  <si>
    <t>Atbalsts sporta federāciju organizētiem valstiska mēroga tautas sporta pasākumiem un iniciatīvām</t>
  </si>
  <si>
    <t>VARAM, LM, pašvaldības, NVO</t>
  </si>
  <si>
    <r>
      <rPr>
        <b/>
        <sz val="11"/>
        <rFont val="Arial"/>
        <family val="2"/>
      </rPr>
      <t>Tautsaimniecības izaugsmei atbilstoša profesionālā izglītība</t>
    </r>
    <r>
      <rPr>
        <u/>
        <sz val="11"/>
        <rFont val="Arial"/>
        <family val="2"/>
      </rPr>
      <t xml:space="preserve">
Mērķauditorija: </t>
    </r>
    <r>
      <rPr>
        <sz val="11"/>
        <rFont val="Arial"/>
        <family val="2"/>
        <charset val="186"/>
      </rPr>
      <t xml:space="preserve">profesionālās izglītības iestādes, to darbinieki, uzņēmumi, darba devēju organizācijas u.c. profesionālās izglītības iestāžu, t.sk. koledžu,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mūsdienīgu tehnoloģisko un saturisko risinājumu ieviešana profesionālās izglītības iestāžu un koledžu  mācību/izglītības piedāvājumā, t.sk. tautsaimniecības vajadzību analīze un prognozēšana līdz prasmju līmenim, jauno un digitālo tehnoloģiju ieviešana, atbilstoša mācību satura (tostarp starpdisciplināra), metožu un mācību līdzekļu attīstība, elastīga izglītības piedāvājuma radīšana (modulāro izglītības programmu digitalizācija, e-mācību forma un citas ieguves formas,  daļējas kvalifikācijas iegūšanas iespēju paplašināšana, iegūto prasmju atzīšana u.c.); 
2) tā koordinēta nodrošināšana pieaugušajiem; 3) stratēģiskā komunikācija ar nozarēm un atbalsta pasākumi profesionālās izglītības internacionalizācijai, izglītības iestāžu pārvaldības stiprināšana, tostarp atbalsts līderības attīstībai, stiprinot PII un koledžu atvērtību un spēju elastīgi pielāgot prasmju piedāvājumu mainīgajām attīstības vajadzībām.</t>
    </r>
  </si>
  <si>
    <r>
      <rPr>
        <b/>
        <sz val="11"/>
        <rFont val="Arial"/>
        <family val="2"/>
      </rPr>
      <t>Izglītības procesa individualizācija un starpnozaru sadarbība profesionālās izglītības izcilībai</t>
    </r>
    <r>
      <rPr>
        <u/>
        <sz val="11"/>
        <rFont val="Arial"/>
        <family val="2"/>
      </rPr>
      <t xml:space="preserve">
Mērķauditorija:</t>
    </r>
    <r>
      <rPr>
        <sz val="11"/>
        <rFont val="Arial"/>
        <family val="2"/>
        <charset val="186"/>
      </rPr>
      <t xml:space="preserve"> profesionālās izglītības iestādes, to darbinieki, uzņēmumi, darba devēju organizācijas u.c. profesionālās izglītības iestāžu, t.sk. koledžu,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karjeras attīstības atbalsta nodrošināšana un talantu attīstības atbalsta instrumenti profesionālajā un pieaugušo izglītībā, tostarp prasmju konkursi un starptautiskā salīdzināšanās kā izcilības un inovāciju virzītājs, tostarp nostiprinot sadarbību un sinerģiju ar nozarēm, koledžām un augstskolām un sniedzot kopīgu ieguldījumu prasmju nodrošināšanā modernai ekonomikai un sabiedrībai; 
2) profesionālās izglītības iestāžu un koledžu sadarbības ar nozarēm un uzņēmumiem stiprināšana, tostarp mācību uzņēmumu attīstība, sadarbības dibināšana ar augstākās izglītības iestādēm, DVB īstenošana u.c.</t>
    </r>
  </si>
  <si>
    <r>
      <rPr>
        <b/>
        <sz val="11"/>
        <rFont val="Arial"/>
        <family val="2"/>
      </rPr>
      <t>Energoefektīva un videi draudzīga profesionālās izglītības iestāžu un koledžu mācību vide</t>
    </r>
    <r>
      <rPr>
        <u/>
        <sz val="11"/>
        <rFont val="Arial"/>
        <family val="2"/>
      </rPr>
      <t xml:space="preserve">
Mērķauditorija:</t>
    </r>
    <r>
      <rPr>
        <sz val="11"/>
        <rFont val="Arial"/>
        <family val="2"/>
        <charset val="186"/>
      </rPr>
      <t xml:space="preserve"> profesionālās  izglītības iestādes, t.sk. koledžas, profesionālās izglītības iestāžu audzēkņi;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Profesionālās izglītības iestāžu un koledžu infrastruktūras un mācību vides modernizācija, tostarp poligonu un darbnīcu izveide, materiāltehniskās bāzes nodrošināšana jaunām izglītības programmām atbilstoši nākotnes vajadzībām pēc prasmēm, tostarp ekotehnoloģiju jomā, digitalizācija elastīgā mācību piedāvājuma nodrošināšanai; 2) vidi saudzējoši tehnoloģiskie risinājumi –infrastruktūras un vides zaļie risinājumi
2) Profesionālās kultūrizglītības sistēmas reformas pabeigšana. Rīga, Liepāja, Rēzekne. rofesionālās kultūrizglītības iestāžu (PIKC Nacionālā mākslu vidusskola, PIKC Emiļa Melngaiļa Liepājas mūzikas vidusskola, Jāņa Ivanova Rēzeknes mūzikas vidusskola) infrastruktūras modernizācijas projektu noslēgšana, mācību programmu modernizācija un  investīcijas talantu attīstībā, t.sk. mūzikas instrumentu bāzes atjaunināšana. 
3) Valsts policijas koledžas un mācību infrastruktūras modernizācija
</t>
    </r>
  </si>
  <si>
    <t>Energoefektīva un videi draudzīga profesionālās izglītības iestāžu un koledžu mācību vide</t>
  </si>
  <si>
    <t>KM, IeM, VM, ZM, LM</t>
  </si>
  <si>
    <r>
      <rPr>
        <b/>
        <sz val="11"/>
        <rFont val="Arial"/>
        <family val="2"/>
      </rPr>
      <t xml:space="preserve">Kultūras iestāžu kapacitātes stiprināšana
</t>
    </r>
    <r>
      <rPr>
        <u/>
        <sz val="11"/>
        <rFont val="Arial"/>
        <family val="2"/>
      </rPr>
      <t>Mērķauditorija:</t>
    </r>
    <r>
      <rPr>
        <sz val="11"/>
        <rFont val="Arial"/>
        <family val="2"/>
        <charset val="186"/>
      </rPr>
      <t xml:space="preserve"> Latvijas reģionu iedzīvotāji, vietējie un ārvalstu tūristi.
</t>
    </r>
    <r>
      <rPr>
        <u/>
        <sz val="11"/>
        <rFont val="Arial"/>
        <family val="2"/>
      </rPr>
      <t>Īstenošanas teritorija:</t>
    </r>
    <r>
      <rPr>
        <sz val="11"/>
        <rFont val="Arial"/>
        <family val="2"/>
        <charset val="186"/>
      </rPr>
      <t xml:space="preserve"> visa Latvijas teritorija.
</t>
    </r>
    <r>
      <rPr>
        <u/>
        <sz val="11"/>
        <rFont val="Arial"/>
        <family val="2"/>
      </rPr>
      <t>Veicamās darbības:</t>
    </r>
    <r>
      <rPr>
        <sz val="11"/>
        <rFont val="Arial"/>
        <family val="2"/>
        <charset val="186"/>
      </rPr>
      <t xml:space="preserve"> nacionālo kultūras iestāžu materiāltehniskā aprīkojuma atjaunošana, nodrošinot augstvērtīgu māksliniecisko sniegumu, kas pieejams plašai Latvijas un ārvalstu publikai.</t>
    </r>
  </si>
  <si>
    <t>Kultūras iestāžu kapacitātes stiprināšana</t>
  </si>
  <si>
    <r>
      <rPr>
        <b/>
        <sz val="11"/>
        <rFont val="Arial"/>
        <family val="2"/>
      </rPr>
      <t xml:space="preserve">Ekspertu kompetences celšana un prasmju  saglabāšana darbā ar  kultūras mantojuma saglabāšanu un atjaunošanu, novēršot un apkarojot kultūras priekšmetu  (mākslas vērtību) nelikumīgu ievešanu, izvešanu un īpašumtiessību maiņu  
</t>
    </r>
    <r>
      <rPr>
        <u/>
        <sz val="11"/>
        <rFont val="Arial"/>
        <family val="2"/>
      </rPr>
      <t>Mērķauditorija:</t>
    </r>
    <r>
      <rPr>
        <sz val="11"/>
        <rFont val="Arial"/>
        <family val="2"/>
        <charset val="186"/>
      </rPr>
      <t xml:space="preserve"> kultūras darbinieki, jaunieši.
</t>
    </r>
    <r>
      <rPr>
        <u/>
        <sz val="11"/>
        <rFont val="Arial"/>
        <family val="2"/>
      </rPr>
      <t xml:space="preserve">Īstenošanas teritorija: </t>
    </r>
    <r>
      <rPr>
        <sz val="11"/>
        <rFont val="Arial"/>
        <family val="2"/>
        <charset val="186"/>
      </rPr>
      <t xml:space="preserve">visa Latvijas teritorija.
</t>
    </r>
    <r>
      <rPr>
        <u/>
        <sz val="11"/>
        <rFont val="Arial"/>
        <family val="2"/>
      </rPr>
      <t>Veicamās darbības:</t>
    </r>
    <r>
      <rPr>
        <sz val="11"/>
        <rFont val="Arial"/>
        <family val="2"/>
        <charset val="186"/>
      </rPr>
      <t xml:space="preserve"> Kultūras mantojuma speciālistu kapacitātes celšana, t.sk. specifisku amata prasmju pārmantojamības nodrošināšana un kultūras mantojuma ekspertīžu metožu paplašināšana. Mantojuma institūciju (bibliotēku, muzeju, arhīvu) darbinieku, kultūras pieminekļu un nemateriālā mantojuma nozares speciālistu  kompetences celšana, t.sk. mantojuma restaurācijas, digitalizācijas, sabiedrības iesaistes, kultūras priekšmetu aprites jautājumos. Mācību piedāvājuma izveide jauniešu auditorijai, veiconot jauno speciālistu iesaisti, jauniešu nodarbinātību un sociālo iekļaušanos. </t>
    </r>
  </si>
  <si>
    <t xml:space="preserve">Ekspertu kompetences celšana un prasmju  saglabāšana darbā ar  kultūras mantojuma saglabāšanu un atjaunošanu, novēršot un apkarojot kultūras priekšmetu  (mākslas vērtību) nelikumīgu ievešanu, izvešanu un īpašumtiessību maiņu  </t>
  </si>
  <si>
    <t>(LNKC, NKMP); IZM</t>
  </si>
  <si>
    <r>
      <rPr>
        <b/>
        <sz val="11"/>
        <rFont val="Arial"/>
        <family val="2"/>
      </rPr>
      <t xml:space="preserve">Atbalsts sporta federāciju iniciatīvām
</t>
    </r>
    <r>
      <rPr>
        <u/>
        <sz val="11"/>
        <rFont val="Arial"/>
        <family val="2"/>
      </rPr>
      <t>Mērķauditorija:</t>
    </r>
    <r>
      <rPr>
        <sz val="11"/>
        <rFont val="Arial"/>
        <family val="2"/>
        <charset val="186"/>
      </rPr>
      <t xml:space="preserve"> visa sabiedrība;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Atbalsts Latvijā atzīto sporta federāciju iniciatīvām iedzīvotāju iesaistei fiziskajās/ sportiskajās aktivitātēs un esošās sporta infrastruktūras izmantošanā (sadarbībā ar VM un pašvaldībām)</t>
    </r>
  </si>
  <si>
    <t>Atbalsts sporta federāciju iniciatīvām</t>
  </si>
  <si>
    <t>NVO</t>
  </si>
  <si>
    <r>
      <rPr>
        <b/>
        <sz val="11"/>
        <rFont val="Arial"/>
        <family val="2"/>
      </rPr>
      <t xml:space="preserve">Latvijas Digitālās ekselences stratēģija </t>
    </r>
    <r>
      <rPr>
        <u/>
        <sz val="11"/>
        <rFont val="Arial"/>
        <family val="2"/>
      </rPr>
      <t xml:space="preserve">
Mērķauditorija:</t>
    </r>
    <r>
      <rPr>
        <sz val="11"/>
        <rFont val="Arial"/>
        <family val="2"/>
        <charset val="186"/>
      </rPr>
      <t xml:space="preserve"> visa sabiedrība;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1.Latvijas kā Eiropas mēroga IT profesionāļu sagatavošanas centra attīstība (balstoties uz uzbūvētās RTU, RBS, LU, Bufalo Universitātes programmas pamatiem), paplašinot augstākā līmeņa digitālo prasmju apguves piedāvājumu un tā mērogu, tostarp digitālās medicīnas un lielo datu jomā, kā arī nostiprinot mācību programmās HPC lietojuma prasmes. 2. Latvijas kā zināšanu centra augstas veiktspējas skaitļošanas (HPC – high-performance computing)  “pakalpojumiem”, eksperimentālai izstrādei un paraugprakses apmaiņai zinātnei, uzņēmumiem un publiskajam sektoram attīstība HPC infrastruktūras iespēju straujākai un apjomīgākai izmantošanai zinātnes, rūpniecības un sabiedrībai nozīmīgu problēmu risināšanai, tostarp attīstot HPC biznesa inkubatoru. No šāda zināšanu centra iegūtu gan Eiropas valstis, gan, jo īpaši, Latvijas uzņēmumi, no kuriem daļa jau šobrīd izrāda nopietnu interesi par piekļuvi šāda mēroga skaitļošanas jaudām.  3. Latvijas digitālās inovācijas centrs kā digitālās transformācijas virzītājs – atbalsts Latvijas digitālās inovācijas centra aktivitāšu īstenošanai privāto un publisko pakalpojumu digitālajai transformācijai un lielākai saskaņotībai ES mērogā, aptverot visus inovācijas ekosistēmas dalībniekus – studentus, uzņēmumus, start-up kopienu, akadēmisko sektoru, valsts un pašvaldības institūcijas. 4. Integrēta mākslīgā intelekta izcilības centra izveide –  tālāk attīstīt Latvijas potenciālu šajā jomā, balsoties uz Latvijas IT klastera digitālā inovāciju centra un LU Mākslīgā intelekta laboratorijas esošajām kompetencēm un veiktajām aktivitātēm, tostarp mākslīgā intelekta iniciatīvu ieviešana izglītības sistēmā.</t>
    </r>
  </si>
  <si>
    <r>
      <rPr>
        <b/>
        <sz val="11"/>
        <rFont val="Arial"/>
        <family val="2"/>
      </rPr>
      <t xml:space="preserve">Konkurētspējīga atalgojuma nodrošināšana kultūras nozarē strādājošajiem
</t>
    </r>
    <r>
      <rPr>
        <u/>
        <sz val="11"/>
        <rFont val="Arial"/>
        <family val="2"/>
      </rPr>
      <t xml:space="preserve">Mērķauditorija: </t>
    </r>
    <r>
      <rPr>
        <sz val="11"/>
        <rFont val="Arial"/>
        <family val="2"/>
        <charset val="186"/>
      </rPr>
      <t xml:space="preserve">valsts budžeta iestāžu un valsts kapitālsabiedrību nodarbinātie kultūras nozarē
</t>
    </r>
    <r>
      <rPr>
        <u/>
        <sz val="11"/>
        <rFont val="Arial"/>
        <family val="2"/>
      </rPr>
      <t xml:space="preserve">Īstenošanas teritorija: </t>
    </r>
    <r>
      <rPr>
        <sz val="11"/>
        <rFont val="Arial"/>
        <family val="2"/>
        <charset val="186"/>
      </rPr>
      <t xml:space="preserve">visa Latvijas teritorija
</t>
    </r>
    <r>
      <rPr>
        <u/>
        <sz val="11"/>
        <rFont val="Arial"/>
        <family val="2"/>
      </rPr>
      <t xml:space="preserve">Veicamās darbības: </t>
    </r>
    <r>
      <rPr>
        <sz val="11"/>
        <rFont val="Arial"/>
        <family val="2"/>
        <charset val="186"/>
      </rPr>
      <t>atalgojuma palielināšana kultūras nozarē nodarbinātajiem, lai nodrošinātu, ka tas sasniedz sabiedriskajā sektorā vidējo atalgojuma līmeni (1036 euro).</t>
    </r>
  </si>
  <si>
    <t>Konkurētspējīga atalgojuma nodrošināšana kultūras nozarē strādājošajiem</t>
  </si>
  <si>
    <t>Pieaugušo intereses un iesaistes mūžizglītībā veicināšana, stiprinot kvalitatīvu un elastīgu pieaugušo izglītības piedāvājumu un paplašinot pieejamību, tam efektīvi izmantojot izglītības iestāžu un pieaugušo izglītības centru resursus, veidojot prasmju fondus, sekmējot darba devēju un nozaru ieguldījumu un nodarbināto motivāciju, nodrošinot t.s. otrās iespējas izglītību, atbilstoši darba tirgus tendencēm</t>
  </si>
  <si>
    <r>
      <rPr>
        <b/>
        <sz val="11"/>
        <rFont val="Arial"/>
        <family val="2"/>
      </rPr>
      <t xml:space="preserve">Atbalsts nozaru vajadzībās balstītai pieaugušo izglītībai </t>
    </r>
    <r>
      <rPr>
        <u/>
        <sz val="11"/>
        <rFont val="Arial"/>
        <family val="2"/>
      </rPr>
      <t xml:space="preserve">
Mērķauditorija: </t>
    </r>
    <r>
      <rPr>
        <sz val="11"/>
        <rFont val="Arial"/>
        <family val="2"/>
        <charset val="186"/>
      </rPr>
      <t xml:space="preserve">nodarbināti pieaugušie, uzņēmumi, nozaru profesionālās organizācijas.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Publiskās un privātās partnerības instrumentu attīstību pieaugušo izglītības nodrošināšanai un mācību barjeru mazināšanai, tostarp prasmju fondu attīstība un pilotēšana atsevišķās nozarēs.  Pilotprogramma indikatīvi plānota sešās nozarēs (Būvniecība, transports un loģistika, kokrūpniecība, IKT,  ķīmiskajā rūpniecībā un tās saskarnozarē, telekomunikācijās un sakaros), paredzot iemaksas no darba devēju puses, pretī nodrošinot publisko atbalstu.</t>
    </r>
  </si>
  <si>
    <t xml:space="preserve">Atbalsts nozaru vajadzībās balstītai pieaugušo izglītībai </t>
  </si>
  <si>
    <t>visas ministrijas, VK, sociālie partneri, nozaru asociācijas un uzņēmumi</t>
  </si>
  <si>
    <r>
      <rPr>
        <b/>
        <sz val="11"/>
        <rFont val="Arial"/>
        <family val="2"/>
      </rPr>
      <t xml:space="preserve">Atbalsts pieaugušo individuālajās vajadzībās balstītai pieaugušo izglītībai </t>
    </r>
    <r>
      <rPr>
        <u/>
        <sz val="11"/>
        <rFont val="Arial"/>
        <family val="2"/>
      </rPr>
      <t xml:space="preserve">
Mērķauditorija: </t>
    </r>
    <r>
      <rPr>
        <sz val="11"/>
        <rFont val="Arial"/>
        <family val="2"/>
        <charset val="186"/>
      </rPr>
      <t xml:space="preserve">nodarbināti pieaugušie, publiskajā pārvaldē (centrālajā valsts pārvaldē un pašvaldībās).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Atbalsts pieaugušajiem, tostarp ar zemu izglītības līmeni un/vai zemu profesionālo kvalifikāciju, tautsaimniecības attīstībai nepieciešamo zināšanu un prasmju apguvei, tostarp augstskolās piedāvātie izglītības moduļi, individuālo mācību vajadzību noteikšana un personu profilēšana, nepieciešamā atbalsta nodrošināšana mācību šķēršļu pārvarēšanai (t.sk. mobilitātēs atbalsts, bērnu pieskatīšanas atbalsts u.c.), elastīga mācību piedāvājuma attīstība, tostarp pieaugušo izpratnes un motivācijas veicināšana, t.sk. pieaugušo koordinatoru un pieaugušo izglītotāju stiprināšana un viņu prasmju pilnveide.   Minimālo zināšanu un digitālo prasmju standarta  mācību programmas izstrāde pēc amatu un zināšanu līmeņiem, kas atbilstoši Eiropas Komisijas izstrādātajam standartam aptver visus digitālās kompetences elementus (datu pratība, komunikācija un sadarbība, digitāla satura radīšana, drošība, problēmu risināšana), nodarbināto testēšana un sertifikācija 
 Digitālās transformācijas zonā esošo publiskās pārvaldes darbinieku pārkvalifikācija atbilstoši tirgus prasībām</t>
    </r>
  </si>
  <si>
    <t xml:space="preserve">Atbalsts pieaugušo individuālajās vajadzībās balstītai pieaugušo izglītībai </t>
  </si>
  <si>
    <t>LM, IZM</t>
  </si>
  <si>
    <t>KM, EM, ZM, VM, IEM, VK, sociālie partneri</t>
  </si>
  <si>
    <r>
      <rPr>
        <b/>
        <sz val="11"/>
        <rFont val="Arial"/>
        <family val="2"/>
      </rPr>
      <t xml:space="preserve">Atbalsts sporta vēsturisko materiālo un nemateriālo vērtību saglabāšanai un eksponēšanai 
</t>
    </r>
    <r>
      <rPr>
        <u/>
        <sz val="11"/>
        <rFont val="Arial"/>
        <family val="2"/>
      </rPr>
      <t>Mērķauditorija:</t>
    </r>
    <r>
      <rPr>
        <sz val="11"/>
        <rFont val="Arial"/>
        <family val="2"/>
        <charset val="186"/>
      </rPr>
      <t xml:space="preserve"> visa sabiedrība;
</t>
    </r>
    <r>
      <rPr>
        <u/>
        <sz val="11"/>
        <rFont val="Arial"/>
        <family val="2"/>
      </rPr>
      <t xml:space="preserve">Īstenošanas vieta: </t>
    </r>
    <r>
      <rPr>
        <sz val="11"/>
        <rFont val="Arial"/>
        <family val="2"/>
        <charset val="186"/>
      </rPr>
      <t xml:space="preserve">Rīga; 
</t>
    </r>
    <r>
      <rPr>
        <u/>
        <sz val="11"/>
        <rFont val="Arial"/>
        <family val="2"/>
      </rPr>
      <t xml:space="preserve">Veicamās darbības: </t>
    </r>
    <r>
      <rPr>
        <sz val="11"/>
        <rFont val="Arial"/>
        <family val="2"/>
        <charset val="186"/>
      </rPr>
      <t>Latvijas Sporta (un olimpiskās vēstures) muzeja darbības mērķis ir vākt, saglabāt, pētīt, eksponēt un popularizēt materiālās un nemateriālās liecības, kurām ir vēsturiska, zinātniska un memoriāla nozīme, kā arī ar tām saistītu informāciju par Latvijas sporta un olimpisko vēsturi, lai ieinteresētu un informētu sabiedrību par Latvijas sporta kultūrvēsturisko mantojumu un sportu kā aktīva un veselīga dzīvesveida pamatu. Lai veicinātu vēsturisko materiālo un nemateriālo vērtību saglabāšanu, kā arī atbilstoši mūsdienu pieprasījumam ieviestu jaunas eksponēšanas formas, ir jāsniedz atbalsts muzeja darbībai un attīstībai, tai skaitā palielinot klātienes ekspozīciju apjomu un skaitu, kā arī izveidojot virtuālu muzeja ekspozīciju.</t>
    </r>
  </si>
  <si>
    <t xml:space="preserve">Atbalsts sporta vēsturisko materiālo un nemateriālo vērtību saglabāšanai un eksponēšanai </t>
  </si>
  <si>
    <t>Pašvaldības, NVO</t>
  </si>
  <si>
    <t>Kultūras un sporta jomas pedagogu sagatavošana, speciālistu un profesionāļu kapacitātes stiprināšana, sadarbībā ar Latvijas augstskolām izstrādājot izglītības programmu saturu,nodrošinot brīvā laika aktivitātes profesionālu pedagogu un treneru vadībā</t>
  </si>
  <si>
    <r>
      <rPr>
        <b/>
        <sz val="11"/>
        <rFont val="Arial"/>
        <family val="2"/>
      </rPr>
      <t xml:space="preserve">Atbalsts pieaugušo individuālajās vajadzībās balstītai pieaugušo izglītībai </t>
    </r>
    <r>
      <rPr>
        <u/>
        <sz val="11"/>
        <rFont val="Arial"/>
        <family val="2"/>
      </rPr>
      <t xml:space="preserve">
Mērķauditorija:</t>
    </r>
    <r>
      <rPr>
        <sz val="11"/>
        <rFont val="Arial"/>
        <family val="2"/>
        <charset val="186"/>
      </rPr>
      <t xml:space="preserve"> nodarbināti pieaugušie, 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Atbalsts pieaugušajiem, tostarp ar zemu izglītības līmeni un/vai zemu profesionālo kvalifikāciju, tautsaimniecības attīstībai nepieciešamo zināšanu un prasmju apguvei, tostarp augstskolās piedāvātie izglītības moduļi, individuālo mācību vajadzību noteikšana un personu profilēšana, nepieciešamā atbalsta nodrošināšana mācību šķēršļu pārvarēšanai (t.sk. mobilitātēs atbalsts, bērnu pieskatīšanas atbalsts u.c.), elastīga mācību piedāvājuma attīstība, tostarp pieaugušo izpratnes un motivācijas veicināšana, t.sk. pieaugušo koordinatoru un pieaugušo izglītotāju stiprināšana un viņu prasmju pilnveide.  </t>
    </r>
  </si>
  <si>
    <t>Preventīvi un intervences pasākumi izglītības pārtraukšanas riska samazināšanai un pasākumi sociālai integrācijai (skolas, atbalsta personāla, vecāku un institūciju savstarpējā sadarbība; sociālo dzīves prasmju attīstība; atbalsta personāla piesaiste; individualizēts mācību atbalsts; agrīnā izglītības vajadzību diagnostika; nelabvēlīgā situācijā nonākušu jauniešu atbalsts)</t>
  </si>
  <si>
    <r>
      <rPr>
        <b/>
        <sz val="11"/>
        <rFont val="Arial"/>
        <family val="2"/>
      </rPr>
      <t>Integrēta "skola-kopiena" sadarbības programma atstumtības riska mazināšanai izglītības iestādēs</t>
    </r>
    <r>
      <rPr>
        <u/>
        <sz val="11"/>
        <rFont val="Arial"/>
        <family val="2"/>
      </rPr>
      <t xml:space="preserve">
Mērķauditorija: </t>
    </r>
    <r>
      <rPr>
        <sz val="11"/>
        <rFont val="Arial"/>
        <family val="2"/>
        <charset val="186"/>
      </rPr>
      <t xml:space="preserve">izglītības iestādes, to skolotāji un skolēni, kā arī viņu vecāki;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Integrēta skola-kopiena (pašvaldība, tās dienesti, vecāki un citi kopienas locekļi) sadarbības programmas izveide un īstenošana, nodrošinot starp-institūciju sadarbību un koordināciju (a) individuālam izglītojamo mācīšanās atbalstam (ar priekšlaicīgas mācību pamešanas riskam pakļautie izglītojamie, speciālām vajadzībām, mācīšanās grūtībām, sociāli ekonomiskiem riskiem pakļautiem bērniem, pāridarīšanai pakļautiem bērniem, u.c.), (b) efektīvu darbu ar remigrējušiem un imigrantu bērniem, kā arī mazākumtautībām, aktīvi iesaistot vecākus, ģimenes, citus sabiedrības locekļus, (c) ārpus formālās izglītības (t.sk. interešu izglītības) mērķtiecīgai nodrošināšanai izglītības iestādē.                               </t>
    </r>
  </si>
  <si>
    <t>Integrēta "skola-kopiena" sadarbības programma atstumtības riska mazināšanai izglītības iestādēs</t>
  </si>
  <si>
    <t>LM, VARAM, pašvaldības, NVO</t>
  </si>
  <si>
    <r>
      <rPr>
        <b/>
        <sz val="11"/>
        <rFont val="Arial"/>
        <family val="2"/>
      </rPr>
      <t xml:space="preserve">Investīcijas valsts nozīmes daudzfunkcionālas  sporta infrastruktūras  attīstības projektu īstenošanai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Veicāmās darbības:</t>
    </r>
    <r>
      <rPr>
        <sz val="11"/>
        <rFont val="Arial"/>
        <family val="2"/>
        <charset val="186"/>
      </rPr>
      <t xml:space="preserve"> Valsts nozīmes sporta infrastruktūras attīstības (jaunu projektu attīstībai vai esošo rekonstrukcijai) projektu īstenošana atbilstoši apstiprinātai sporta infrastruktūras attīstības koncepcijai un tajā noteiktajām prioritātēm (izņemot Bobsleja un kamaniņu trases "Sigulda" attīstībai). Kopīga kartējuma izstrāde par valsts, pašvaldību un privāto sporta infrastruktūru (Sporta bāzu reģistra attīstība)</t>
    </r>
  </si>
  <si>
    <t>Investīcijas valsts nozīmes daudzfunkcionālas  sporta infrastruktūras  attīstības projektu īstenošanai</t>
  </si>
  <si>
    <t>FM (VNĪ), SM, pašvaldības, NVO (SLO)</t>
  </si>
  <si>
    <t>Sociālās atstumtības riskam pakļauto bērnu un jauniešu (sociāli ekonomiskie riski, speciālās vajadzības, nelabvēlīgā situācijā nonākuši jaunieši, u.c. PMP riski) iesaistīšana ārpus formālās izglītības (t.sk. interešu izglītības) pasākumos (t.sk. skolas vidē – kā vispārējā, tā profesionālajā izglītībā)</t>
  </si>
  <si>
    <r>
      <rPr>
        <b/>
        <sz val="11"/>
        <rFont val="Arial"/>
        <family val="2"/>
      </rPr>
      <t>Sekmēt NEET jauniešu integrēšanos izglītībā un nodarbinātībā</t>
    </r>
    <r>
      <rPr>
        <u/>
        <sz val="11"/>
        <rFont val="Arial"/>
        <family val="2"/>
      </rPr>
      <t xml:space="preserve">
Mērķauditorija: </t>
    </r>
    <r>
      <rPr>
        <sz val="11"/>
        <rFont val="Arial"/>
        <family val="2"/>
        <charset val="186"/>
      </rPr>
      <t xml:space="preserve">NEET jaunieši, pašvaldības, izglītības iestādes, NVO.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individuālas pasākumu programmas izstrāde un īstenošana NEET jauniešiem, lai sekmētu to atgriešanos izglītībā vai nodarbinātības uzsākšanu, nodrošinot programmas īstenošanas laikā jaunietim individuālu mentora atbalstu, pašvaldības dienestu atbalstu, vienaudžu atbalstu un mācību iespējas. </t>
    </r>
  </si>
  <si>
    <t>Sekmēt NEET jauniešu integrēšanos izglītībā un nodarbinātībā</t>
  </si>
  <si>
    <r>
      <rPr>
        <b/>
        <sz val="11"/>
        <rFont val="Arial"/>
        <family val="2"/>
      </rPr>
      <t>Interešu izglītības pieejamības paplašināšana sociālās atstumtības riskam pakļautiem izglītojamajiem</t>
    </r>
    <r>
      <rPr>
        <u/>
        <sz val="11"/>
        <rFont val="Arial"/>
        <family val="2"/>
      </rPr>
      <t xml:space="preserve">
Mērķauditorija: </t>
    </r>
    <r>
      <rPr>
        <sz val="11"/>
        <rFont val="Arial"/>
        <family val="2"/>
        <charset val="186"/>
      </rPr>
      <t xml:space="preserve">sociālas atstumtības riskam pakļauti izglītojamie, pašvaldības;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atbalsts interešu izglītības pieejamības nodrošināšanai pie citiem īstenotājiem, ārpus izglītības iestādes, primāri atbalstot  maznodrošinātos un  sociālā riska grupas, atbalstu plānojot gan pasākumu apmeklēšanai, gan mācību līdzekļu atbalstam.</t>
    </r>
  </si>
  <si>
    <t>Interešu izglītības, brīvā laika un bērnu pieskatīšanas pakalpojumu pieejamības paplašināšana sociālās atstumtības riskam pakļautiem izglītojamajiem un bērniem ar speciālām vajadzībām</t>
  </si>
  <si>
    <t xml:space="preserve">IZM </t>
  </si>
  <si>
    <r>
      <rPr>
        <b/>
        <sz val="11"/>
        <rFont val="Arial"/>
        <family val="2"/>
      </rPr>
      <t xml:space="preserve">Investīcijas valsts nozīmes daudzfunkcionālas  sporta infrastruktūras  attīstības projektu īstenošanai 
</t>
    </r>
    <r>
      <rPr>
        <u/>
        <sz val="11"/>
        <rFont val="Arial"/>
        <family val="2"/>
      </rPr>
      <t xml:space="preserve">Mērķauditorija: </t>
    </r>
    <r>
      <rPr>
        <sz val="11"/>
        <rFont val="Arial"/>
        <family val="2"/>
        <charset val="186"/>
      </rPr>
      <t xml:space="preserve">visa sabiedrība; 
</t>
    </r>
    <r>
      <rPr>
        <u/>
        <sz val="11"/>
        <rFont val="Arial"/>
        <family val="2"/>
      </rPr>
      <t xml:space="preserve">Īstenošanas teritorija: </t>
    </r>
    <r>
      <rPr>
        <sz val="11"/>
        <rFont val="Arial"/>
        <family val="2"/>
        <charset val="186"/>
      </rPr>
      <t xml:space="preserve">visa Latvija; 
</t>
    </r>
    <r>
      <rPr>
        <u/>
        <sz val="11"/>
        <rFont val="Arial"/>
        <family val="2"/>
      </rPr>
      <t xml:space="preserve">Veicāmās darbības: </t>
    </r>
    <r>
      <rPr>
        <sz val="11"/>
        <rFont val="Arial"/>
        <family val="2"/>
        <charset val="186"/>
      </rPr>
      <t>Atbalsts Bobsleja un kamaniņu trases "Sigulda" attīstībai.</t>
    </r>
  </si>
  <si>
    <t xml:space="preserve">Investīcijas valsts nozīmes daudzfunkcionālas  sporta infrastruktūras  attīstības projektu īstenošanai </t>
  </si>
  <si>
    <t>Pieejamas un koordinētas kultūras un sporta jomas finansēšanas sistēmas pilnveide, paaugstinot organizāciju kapacitāti un konkurētspēju, atbalsta nodrošināšana sportam, tai skaitā augstākās izglītības iestādēs, kā arī starptautisku sporta pasākumu finansēšanas sistēmas pilnveide</t>
  </si>
  <si>
    <r>
      <rPr>
        <b/>
        <sz val="11"/>
        <rFont val="Arial"/>
        <family val="2"/>
      </rPr>
      <t xml:space="preserve">Valsts atbalsts augstas klases sasniegumu sporta attīstībai
</t>
    </r>
    <r>
      <rPr>
        <u/>
        <sz val="11"/>
        <rFont val="Arial"/>
        <family val="2"/>
      </rPr>
      <t>Mērķauditorija:</t>
    </r>
    <r>
      <rPr>
        <sz val="11"/>
        <rFont val="Arial"/>
        <family val="2"/>
        <charset val="186"/>
      </rPr>
      <t xml:space="preserve"> olimpisko sporta veidu federācijas, augstskolas.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Nodrošināts stabils un prognozējams sporta nozares bāzes finansējums un pietiekams valsts atbalsts sporta federācijām atbilstoši sporta politikas prioritātēm. 
Latvijā ir 93 Sporta likumā noteiktā kārtībā atzītas sporta federācijas, t.sk. 27 olimpisko individuālo sporta veidu federācijas un 7 olimpisko komandu sporta spēļu federācijas.  Nacinonālā attīstības plāna 2021. - 2027.gadam periodā 2022.gadā un 2026.gadā notiek Ziemas Olimpiskās un Paralimpiskās spēles, savukārt 2024.gadā Vasaras Olimpiskās un Paralimpiskās spēles, kā rezultātā, lai nodrošinātu talantīgo sportistu un valsts izlašu sagatavošanos un dalību Olimpiskajās spēlēs, Pasaules spēlēs (World Games), pasaules un Eiropas čempionātos (arī atlases turnīros), nepieciešams papildus (stabils un prognzējams) finansējums. Pasākums paredz arī atbalsta palielinājumu augstskolu sporta attīstībai, tai skaitā īstenojot pasākumus kopīgas kompleksās sporta bāzes darbības nodrošināšanai (LU, RTU un RSU vajadzībām Pārdaugavā).</t>
    </r>
  </si>
  <si>
    <t>Valsts atbalsts augstas klases sasniegumu sporta attīstībai</t>
  </si>
  <si>
    <t xml:space="preserve"> IZM</t>
  </si>
  <si>
    <r>
      <rPr>
        <b/>
        <sz val="11"/>
        <rFont val="Arial"/>
        <family val="2"/>
      </rPr>
      <t xml:space="preserve">Valsts atbalsts starptautisku sporta pasākumu organizēšanai un to pieejamības veicināšanai
</t>
    </r>
    <r>
      <rPr>
        <u/>
        <sz val="11"/>
        <rFont val="Arial"/>
        <family val="2"/>
      </rPr>
      <t xml:space="preserve">Mērķauditorija: </t>
    </r>
    <r>
      <rPr>
        <sz val="11"/>
        <rFont val="Arial"/>
        <family val="2"/>
        <charset val="186"/>
      </rPr>
      <t xml:space="preserve">starptautisku sporta pasākumu rīkotāji un dalībnieki.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Nodrošināt nacionālas nozīmes starptautisku sporta pasākumu organizēšanu Latvijā, veicinot attiecīgo sporta veidu attīstību un valsts ekonomisko attīstību, kā arī popularizējot Latviju ārvalstīs. Sporta politikas pamatnostādnēs 2014.-2020.gadam konstatēts, ka, atbalstot nacionālas nozīmes starptautisku sporta pasākumu organizēšanu Latvijā, tiek veicināta ne tikai attiecīgā sporta veida attīstība (t.sk. bērnu un jauniešu interese par šo sporta veidu), bet arī veicināta valsts ekonomiskā attīstība (sacensību apmeklētāji no ārvalstīm kā tūristi, to uzturēšanās laikā Latvijā patērētās preces un pakalpojumi, u.tml.) un popularizēta Latvija ārvalstīs. Latvijā ik gadu ar valsts budžeta finansējuma atbalstu plānots rīkot vismaz 10 nacionālas nozīmes starptautiski sporta pasākumus. </t>
    </r>
  </si>
  <si>
    <t>Valsts atbalsts starptautisku sporta pasākumu organizēšanai un to pieejamības veicināšanai</t>
  </si>
  <si>
    <t>Sistemātiska jauno talantu apzināšana un nepazaudēšana kultūras un sporta jomā, pieredzējušu un starptautisku atzinību guvušu sportistu vai speciālistu iesaistīšana sporta nozares attīstībā (skolēni, studenti)</t>
  </si>
  <si>
    <r>
      <rPr>
        <b/>
        <sz val="11"/>
        <rFont val="Arial"/>
        <family val="2"/>
      </rPr>
      <t xml:space="preserve">Atbalsts sporta talantu identificēšanai un attīstībai
</t>
    </r>
    <r>
      <rPr>
        <u/>
        <sz val="11"/>
        <rFont val="Arial"/>
        <family val="2"/>
      </rPr>
      <t>Mērķauditorija:</t>
    </r>
    <r>
      <rPr>
        <sz val="11"/>
        <rFont val="Arial"/>
        <family val="2"/>
        <charset val="186"/>
      </rPr>
      <t xml:space="preserve"> bērni un jaunieši, sporta veidu federācijas, pašvaldības.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Sagatavot starptautiski konkurētspējīgus augstas klases sportistus olimpiskajos sporta veidos, lai nodrošinātu izcilus sasniegumus sportā ilgtermiņā. Pasākums paredz sniegt atbalstu sporta talantu identificēšanai un attīstībai (tai skaitā piedāvājot mācību-treniņu procesu apvienot ar kvalitatīvas vispārējās vidējās izglītības ieguvi), sniedzot atbalstu Augstas klases sportistu sagatavošanas centru sistēmas jeb talantu atlases un attīstības centru, kā arī Murjāņu sporta ģimnāzijas darbībai un attīstībai.</t>
    </r>
  </si>
  <si>
    <t>Atbalsts sporta talantu identificēšanai un attīstībai</t>
  </si>
  <si>
    <t xml:space="preserve">Pašvaldības, izglītības iestādes, NVO </t>
  </si>
  <si>
    <r>
      <rPr>
        <b/>
        <sz val="11"/>
        <rFont val="Arial"/>
        <family val="2"/>
      </rPr>
      <t xml:space="preserve">Latvijas kultūras un radošo industriju eksportspējas stiprināšana
</t>
    </r>
    <r>
      <rPr>
        <u/>
        <sz val="11"/>
        <rFont val="Arial"/>
        <family val="2"/>
      </rPr>
      <t>Mērķauditorija:</t>
    </r>
    <r>
      <rPr>
        <sz val="11"/>
        <rFont val="Arial"/>
        <family val="2"/>
        <charset val="186"/>
      </rPr>
      <t xml:space="preserve"> Latvijas iedzīvotāji, valstspiederīgie, kā arī citu valstu lasītāji
</t>
    </r>
    <r>
      <rPr>
        <u/>
        <sz val="11"/>
        <rFont val="Arial"/>
        <family val="2"/>
      </rPr>
      <t xml:space="preserve">Īstenošanas teritorija: </t>
    </r>
    <r>
      <rPr>
        <sz val="11"/>
        <rFont val="Arial"/>
        <family val="2"/>
        <charset val="186"/>
      </rPr>
      <t xml:space="preserve">Latvija, Eiropa
</t>
    </r>
    <r>
      <rPr>
        <u/>
        <sz val="11"/>
        <rFont val="Arial"/>
        <family val="2"/>
      </rPr>
      <t>Veicamās darbības:</t>
    </r>
    <r>
      <rPr>
        <sz val="11"/>
        <rFont val="Arial"/>
        <family val="2"/>
        <charset val="186"/>
      </rPr>
      <t xml:space="preserve"> Koordinētas kultūras un radošo industrijas eksporta sistēmas atbalsta izveide, t.sk. literatūras eksporta attīstīšana, nodrošinot dalību viesu valsts statusā Frankfurtes grāmatu tirgū (2025-2027), t.sk. literāro darbu tulkojumu veikšanas un izdošanas atbalsts, ārvalstu izdevēju vizīšu nodrošināšana Latvijā</t>
    </r>
  </si>
  <si>
    <t>Latvijas kultūras un radošo industriju eksportspējas stiprināšana</t>
  </si>
  <si>
    <t>EM (LIAA); ĀM (LI)</t>
  </si>
  <si>
    <r>
      <rPr>
        <b/>
        <sz val="11"/>
        <rFont val="Arial"/>
        <family val="2"/>
      </rPr>
      <t xml:space="preserve">Atbalsts jauniešu inciatīvām un neformālajai izglītībai
</t>
    </r>
    <r>
      <rPr>
        <u/>
        <sz val="11"/>
        <rFont val="Arial"/>
        <family val="2"/>
      </rPr>
      <t xml:space="preserve">Mērķauditorija: </t>
    </r>
    <r>
      <rPr>
        <sz val="11"/>
        <rFont val="Arial"/>
        <family val="2"/>
        <charset val="186"/>
      </rPr>
      <t xml:space="preserve">jaunieši (13-25 gadus vecas personas), jaunatnes organizācijas, citas NVO, kas aktīvas darbā ar jauniešu mērķauditoriju, pašvaldības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jauniešu neformālās izglītības pārrobežu mobilitātes projekti, jaunatnes jomas organizāciju sadarbības projekti, mācības jaunatnes jomā strādājošajiem, brīvprātīgā darba projektiem</t>
    </r>
  </si>
  <si>
    <t>Atbalsts jauniešu inciatīvām un neformālajai izglītībai</t>
  </si>
  <si>
    <t>JSPA</t>
  </si>
  <si>
    <r>
      <rPr>
        <b/>
        <sz val="11"/>
        <rFont val="Arial"/>
        <family val="2"/>
      </rPr>
      <t xml:space="preserve">Darba ar jaunatni attīstība valsts, pašvaldību un nevalstisko organizāciju ietvaros
</t>
    </r>
    <r>
      <rPr>
        <u/>
        <sz val="11"/>
        <rFont val="Arial"/>
        <family val="2"/>
      </rPr>
      <t xml:space="preserve">Mērķauditorija: </t>
    </r>
    <r>
      <rPr>
        <sz val="11"/>
        <rFont val="Arial"/>
        <family val="2"/>
        <charset val="186"/>
      </rPr>
      <t xml:space="preserve">jaunieši (13-25 gadus vecas personas), jaunatnes organizācijas, citas NVO, kas aktīvas darbā ar jauniešu mērķauditoriju, pašvaldības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darba ar jaunatni sistēmas pilnveidošana pašvaldībās
2) atbalsts jauniešu centru attīstībai pašvaldībās
3) NVO, kas veic darbu ar jaunatni un jauniešu organizāciju kapacitātes stiprināšana
4) darba ar jaunatni metožu un formu pilnveide (digitālais jaunatnes darbs, mobilais jaunatnes darbs, darbs ar specifiskām jauniešu mērķgupām u.c.)</t>
    </r>
  </si>
  <si>
    <t>Darba ar jaunatni attīstība valsts, pašvaldību un nevalstisko organizāciju ietvaros</t>
  </si>
  <si>
    <t>pašvaldības, sociālie un sadarbības partneri</t>
  </si>
  <si>
    <r>
      <rPr>
        <b/>
        <u/>
        <sz val="11"/>
        <rFont val="Arial"/>
        <family val="2"/>
      </rPr>
      <t xml:space="preserve">Diasporas atbalsta projekti
</t>
    </r>
    <r>
      <rPr>
        <sz val="11"/>
        <rFont val="Arial"/>
        <family val="2"/>
        <charset val="186"/>
      </rPr>
      <t>Atbalsts projektiem, kas veicina  diasporas pašorganizēšanos, latviskās identitātes stiprināšanu un saiknes ar Latviju stiprināšanu</t>
    </r>
  </si>
  <si>
    <t>Diasporas atbalsta projekti</t>
  </si>
  <si>
    <r>
      <rPr>
        <b/>
        <sz val="11"/>
        <rFont val="Arial"/>
        <family val="2"/>
      </rPr>
      <t xml:space="preserve">Atbalsts jauniešu solidaritātes projektiem un brīvprātīgajam darbam
</t>
    </r>
    <r>
      <rPr>
        <u/>
        <sz val="11"/>
        <rFont val="Arial"/>
        <family val="2"/>
      </rPr>
      <t>Mērķauditorija:</t>
    </r>
    <r>
      <rPr>
        <sz val="11"/>
        <rFont val="Arial"/>
        <family val="2"/>
        <charset val="186"/>
      </rPr>
      <t xml:space="preserve"> jaunieši (13-25 gadus vecas personas), jaunatnes organizācijas, citas NVO, kas aktīvas darba ar jauniešu mērķauditoriju, uzņēmumi, pašvaldības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īstenoti jauniešu solidaritātes projekti, brīvprātīgā darba projekti, kā arī jauniešu nodarbinātības un neformālās izglītības prakses projekti Latvijā un citās ES dalībvalstīs</t>
    </r>
  </si>
  <si>
    <t>Atbalsts jauniešu solidaritātes projektiem un brīvprātīgajam darbam</t>
  </si>
  <si>
    <t>KM, LM</t>
  </si>
  <si>
    <t>IeM, TM, IZM, VK, SIF, pašvaldības, NVO, sociālie partneri</t>
  </si>
  <si>
    <r>
      <rPr>
        <b/>
        <sz val="11"/>
        <rFont val="Arial"/>
        <family val="2"/>
      </rPr>
      <t xml:space="preserve">Latviešu valodas attīstība un lietojuma nostiprināšana
</t>
    </r>
    <r>
      <rPr>
        <u/>
        <sz val="11"/>
        <rFont val="Arial"/>
        <family val="2"/>
      </rPr>
      <t>Mērķauditorija:</t>
    </r>
    <r>
      <rPr>
        <sz val="11"/>
        <rFont val="Arial"/>
        <family val="2"/>
        <charset val="186"/>
      </rPr>
      <t xml:space="preserve"> Latvijas iedzīvotāji, valodas pētnieki, nevalstiskās organizācijas, izglītības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Latviešu valodas prasmes pārbaudes procesu pilnveidošana atbilstoši starptautiska valodas testa prasībām un principiem un ieviešana; 
2) Latviešu valodas lietotņu attīstība,  citu digitālo latviešu valodas apguves rīku izveide un mācību platformu izveide un uzturēšana; 
3) Valsts pētījumu programmas "Latviešu valoda" paplašināšana, papildinot ar valodas korpusu pētniecību latviešu valodai, lībiešu valodai un latgaliešu rakstu valodai, latviešu valodas digitalizāciju, t.sk. digitālajām datu bāzēm, latviešu valodas īpašajām formām un veidiem, fonētiku; 
4) Latviešu valodas popularizēšanas un studiju attīstības pasākumi ārvalstu augstskolās; 
5) Regulāra valodas apguves un popularizēšanas projektu konkursa izveide un īstenošana; </t>
    </r>
  </si>
  <si>
    <t>Latviešu valodas attīstība un lietojuma nostiprināšana</t>
  </si>
  <si>
    <t>IZM, KM, NEPL</t>
  </si>
  <si>
    <t>LM, VK, TM</t>
  </si>
  <si>
    <r>
      <rPr>
        <b/>
        <sz val="11"/>
        <rFont val="Arial"/>
        <family val="2"/>
      </rPr>
      <t xml:space="preserve">Latviešu valodas apguves piedāvājuma paplašināšana
</t>
    </r>
    <r>
      <rPr>
        <u/>
        <sz val="11"/>
        <rFont val="Arial"/>
        <family val="2"/>
      </rPr>
      <t>Mērķauditorija:</t>
    </r>
    <r>
      <rPr>
        <sz val="11"/>
        <rFont val="Arial"/>
        <family val="2"/>
        <charset val="186"/>
      </rPr>
      <t xml:space="preserve"> izglītības iestādes, pedagogi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Latviešu valodas kā svešvalodas skolotāju izglītības programmas (īsā programma) izveide un īstenošana (sagatavojot 30 - 40 skolotājus gadā) un skolotāju/izglītotāju-multiplikatoru sagatavošana, lai popularizētu mūsdienīgas latviešu valodas mācīšanas metodes skolēniem un pieaugušajiem</t>
    </r>
  </si>
  <si>
    <t>Latviešu valodas apguves piedāvājuma paplašināšana</t>
  </si>
  <si>
    <r>
      <rPr>
        <b/>
        <sz val="11"/>
        <rFont val="Arial"/>
        <family val="2"/>
      </rPr>
      <t xml:space="preserve">Latviešu valodas apguves atbalsts ārzemniekiem
</t>
    </r>
    <r>
      <rPr>
        <u/>
        <sz val="11"/>
        <rFont val="Arial"/>
        <family val="2"/>
      </rPr>
      <t>Mērķauditorija:</t>
    </r>
    <r>
      <rPr>
        <sz val="11"/>
        <rFont val="Arial"/>
        <family val="2"/>
        <charset val="186"/>
      </rPr>
      <t xml:space="preserve"> ārzemnieki, kas uzturas Latvijā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Digitālo mācību līdzekļu latviešu valodas kā svešvalodas apguvei izveide un latviešu valodas apguves nodrošināšana ārzemniekiem, kas uzturas Latvijā</t>
    </r>
  </si>
  <si>
    <t>Latviešu valodas apguves atbalsts ārzemniekiem</t>
  </si>
  <si>
    <t>IeM, KM</t>
  </si>
  <si>
    <r>
      <rPr>
        <b/>
        <sz val="11"/>
        <rFont val="Arial"/>
        <family val="2"/>
      </rPr>
      <t xml:space="preserve">Vienotais tiesību aktu projektu izstrādes un saskaņošanas portāls, 2. kārta
</t>
    </r>
    <r>
      <rPr>
        <u/>
        <sz val="11"/>
        <rFont val="Arial"/>
        <family val="2"/>
      </rPr>
      <t xml:space="preserve">Mērķauditorija: </t>
    </r>
    <r>
      <rPr>
        <sz val="11"/>
        <rFont val="Arial"/>
        <family val="2"/>
        <charset val="186"/>
      </rPr>
      <t xml:space="preserve">Sabiedrības pārstāvji, komersanti,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Projekta "Vienotais tiesību aktu projektu izstrādes un saskaņošanas portāls", 2. kārta, kas ietver:
- Politikas plānošanas dokumnetu datu bāzes (POLSIS) integrācija TAP portālā,  samazinot Valsts informācijas sistēmu skaitu.
- Atvieglot un uzlabot Valsts budžeta veidošanas procesu un tiesību aktu sagatavošanu un virzīšanu. Valsts budžets ir liela apjoma informācijas kopums, kas sastāv no vairākiem tiesību aktiem un process ir smagnējs un sarežģīts, līdz ar to TAP portālā nepieciešams izveidot atsevišķu analītisku moduli lielo datu (piemēram, budžeta tiesību akti) izstrādei, analīzei, apritei un glabāšanai.
- Ex post rīka izstrāde, kas novērtētu tiesību aktos ietverto regulējumu un plānoto rezultātu faktisko sasniegšanu un, kādi uzlabojumi veicami neatbilstības vai jaunu problēmu gadījumā.
- Ministru kabineta darbības virtuālā asistenta izveide.
- Turpmākā sasaiste un pāreja uz strukturētiem datiem Saeimas līmenī.</t>
    </r>
  </si>
  <si>
    <t>Vienotais tiesību aktu projektu izstrādes un saskaņošanas portāls, 2. kārta</t>
  </si>
  <si>
    <t>NVO, visas ministrijas, PKC</t>
  </si>
  <si>
    <r>
      <rPr>
        <b/>
        <sz val="11"/>
        <rFont val="Arial"/>
        <family val="2"/>
      </rPr>
      <t xml:space="preserve">Valsts u pašvldību iestāžu tīmekļvietņu vienotās platformas 2.kārta (TVP2)
</t>
    </r>
    <r>
      <rPr>
        <u/>
        <sz val="11"/>
        <rFont val="Arial"/>
        <family val="2"/>
      </rPr>
      <t xml:space="preserve">Mērķauditorija: </t>
    </r>
    <r>
      <rPr>
        <sz val="11"/>
        <rFont val="Arial"/>
        <family val="2"/>
        <charset val="186"/>
      </rPr>
      <t xml:space="preserve">Sabiedrības pārstāvji, komersanti,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Projekta "Valsts u pašvldību iestāžu tīmekļvietņu vienotās platformas", 2. kārta ietvaros paredzēts:
1) attīstīt un pilnveidot Valsts un pašvaldību iestāžu tīmekļvietņu vienoto platformu (TVP1). Paplašināt tajā pieejamo funkcionalitāti, uzlabot un pielāgot gan atbilstoši lietotāju vajadzībām, gan jaunākajām IT sniegtajām iespējām, gan jauno iestāžu, kuras vēlētos pievienoties platformai, vajadzībām.
2) izveidot vienu visas valsts pārvaldes kopējo vietni, no kuras iespējams navigēt uz jau TVP1 ietvaros izveidotajām vienotajām tīmekļvietnēm, nodrošinot vienotajai vietnei vienotās komponentes, piem., čatbotu, kurš spēj atbildēt par jebkuras iestādes jautājumiem u.tml., kura būs kā centrālā vietne, kurā iezīvotājiem pieejama pārsakatāmā veidā vienkopus informācija par galvenajām darbības jomām pāriestāžu griezumā (piemēram, veselība, vide, īpašumi u.tml.), nodrošinot lietotājam iespēju saņemt galveno informāciju vienkopus, nevis meklējot katras iestādes tīmekļvietnē, kā arī paredzot iespēja lietotājam pašam konfigurēt vietnes saturu, atzīmējot jomas, kuras interesē. 
3) sniegt atbalstu arī pārējo valsts un pašvaldību iestāžu pārejai uz vienoto platfomu (iepriekšējā projekta- TVP1 - laikā platformai paredzēts, ka pievienosies līdz 60 iestādēm, platformu jāturpina paplašināt arī pārējām iestādēm, tajā skaitā, arī pielāgojot platformas funkcionalitāti  citu iestāžu, piemēram, muzeju, skolu u.c. vajadzībām.)
4) izveidot kompetences centru, kurš nodrošina platformas attīstību, uzrauga platfomas lietojamību, inicializē nepieciešamos uzlabojumus un sniedz atbalstu satura veidotājiem, kā arī konsultē iestādes, kuras plāno pievienoties platformai u.tml.</t>
    </r>
  </si>
  <si>
    <t>Valsts u pašvldību iestāžu tīmekļvietņu vienotās platformas 2.kārta (TVP2)</t>
  </si>
  <si>
    <t>NVO, visas ministrijas</t>
  </si>
  <si>
    <r>
      <rPr>
        <b/>
        <sz val="11"/>
        <rFont val="Arial"/>
        <family val="2"/>
      </rPr>
      <t xml:space="preserve">Valsts valodas centra dialoga stiprināšana ar sabiedrību
</t>
    </r>
    <r>
      <rPr>
        <u/>
        <sz val="11"/>
        <rFont val="Arial"/>
        <family val="2"/>
        <charset val="186"/>
      </rPr>
      <t>Mērķauditorija</t>
    </r>
    <r>
      <rPr>
        <sz val="11"/>
        <rFont val="Arial"/>
        <family val="2"/>
        <charset val="186"/>
      </rPr>
      <t xml:space="preserve">: sabiedrība kopumā
</t>
    </r>
    <r>
      <rPr>
        <u/>
        <sz val="11"/>
        <rFont val="Arial"/>
        <family val="2"/>
        <charset val="186"/>
      </rPr>
      <t>Īstenošanas teritorija:</t>
    </r>
    <r>
      <rPr>
        <sz val="11"/>
        <rFont val="Arial"/>
        <family val="2"/>
        <charset val="186"/>
      </rPr>
      <t xml:space="preserve"> visa Latvija
</t>
    </r>
    <r>
      <rPr>
        <u/>
        <sz val="11"/>
        <rFont val="Arial"/>
        <family val="2"/>
        <charset val="186"/>
      </rPr>
      <t>Veicamās darbības:</t>
    </r>
    <r>
      <rPr>
        <sz val="11"/>
        <rFont val="Arial"/>
        <family val="2"/>
        <charset val="186"/>
      </rPr>
      <t xml:space="preserve"> 
-akcija "Latviešu valodas kvalitāte periodiskajā presē"
-akcija "Latviešu valodai draudzīga vide"
-"Sabiedrisko palīgu institūts”
-mobilā lietotne "Valodas draugs"
-dalība sarunu festivālā "Lampa"
-Eošās kampaņas, akcijas un lietotni plānots attīstītīt un pilnveidot, lai veidotu jaunas formas dialogu ar sabiedrību</t>
    </r>
  </si>
  <si>
    <t>Valsts valodas centra dialoga stiprināšana ar sabiedrību</t>
  </si>
  <si>
    <t>VVC</t>
  </si>
  <si>
    <t>Valsts iestāžu netiešo un atbalsta funkciju izvietošana ārpus Rīgas reģiona</t>
  </si>
  <si>
    <r>
      <rPr>
        <b/>
        <sz val="11"/>
        <rFont val="Arial"/>
        <family val="2"/>
      </rPr>
      <t xml:space="preserve">Nākotnes biroja valsts pārvaldē vīzijas, tehniskā projekta izstrāde un ieviešana 
</t>
    </r>
    <r>
      <rPr>
        <u/>
        <sz val="11"/>
        <rFont val="Arial"/>
        <family val="2"/>
      </rPr>
      <t>Mērķauditorija:</t>
    </r>
    <r>
      <rPr>
        <sz val="11"/>
        <rFont val="Arial"/>
        <family val="2"/>
        <charset val="186"/>
      </rPr>
      <t xml:space="preserve"> valsts pārvaldes un pašvaldību darbinieki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1) Pētījums, koncepcija un īstenošanas piedāvājums funkciju izvietošanai ārpus Rīgas reģiona,
2) Informatīvā kampaņa par attālinātā darba iespējām,
3) Tehniskie risinājumi attālinātajam darbam (t.sk. drošā pieslēgšanās sistēmām, mākoņpakalpojumu risinājumi u.c.)
4) Kopdarba telpu izveide ārpus Rīgas īstenošana un monitorings.</t>
    </r>
  </si>
  <si>
    <r>
      <t xml:space="preserve">
</t>
    </r>
    <r>
      <rPr>
        <b/>
        <i/>
        <sz val="11"/>
        <rFont val="Arial"/>
        <family val="2"/>
      </rPr>
      <t>Nākotnes biroja</t>
    </r>
    <r>
      <rPr>
        <b/>
        <sz val="11"/>
        <rFont val="Arial"/>
        <family val="2"/>
      </rPr>
      <t xml:space="preserve"> valsts pārvaldē vīzijas, tehniskā projekta izstrāde un ieviešana </t>
    </r>
  </si>
  <si>
    <t>Tiesiskuma un demokrātiskas valsts apziņas stiprināšana sabiedrībā, īstenojot sabiedrības pilsonisko izglītību, nodrošinot Latvijas tiesību sistēmas sabalansētu attīstību (tostarp cilvēktiesību ievērošanu iepretī inovācijām un tehnoloģiju radītajām izmaiņām), mazinot birokrātiju un uzlabojot normatīvo aktu kvalitāti un pieejamību</t>
  </si>
  <si>
    <r>
      <rPr>
        <b/>
        <sz val="11"/>
        <rFont val="Arial"/>
        <family val="2"/>
      </rPr>
      <t xml:space="preserve">Atbalsts pilsoniskai līdzdalībai un sociālā dialoga veicināšanai, t.sk. Stiprinot pārstāvniecību
</t>
    </r>
    <r>
      <rPr>
        <u/>
        <sz val="11"/>
        <rFont val="Arial"/>
        <family val="2"/>
      </rPr>
      <t xml:space="preserve">Mērķauditorija: </t>
    </r>
    <r>
      <rPr>
        <sz val="11"/>
        <rFont val="Arial"/>
        <family val="2"/>
        <charset val="186"/>
      </rPr>
      <t xml:space="preserve">Sociālie partneri, NVO, tiešās valsts pārvaldes iestādes un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Pilsoniskā līdzdalība
1) NVO apmācība interešu pārstāvniecībā, aizstāvībā, veiktspējas stiprināšanā dalībai likumdošanas procesā visos rīcībpolitikas plānošanas līmeņos, t.sk. nolūkā mazināt korupciju un ēnu ekonomiku;
2) Sadarbības attīstīšana nevalstiskajām organizācijām, sociālajiem partneriem, pašvaldībām, tiesībsaragājošām iestādēm un citām tiešās valsts pārvaldes iestādēm semināru un domnīcu formātā, visām pusēm  strādājot pie risināmo problēmu definēšanas un kopīgu risinājumu/priekšlikumu izstrādes nolūkā attīstīt jaunus un iedzīvotājiem ērtus pakalpojumus, stiprināt tiesiskumu, mazināt korupciju un ēnu ekonomiku;
3) Informatīvu un izglītojošu kampaņu realizēšana, lai paaugstinātu sabiedrības pilsonisko izglītību un uzticēšanos likuma varai, stiprinātu tiesiskumu Latvijā, tehnoloģiski inovatīvā vidē nodrošinot informāciju par demokrātiskiem procesiem valstī, cilvēktiesībām, tostarp dzimumu līdztiesību, tiesībām iedzīvotājiem dzīvot brīvībā no vardarbības un citu brīvi pieejamu, uzticamu, kvalitatīvu un izglītojošu saturu; 
Sociālā dialoga veicināšana
4) Sociālā dialoga stiprināšana - darbaspēka un darba devēju organizēšana un sociālo partneru kapacitātes stiprināšana caur biedru skaita palielināšanu un biedru veiktspējas stiprināšanu (stratēģijas, metodoloģijas, instrumentu izstrāde un ieviešana);
5) Ekspertu piesaiste, cilvēkresursu kompetenču stiprināšana, ekonomisko datu izstrāde (nodokļu, darbaspēka izmaksu analīze, modelēšana infografikās u.c.) sociālo partneru pārstāvniecībai nacionālā, reģionālā, uzņēmumu līmenī un medijos;
6) Sociālo partneru organizāciju, darba devēju un darba ņēmēju līderu apmācība interešu pārstāvniecībā,  aizstāvībā, veiktspējas stiprināšanā dalībai likumdošanas procesā visos rīcībpolitikas plānošanas līmeņos, t.sk. nolūkā noslēgt koplīgumu uzņēmumā (nozaru organizāciju līmenis) un mazināt ēnu ekonomiku.
</t>
    </r>
  </si>
  <si>
    <t xml:space="preserve">Atbalsts pilsoniskai līdzdalībai un sociālā dialoga veicināšanai, t.sk. Stiprinot pārstāvniecību
</t>
  </si>
  <si>
    <t xml:space="preserve">VK
</t>
  </si>
  <si>
    <t>Gudras, efektīvas un atvērtas pārvaldības īstenošana visos publiskās pārvaldes procesos, par galveno izvirzot cilvēka vajadzības un valsts proaktīvu rīcību, īstenojot pierādījumos balstītus risinājumus un starpnozaru koordinētu sadarbību, izmantojot jaunas metodes un digitālās iespējas, pārvaldei sniedzot saprotamu un pieejamu informāciju, nodrošinot iespējas cilvēkiem līdzdarboties politikas veidošanā, un panākot līdzsvarotu sabiedrisko grupu pārstāvību</t>
  </si>
  <si>
    <r>
      <rPr>
        <b/>
        <sz val="11"/>
        <rFont val="Arial"/>
        <family val="2"/>
      </rPr>
      <t xml:space="preserve">Politikas plānošanas un politikas ietekmes novērtējuma sistēmas attīstība - pierādījumos balstītas rīcībpolitikas plānošana, normatīvisma mazināšana
</t>
    </r>
    <r>
      <rPr>
        <u/>
        <sz val="11"/>
        <rFont val="Arial"/>
        <family val="2"/>
      </rPr>
      <t>Mērķauditorija:</t>
    </r>
    <r>
      <rPr>
        <sz val="11"/>
        <rFont val="Arial"/>
        <family val="2"/>
        <charset val="186"/>
      </rPr>
      <t xml:space="preserve"> Tiešās valsts pārvaldes iestādes, NVO, komersanti un sabiedrības pārstāvji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Rīcībpolitikas plānošanai nepieciešamās analītikas instrumentu (priekšizpētes, pētījumu, izvērtējumu un metodoloģisko rīku) attīstība (finansējuma piesaiste atbilstoši NAP un citos politikas plānošanas dokumentos izvirzītajām rīcībpolitikas prioritātēm). 
Jomās, kurās plānots realizēt reformas vai ieviest jaunus risinājumus (t.sk. digitālus) jāveic priekšizpēte, lai sekmīgāk definētu sasniedzamo mērķi un rezultātu, kas netiek balstīts uz ad-hoc lēmumiem vai speciālistu subjektīvo vērtējumu, bet tiktu pamatots ar objektīviem, neatkarīgiem vērtējumiem, skaitļiem un faktiem. Tāpat, padzīļināta analīze nepieciešama jaunāko tehnisko risinājumu (blokķēžu, atvērto datu) izmantošanas izpētei valsts pārvaldes attīstībai. Pētījumi nepieciešami arī rīcībpolitikas ietekmes vērtēšanai ilgstošākā laika perioda, sākotnēji definējot bāzes vērtības un tad mērot progresu un mērķa rādītāju izpildi, piemēram, nosakot administratīvā sloga izmaiņas, konkurences veicināšanu un ietekmes izvērtējumu uz mazo un vidējo uzņēmumu attīstību.
(Piemēram, LDDK priekšlikums: uzņēmējdarbības jomas tiesību aktu, pārņemto direktīvu revīzija birokrātijas un administratīvā sloga mazināšanai).</t>
    </r>
  </si>
  <si>
    <r>
      <rPr>
        <b/>
        <sz val="11"/>
        <rFont val="Arial"/>
        <family val="2"/>
      </rPr>
      <t xml:space="preserve">Atbalsts nozaru politikas reformu plānošanas un īstenošanas procesam un digitālai transformācijai, izmantojot inovatīvās metodes un reformu komandu pieeju 
</t>
    </r>
    <r>
      <rPr>
        <u/>
        <sz val="11"/>
        <rFont val="Arial"/>
        <family val="2"/>
      </rPr>
      <t xml:space="preserve">Mērķauditorija: </t>
    </r>
    <r>
      <rPr>
        <sz val="11"/>
        <rFont val="Arial"/>
        <family val="2"/>
        <charset val="186"/>
      </rPr>
      <t xml:space="preserve">Tiešās valsts pārvaldes iestādes, pašvaldības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 Publiskās pārvaldes inovācijas eko-sistēmas attīstība, t.sk. vienotā eksperimentēšanas ietvara izveide publiskajā pārvaldē u.c.                                       
- Valsts pārvaldes inovācijas laboratorijas #GovLabLatvia darbības attīstība: darbības nodrošināšana (fiziskā telpa, tehniskais aprīkojums, cilvēkresursi, kompetenču attīstība), publiskā sektora inovācijas laboratorijās radīto prototipu attšitīšanas un ieviešanas projektu īstenošana.                                          
</t>
    </r>
  </si>
  <si>
    <t xml:space="preserve">Atbalsts nozaru politikas reformu plānošanas un īstenošanas procesam un digitālai transformācijai, izmantojot inovatīvās metodes un reformu komandu pieeju </t>
  </si>
  <si>
    <r>
      <rPr>
        <b/>
        <sz val="11"/>
        <rFont val="Arial"/>
        <family val="2"/>
      </rPr>
      <t xml:space="preserve">Atbalsts nozaru politikas reformu plānošanas un īstenošanas procesam un digitālai transformācijai, izmantojot inovatīvās metodes un reformu komandu pieeju 
</t>
    </r>
    <r>
      <rPr>
        <u/>
        <sz val="11"/>
        <rFont val="Arial"/>
        <family val="2"/>
      </rPr>
      <t xml:space="preserve">Mērķauditorija: </t>
    </r>
    <r>
      <rPr>
        <sz val="11"/>
        <rFont val="Arial"/>
        <family val="2"/>
        <charset val="186"/>
      </rPr>
      <t xml:space="preserve">Tiešās valsts pārvaldes iestādes, 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 Publiskās pārvaldes vienotā virtuālā metodiskā centra izveide (balstoties uz  platformas prototipu "Efektīvā pārvalde"), lai nodrošinātu vienotus kvalitātes standartus, darbības un attīstības principus, koordinētu sadarbību starp varas atzariem un jēgpilnu sabiedrības iesaisti visā publiskajā pārvaldē.                                   
- Vienotā pakalpojumu centra darbības nodrošināšana  - turpmāka atbalsta funkciju centralizācija (personāla vadība, IKT atbalsts, publisko iepirkumu nodrošināšana u.c.) saskaņā ar izstrādāto vienotā pakalpojuma centra koncepciju, nodrošinot ceilvēkresursu, tehnoloģisko risinājumu un pārvaldības procesu pārskatīšanu un optimizāciju.
- Reformu/pārmaiņu komandu veidošana, t.sk. iesaistīto pušu kartēšana, valsts pārvaldes atslēgas ekspertu identificēšana. Reformu komandās plānots iesaistīt pārstāvjus no visiem sektoriem, kam ir saistoša attiecīgās reformas ieviešana plānotāja, īstenotāja vai potenciālā rezultāta saņēmēja statusā. Potenciālo komandas dalībnieku atlase atbilstoši izveidotajam profilam. Komandu attīstības plānu izveidošana. Komandas dalībnieku atlasē un komandas veidošanā tiek izmantoti uzvedības intervijas, analītisko (intelektuālo) spēju testi, personības aptaujas, spēļošana, ideju konkursi vai cita līdzvērtīga metode, ar kuras palīdzību iespējams novērtēt ekspertu atbilstību izvirzītajai lomai reformu ieviešanā, kā arī prognozēt eksperta uzvedību dažādās situācijās, tai skaitā krīzes situācijā un veidot saderīgas komandas, kas sasniegs izvirzītos rezultātus. Standartizēts reformu īstenošanas process, tai skaitā, veidojot valsts pārvaldes reformu kopējo ietvaru,  sniedzot atbalstu stratēģiskajā reformu komunikācijā, reformu komandas attīstībā, procesa un saturiskajā vadībā.</t>
    </r>
  </si>
  <si>
    <t>Valsts administrācijas skola, IZM, EM, LM, VM, SM, VARAM, NVO, komersanti, pašvaldības, sociālie partneri</t>
  </si>
  <si>
    <r>
      <rPr>
        <b/>
        <sz val="11"/>
        <rFont val="Arial"/>
        <family val="2"/>
        <charset val="186"/>
      </rPr>
      <t xml:space="preserve">Nodrošināt efektīvu atbalstu  un starpnozaru aprūpi paliatīvās aprūpes pacientiem </t>
    </r>
    <r>
      <rPr>
        <sz val="11"/>
        <rFont val="Arial"/>
        <family val="2"/>
        <charset val="186"/>
      </rPr>
      <t xml:space="preserve">
</t>
    </r>
    <r>
      <rPr>
        <u/>
        <sz val="11"/>
        <rFont val="Arial"/>
        <family val="2"/>
        <charset val="186"/>
      </rPr>
      <t>Mērķauditorija:</t>
    </r>
    <r>
      <rPr>
        <sz val="11"/>
        <rFont val="Arial"/>
        <family val="2"/>
        <charset val="186"/>
      </rPr>
      <t xml:space="preserve"> pilngadīgi paliatīvās aprūpes pacienti un viņu ģimenes locekļi.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multidisciplināras un starpnozaru paliatīvās aprūpes dzīvesvietā apraksta izstrāde;
2) cilvēka individuālajām vajadzībām atbilstošas multidisciplināras un starpnozaru paliatīvās aprūpes dzīvesvietā nodrošināšana; 
3) psiholoģiskā un sociālā atbalsta (psihosociālā rehabilitācija) sniegšana ģimenes locekļiem psihoemocionālās krīzes gadījumā; 
4) sociālo pakalpojumu sniedzēju speciālistu apmācības par paliatīvo aprūpi. </t>
    </r>
  </si>
  <si>
    <t xml:space="preserve">Nodrošināt efektīvu atbalstu  un starpnozaru aprūpi paliatīvās aprūpes pacientiem </t>
  </si>
  <si>
    <t xml:space="preserve">VM, pašvaldības </t>
  </si>
  <si>
    <r>
      <rPr>
        <b/>
        <sz val="11"/>
        <rFont val="Arial"/>
        <family val="2"/>
        <charset val="186"/>
      </rPr>
      <t>Sekmēt vardarbības ģimenē novēršanu un mazināšanu</t>
    </r>
    <r>
      <rPr>
        <sz val="11"/>
        <rFont val="Arial"/>
        <family val="2"/>
        <charset val="186"/>
      </rPr>
      <t xml:space="preserve">
</t>
    </r>
    <r>
      <rPr>
        <u/>
        <sz val="11"/>
        <rFont val="Arial"/>
        <family val="2"/>
        <charset val="186"/>
      </rPr>
      <t>Mērķauditorija:</t>
    </r>
    <r>
      <rPr>
        <sz val="11"/>
        <rFont val="Arial"/>
        <family val="2"/>
        <charset val="186"/>
      </rPr>
      <t xml:space="preserve"> pirmsskolas un skolas vecuma bērnu vecāki
</t>
    </r>
    <r>
      <rPr>
        <u/>
        <sz val="11"/>
        <rFont val="Arial"/>
        <family val="2"/>
        <charset val="186"/>
      </rPr>
      <t>Īstenošanas teritorija:</t>
    </r>
    <r>
      <rPr>
        <sz val="11"/>
        <rFont val="Arial"/>
        <family val="2"/>
        <charset val="186"/>
      </rPr>
      <t xml:space="preserve"> Latvija
</t>
    </r>
    <r>
      <rPr>
        <u/>
        <sz val="11"/>
        <rFont val="Arial"/>
        <family val="2"/>
        <charset val="186"/>
      </rPr>
      <t xml:space="preserve">Indikatīvās darbības: </t>
    </r>
    <r>
      <rPr>
        <sz val="11"/>
        <rFont val="Arial"/>
        <family val="2"/>
        <charset val="186"/>
      </rPr>
      <t xml:space="preserve">Vecāku universālo izglītojošo programmu ieviešana ģimenes pratības paaugstināšanai, t.i., vecāku programmu efektivitātes kritēriju izstrāde; pierādījumos balstītās programmas ieviešana (licence, tulkošana, speciālistu apmācības); vecāku grupu organizēšana; pēcnovērtējums (t.sk., metodoloģijas izstrāde datu par programmas efektivitāti apkopošanai).                                       
</t>
    </r>
  </si>
  <si>
    <t>Sekmēt vardarbības ģimenē novēršanu un mazināšanu</t>
  </si>
  <si>
    <r>
      <rPr>
        <b/>
        <sz val="11"/>
        <rFont val="Arial"/>
        <family val="2"/>
        <charset val="186"/>
      </rPr>
      <t>Sekmēt sociālās inovācijas  pakalpojumu nodrošināšanā  pilngadīgām personām, kuras atkarīgas no atkarību izraisošam vielām un procesiem</t>
    </r>
    <r>
      <rPr>
        <sz val="11"/>
        <rFont val="Arial"/>
        <family val="2"/>
        <charset val="186"/>
      </rPr>
      <t xml:space="preserve">
</t>
    </r>
    <r>
      <rPr>
        <u/>
        <sz val="11"/>
        <rFont val="Arial"/>
        <family val="2"/>
        <charset val="186"/>
      </rPr>
      <t>Mērķauditorija:</t>
    </r>
    <r>
      <rPr>
        <sz val="11"/>
        <rFont val="Arial"/>
        <family val="2"/>
        <charset val="186"/>
      </rPr>
      <t xml:space="preserve"> pilngadīgas personas, kuras ir atkarīgas no atkarību izraisošām vielām un  procesiem.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no atkarību izraisošam vielām/ procesiem atkarīgo personu sociālās rehabilitācijas pakalpojumu satura pārskatīšana;
(2)  no atkarību izraisošam vielām atkarīgo personu sociālās rehabilitācijas pakalpojumu satura pilnveidošana, atbilstoši dažādu mērķa grupu vajadzībām (piemēram, cilvēki ar garīga rakstura traucējumiem, cilvēki ar zemām dzīves prasmēm) un  papildinot pakalpojuma saņēmēju loku ar personām, kuras atkarīgas no procesiem;
(3)  no atkarību izraisošam vielām atkarīgo personu sociālās rehabilitācijas pakalpojuma attīstīšana, papildinot pakalpojumus institūcijā ar ambulatoriem sociālās rehabilitācijas pakalpojumiem - izmēģinājumprojekta īstenošana.</t>
    </r>
  </si>
  <si>
    <t>Sekmēt sociālās inovācijas  pakalpojumu nodrošināšanā  pilngadīgām personām, kuras atkarīgas no atkarību izraisošam vielām un procesiem</t>
  </si>
  <si>
    <t>Pašvaldības, iepirkuma rezultātā izvēlēts pakalpojuma sniedzējs</t>
  </si>
  <si>
    <r>
      <rPr>
        <b/>
        <sz val="11"/>
        <rFont val="Arial"/>
        <family val="2"/>
        <charset val="186"/>
      </rPr>
      <t xml:space="preserve">Novērst un mazināt vardarbību pret bērniem un ģimenē </t>
    </r>
    <r>
      <rPr>
        <sz val="11"/>
        <rFont val="Arial"/>
        <family val="2"/>
        <charset val="186"/>
      </rPr>
      <t xml:space="preserve">
</t>
    </r>
    <r>
      <rPr>
        <u/>
        <sz val="11"/>
        <rFont val="Arial"/>
        <family val="2"/>
        <charset val="186"/>
      </rPr>
      <t>Mērķauditorija:</t>
    </r>
    <r>
      <rPr>
        <sz val="11"/>
        <rFont val="Arial"/>
        <family val="2"/>
        <charset val="186"/>
      </rPr>
      <t xml:space="preserve"> no vardarbības cietušas nepilngadīgas un pilngadīgas personas; vardarbību veikušas nepilngadīgas un pilngadīgas personas; speciālisti, kuri saskaras vai varētu saskarties ar vardarbības ģimenē gadījumiem; personas, kas sniedz ārpusģimenes aprūpes pakalpojumus.
</t>
    </r>
    <r>
      <rPr>
        <u/>
        <sz val="11"/>
        <rFont val="Arial"/>
        <family val="2"/>
        <charset val="186"/>
      </rPr>
      <t>Īstenošanas teritorija:</t>
    </r>
    <r>
      <rPr>
        <sz val="11"/>
        <rFont val="Arial"/>
        <family val="2"/>
        <charset val="186"/>
      </rPr>
      <t xml:space="preserve"> Latvija
</t>
    </r>
    <r>
      <rPr>
        <u/>
        <sz val="11"/>
        <rFont val="Arial"/>
        <family val="2"/>
        <charset val="186"/>
      </rPr>
      <t xml:space="preserve">Indikatīvās darbības:  
</t>
    </r>
    <r>
      <rPr>
        <sz val="11"/>
        <rFont val="Arial"/>
        <family val="2"/>
        <charset val="186"/>
      </rPr>
      <t xml:space="preserve">(1) jaunu instrumentu vardarbības riska mazināšanai izstrāde; 
(2) sociālo pakalpojumu profilēšana, jaunu pierādījumos balstīto metožu darbam ar riska grupām izstrāde un ieviešana;
(3) speciālistu izglītošana vardarbības atpazīšanai un savlaicīgu atbalsta pakalpojumu nodrošināšanai;
(4) atbalsta sistēmas un sociālo pakalpojumu no vardarbības ģimenē cietušām personām izpēte;
(5) sabiedrības izglītošana tolerances pret vardarbību ģimenē mazināšanai."
</t>
    </r>
  </si>
  <si>
    <t xml:space="preserve">Novērst un mazināt vardarbību pret bērniem un ģimenē </t>
  </si>
  <si>
    <t>TM, PD, PKC</t>
  </si>
  <si>
    <r>
      <rPr>
        <b/>
        <sz val="11"/>
        <rFont val="Arial"/>
        <family val="2"/>
        <charset val="186"/>
      </rPr>
      <t xml:space="preserve">Nodrošināt savlaicīgu intervenci bērniem ar uzvedības traucējumiem 
</t>
    </r>
    <r>
      <rPr>
        <u/>
        <sz val="11"/>
        <rFont val="Arial"/>
        <family val="2"/>
        <charset val="186"/>
      </rPr>
      <t>Mērķgrupa:</t>
    </r>
    <r>
      <rPr>
        <sz val="11"/>
        <rFont val="Arial"/>
        <family val="2"/>
        <charset val="186"/>
      </rPr>
      <t xml:space="preserve"> bērni ar uzvedības traucējumiem un viņu ģimenes
</t>
    </r>
    <r>
      <rPr>
        <u/>
        <sz val="11"/>
        <rFont val="Arial"/>
        <family val="2"/>
        <charset val="186"/>
      </rPr>
      <t xml:space="preserve">Īstenošanas vieta: </t>
    </r>
    <r>
      <rPr>
        <sz val="11"/>
        <rFont val="Arial"/>
        <family val="2"/>
        <charset val="186"/>
      </rPr>
      <t xml:space="preserve">visa Latvija
</t>
    </r>
    <r>
      <rPr>
        <u/>
        <sz val="11"/>
        <rFont val="Arial"/>
        <family val="2"/>
        <charset val="186"/>
      </rPr>
      <t xml:space="preserve">Indikatīvās darbības: </t>
    </r>
    <r>
      <rPr>
        <sz val="11"/>
        <rFont val="Arial"/>
        <family val="2"/>
        <charset val="186"/>
      </rPr>
      <t>VBTAI konsultatīvā kabineta darbības nodrošināšana un paplašināšana.</t>
    </r>
  </si>
  <si>
    <t xml:space="preserve">Nodrošināt savlaicīgu intervenci bērniem ar uzvedības traucējumiem </t>
  </si>
  <si>
    <t>LM, līdz tiks izveidoti Pedagoģiski psiholoģiska atbalsta dienesti</t>
  </si>
  <si>
    <r>
      <rPr>
        <b/>
        <sz val="11"/>
        <rFont val="Arial"/>
        <family val="2"/>
        <charset val="186"/>
      </rPr>
      <t xml:space="preserve">Izveidot asistīvo tehnoloģiju (tehnisko palīglīdzekļu) apmaiņas sistēmu izglītības iestādēm 
</t>
    </r>
    <r>
      <rPr>
        <u/>
        <sz val="11"/>
        <rFont val="Arial"/>
        <family val="2"/>
        <charset val="186"/>
      </rPr>
      <t xml:space="preserve">Mērķauditorija: </t>
    </r>
    <r>
      <rPr>
        <sz val="11"/>
        <rFont val="Arial"/>
        <family val="2"/>
        <charset val="186"/>
      </rPr>
      <t xml:space="preserve">bērni un jaunieši no 7 līdz 25 gadiem ar funkcionēšanas traucējumiem, kuri iegūst pamatizglītību un vidējo izglītību vispārējās un profesionālās izglītības iestādēs.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asistīvo tehnoloģiju (tehnisko palīglīdzekļu) apmaiņas sistēmas izglītības iestādēm izveide, tai skaitā asistīvo tehnoloģiju (tehnisko palīglīdzekļu) apmaiņas sistēmas apraksta izstrāde,  sistēmas darbības nodrošināšanā iesaistīto speciālistu un izglītības iestāžu darbinieku apmācība; (
2) asistīvo tehnoloģiju (tehnisko palīglīdzekļu) iegāde; 
(3) asistīvo tehnoloģiju (tehnisko palīglīdzekļu) apmaiņas sistēmas ieviešana (izmēģinājumprojekta īstenošana izglītības iestādēs un izmēģinājumprojekta rezultātu izvērtēšana);
(4)  informācijas un publicitātes pasākumi par projekta īstenošanu.                                                                                                                                                                                                                                                                                                                          </t>
    </r>
  </si>
  <si>
    <t xml:space="preserve">Izveidot asistīvo tehnoloģiju (tehnisko palīglīdzekļu) apmaiņas sistēmu izglītības iestādēm </t>
  </si>
  <si>
    <t>Pedagoģiski psiholoģiskais  atbalsta dienests, VSIA Nacionālais rehabilitācijas centrs "Vaivari"</t>
  </si>
  <si>
    <r>
      <rPr>
        <b/>
        <sz val="11"/>
        <rFont val="Arial"/>
        <family val="2"/>
        <charset val="186"/>
      </rPr>
      <t>Mazināt materiālo nenodrošinātību, sniedzot pārtikas atbalstu (t.sk. gatavas maltītes zupas virtuvēs) un pamata materiālo palīdzību zemu ienākumu un krīzes situācijā nonākušajām mājsaimniecībām ar bērniem, tostarp nodrošinot iespēju  piedalīties papildpasākumos</t>
    </r>
    <r>
      <rPr>
        <sz val="11"/>
        <rFont val="Arial"/>
        <family val="2"/>
        <charset val="186"/>
      </rPr>
      <t xml:space="preserve">
</t>
    </r>
    <r>
      <rPr>
        <u/>
        <sz val="11"/>
        <rFont val="Arial"/>
        <family val="2"/>
        <charset val="186"/>
      </rPr>
      <t xml:space="preserve">Mērķauditorija: </t>
    </r>
    <r>
      <rPr>
        <sz val="11"/>
        <rFont val="Arial"/>
        <family val="2"/>
        <charset val="186"/>
      </rPr>
      <t xml:space="preserve">zemu ienākumu un krīzes situācijā nonākušas mājsaimniecības ar bērniem (indikatīvi plānots atbalstīt vidēji ik gadu 59 tūkst. personu, tajā skaitā 25 tūkst. unikālu personu mājsaimniecībās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pārtikas  atbalsta (tajā skaitā gatavu maltīšu) un pamata materiālās palīdzības sniegšana mājsaimniecībām ar bērniem; 
(2) papildu pārtikas atbalsta un higiēnas preču sniegšana mājsaimniecībām ar zīdaiņiem un maziem bērniem; 
(3) mācību piederumu atbalsta sniegšana mājsaimniecībām ar sākumskolas un pamatskolas vecuma bērniem; 
(4) iespēja mājsaimniecībām ar bērniem piedalīties papildpasākumos, it īpaši tajos, kas sasistīti ar vecāku un bērnu sadzīves prasmju pilnveidošanu, bērnu audzināšanu, paaudžu attiecībām u.c.</t>
    </r>
  </si>
  <si>
    <t>Mazināt materiālo nenodrošinātību, sniedzot pārtikas atbalstu (t.sk. gatavas maltītes zupas virtuvēs) un pamata materiālo palīdzību zemu ienākumu un krīzes situācijā nonākušajām mājsaimniecībām ar bērniem, tostarp nodrošinot iespēju  piedalīties papildpasākumos</t>
  </si>
  <si>
    <t>SIF
Pašvaldības
NVO un reliģiskās organizācijas (kuru darbība galvenokārt balstās uz pilsoniskās sabiedrības iniciatīvām, t.sk. brīvprātīgo darbu)</t>
  </si>
  <si>
    <r>
      <rPr>
        <b/>
        <sz val="11"/>
        <rFont val="Arial"/>
        <family val="2"/>
      </rPr>
      <t xml:space="preserve">Veicināt dzimumu līdztiesību, nediskrimināciju un iekļaujoša dizaina attīstību
</t>
    </r>
    <r>
      <rPr>
        <u/>
        <sz val="11"/>
        <rFont val="Arial"/>
        <family val="2"/>
      </rPr>
      <t xml:space="preserve">Mērķauditorija: </t>
    </r>
    <r>
      <rPr>
        <sz val="11"/>
        <rFont val="Arial"/>
        <family val="2"/>
        <charset val="186"/>
      </rPr>
      <t xml:space="preserve">nozaru politiku veidotāji un īstenotāji, darba devēji un viņu darbinieki, sabiedrība,  diskriminācijas riskam pakļautās personas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politikas veidošanā un īstenošanā iesaistīto institūciju (valsts un pašvaldības) izglītošanas/informēšanas  pasākumi par vienlīdzīgu iespēju un nediskriminācijas principa integrēšanu politikas plānošanas un īstenošanas, novērtēšanas procesos;
(2) iekļaujoša dizaina pasākumu  īstenošana;
(3) atbalsta sniegšana darba devējiem  iekļaujošas darba vides un diskriminācijas novēršanas jautājumos;
(4) informatīvi un izglītojoši pasākumi sabiedrībai par vienlīdzīgām iespējām un nediskrimināciju, savu tiesību aizstāvību  un īstenošanu.</t>
    </r>
  </si>
  <si>
    <t>Veicināt dzimumu līdztiesību, nediskrimināciju un iekļaujoša dizaina attīstību</t>
  </si>
  <si>
    <r>
      <rPr>
        <b/>
        <sz val="11"/>
        <rFont val="Arial"/>
        <family val="2"/>
      </rPr>
      <t xml:space="preserve">Atbalstīt diskriminācijas riskam pakļautajām grupām vienlīdzīgu iespēju un tiesību realizēšanai dažādās dzīves jomās
</t>
    </r>
    <r>
      <rPr>
        <u/>
        <sz val="11"/>
        <rFont val="Arial"/>
        <family val="2"/>
      </rPr>
      <t>Mērķauditorija:</t>
    </r>
    <r>
      <rPr>
        <sz val="11"/>
        <rFont val="Arial"/>
        <family val="2"/>
        <charset val="186"/>
      </rPr>
      <t xml:space="preserve"> diskriminācijas riskam pakļautās mērķa grupas, sabiedrība kopumā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atbalsta pasākumi, pakalpojumi, aktivitātes dzimumu segregācijas mazināšana izglītībā un darba tirgū
(2) atbalsta pasākumi, pakalpojumi, aktivitātes personu ar invaliditāti un funkcionāliem traucējumiem pilnvērtīgas dzīves nodrošināšanai
(3) atbalsta pasākumi, pakalpojumi, aktivitātes personām virs 50 gadu vecuma sociālās iekļaušanas veicināšanai un sociālās atstumtības mazināšanai</t>
    </r>
  </si>
  <si>
    <t>Atbalstīt diskriminācijas riskam pakļautajām grupām vienlīdzīgu iespēju un tiesību realizēšanai dažādās dzīves jomās</t>
  </si>
  <si>
    <r>
      <rPr>
        <b/>
        <sz val="11"/>
        <rFont val="Arial"/>
        <family val="2"/>
      </rPr>
      <t xml:space="preserve">Sabiedrisko mediju patstāvības nodrošināšana un to tehnoloģiju, infrastruktūras un satura modernizēšana
</t>
    </r>
    <r>
      <rPr>
        <u/>
        <sz val="11"/>
        <rFont val="Arial"/>
        <family val="2"/>
      </rPr>
      <t xml:space="preserve">Mērķauditorija:  </t>
    </r>
    <r>
      <rPr>
        <sz val="11"/>
        <rFont val="Arial"/>
        <family val="2"/>
        <charset val="186"/>
      </rPr>
      <t xml:space="preserve">Latvijas iedzīvotāji, sabiedriskie mediji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sabiedrisko mediju infrastruktūras un tehnoloģiju atjaunošana un attīstība</t>
    </r>
  </si>
  <si>
    <t>P26j</t>
  </si>
  <si>
    <t>Uz individuālām vajadzībām vērstu sociālo pakalpojumu pieejamība un sociālās inovācijas pakalpojumu nodrošināšana prioritārām grupām, īpaši personām ar invaliditāti, paliatīvās aprūpes pacientiem un senioriem, sekmējot neatkarīgas dzīves iespējas un dzīves kvalitātes saglabāšanu vai uzlabošanu</t>
  </si>
  <si>
    <r>
      <rPr>
        <b/>
        <sz val="11"/>
        <rFont val="Arial"/>
        <family val="2"/>
        <charset val="186"/>
      </rPr>
      <t xml:space="preserve">Nodrošināt sociālā darbinieka un sociālā mentora pakalpojumu patvēruma meklētājiem, bēgļiem un alternatīvo statusu ieguvušajām personām
</t>
    </r>
    <r>
      <rPr>
        <u/>
        <sz val="11"/>
        <rFont val="Arial"/>
        <family val="2"/>
        <charset val="186"/>
      </rPr>
      <t xml:space="preserve">Mērķauditorija: </t>
    </r>
    <r>
      <rPr>
        <sz val="11"/>
        <rFont val="Arial"/>
        <family val="2"/>
        <charset val="186"/>
      </rPr>
      <t xml:space="preserve">patvēruma meklētāji, bēgļi, personas ar alternatīvo statusu
</t>
    </r>
    <r>
      <rPr>
        <u/>
        <sz val="11"/>
        <rFont val="Arial"/>
        <family val="2"/>
        <charset val="186"/>
      </rPr>
      <t xml:space="preserve">Īstenošanas vieta: </t>
    </r>
    <r>
      <rPr>
        <sz val="11"/>
        <rFont val="Arial"/>
        <family val="2"/>
        <charset val="186"/>
      </rPr>
      <t xml:space="preserve">visa Latvija
</t>
    </r>
    <r>
      <rPr>
        <u/>
        <sz val="11"/>
        <rFont val="Arial"/>
        <family val="2"/>
        <charset val="186"/>
      </rPr>
      <t>Veicamās darbības:</t>
    </r>
    <r>
      <rPr>
        <sz val="11"/>
        <rFont val="Arial"/>
        <family val="2"/>
        <charset val="186"/>
      </rPr>
      <t xml:space="preserve">
(1) individuālu sociālekonomiskās iekļaušanas plāna sagatavošana un atbalsta sniegšana tajā plānoto pasākumu ieviešanā;
(2) atbalsta sniegšana ikdienas situāciju risināšanā;
(3) dzīvei Latvijas sabiedrībā un ikdienai nepieciešamo prasmju apguve;
(4) sociālā atbalsta tīklu veidošana un paplašināšana; 
(5) atbalsta sniegšana saskarsmē ar fiziskām un juridiskām personām, tai skaitā, valsts un pašvaldību pakalpojumu sniedzējiem/ institūcijām; 
(6) informācijas sniegšana par pieejamo valsts un pašvaldību atbalstu (pabalsti, pakalpojumi) un tā saņemšanas kārtību; 
(7) atbalsta sniegšana mājokļa jautājumu risināšanā.</t>
    </r>
  </si>
  <si>
    <t>Nodrošināt sociālā darbinieka un sociālā mentora pakalpojumu patvēruma meklētājiem, bēgļiem un alternatīvo statusu ieguvušajām personām</t>
  </si>
  <si>
    <t>IeM, KM, IZM</t>
  </si>
  <si>
    <t>skat.piezīmi</t>
  </si>
  <si>
    <r>
      <rPr>
        <b/>
        <sz val="11"/>
        <rFont val="Arial"/>
        <family val="2"/>
        <charset val="186"/>
      </rPr>
      <t xml:space="preserve">Palielināt sabiedrībā balstītu sociālo pakalpojumu pieejamību un efektivitāti 
</t>
    </r>
    <r>
      <rPr>
        <u/>
        <sz val="11"/>
        <rFont val="Arial"/>
        <family val="2"/>
        <charset val="186"/>
      </rPr>
      <t xml:space="preserve">Mērķauditorija: </t>
    </r>
    <r>
      <rPr>
        <sz val="11"/>
        <rFont val="Arial"/>
        <family val="2"/>
        <charset val="186"/>
      </rPr>
      <t xml:space="preserve">visvairāk sociālās atstumtības riskam pakļautās mērķa grupas - cilvēki ar invalditāti, t.sk. garīga rakstura traucējumu vai multiplu traucējumu dēļ, pensijas vecuma cilvēki, t.sk. ar demenci,  un viņu ģimenes locekļi, ģimenes ar bērniem, bezpajumtnieki, ielu bērni un jaunieši, atkarīgas personas, ilgstošie bezdarbnieki, personas, kuras atbrīvotas no ieslodzījuma vietas.
</t>
    </r>
    <r>
      <rPr>
        <u/>
        <sz val="11"/>
        <rFont val="Arial"/>
        <family val="2"/>
        <charset val="186"/>
      </rPr>
      <t>Īstenošanas teritorija:</t>
    </r>
    <r>
      <rPr>
        <b/>
        <sz val="11"/>
        <rFont val="Arial"/>
        <family val="2"/>
        <charset val="186"/>
      </rPr>
      <t xml:space="preserve"> </t>
    </r>
    <r>
      <rPr>
        <sz val="11"/>
        <rFont val="Arial"/>
        <family val="2"/>
        <charset val="186"/>
      </rPr>
      <t xml:space="preserve">visa Latvija
</t>
    </r>
    <r>
      <rPr>
        <u/>
        <sz val="11"/>
        <rFont val="Arial"/>
        <family val="2"/>
        <charset val="186"/>
      </rPr>
      <t>Indikatīvās darbības:</t>
    </r>
    <r>
      <rPr>
        <sz val="11"/>
        <rFont val="Arial"/>
        <family val="2"/>
        <charset val="186"/>
      </rPr>
      <t xml:space="preserve">
(1) individuālā budžeta pieejas nostiprināšana sociālo pakalpojumu sniegšanā un minimālā sociālo pakalpojumu groza metodoloģijas izstrāde un ieviešana atbilstoši mērķa grupu vajadzībām, sociālo pakalpojumu satura  pārskatīšana un pilnveide; 
(2) sabiedrībā balstītu sociālo pakalpojumu attīstība, t.sk.  atbalsta sistēmas pilnveide cilvēkiem ar demenci, cilvēkiem ar ļoti smagiem un multipliem funkcionāliem traucējumiem, apmācība un konsultācijas ģimenes locekļiem un neformālajiem aprūpētājiem; (3) pasākumi DI ilgstpējas nodrošināšanai; 
(4) sociālo inovāciju veicināšana sociālo pakalpojumu sniegšanā - atklāts projektu konkurss inovatīvu mūsdienīgu, klientu vajadzībām atbilstošu un aktuālu sociālo pakalpojumu attīstībai pašvaldībās.
(5) Dienas aprūpes centru attīstība bērniem ar īpašām vajadzībām, nodrošinot saturīgu brīvā laika pavadīšanu pēc skolas un rehabilitācijas pakalpojumus vienuviet; </t>
    </r>
  </si>
  <si>
    <t xml:space="preserve">Palielināt sabiedrībā balstītu sociālo pakalpojumu pieejamību un efektivitāti </t>
  </si>
  <si>
    <t xml:space="preserve">LM </t>
  </si>
  <si>
    <r>
      <rPr>
        <b/>
        <sz val="11"/>
        <rFont val="Arial"/>
        <family val="2"/>
        <charset val="186"/>
      </rPr>
      <t xml:space="preserve">Sociālās rehabilitācijas pakalpojumu pilnveide, paaugstinot to pieejamību noteiktām personu grupām
</t>
    </r>
    <r>
      <rPr>
        <u/>
        <sz val="11"/>
        <rFont val="Arial"/>
        <family val="2"/>
        <charset val="186"/>
      </rPr>
      <t xml:space="preserve">Mērķauditorija: </t>
    </r>
    <r>
      <rPr>
        <sz val="11"/>
        <rFont val="Arial"/>
        <family val="2"/>
        <charset val="186"/>
      </rPr>
      <t xml:space="preserve">personas ar dzirdes un redzes invaliditāti
</t>
    </r>
    <r>
      <rPr>
        <u/>
        <sz val="11"/>
        <rFont val="Arial"/>
        <family val="2"/>
        <charset val="186"/>
      </rPr>
      <t>Īstenošanas teritorija:</t>
    </r>
    <r>
      <rPr>
        <b/>
        <sz val="11"/>
        <rFont val="Arial"/>
        <family val="2"/>
        <charset val="186"/>
      </rPr>
      <t xml:space="preserve"> </t>
    </r>
    <r>
      <rPr>
        <sz val="11"/>
        <rFont val="Arial"/>
        <family val="2"/>
        <charset val="186"/>
      </rPr>
      <t xml:space="preserve">visa Latvija
</t>
    </r>
    <r>
      <rPr>
        <u/>
        <sz val="11"/>
        <rFont val="Arial"/>
        <family val="2"/>
        <charset val="186"/>
      </rPr>
      <t xml:space="preserve">Indikatīvās darbības: </t>
    </r>
    <r>
      <rPr>
        <sz val="11"/>
        <rFont val="Arial"/>
        <family val="2"/>
        <charset val="186"/>
      </rPr>
      <t>pārskatīt sociālās rehabilitācijas personām ar redzes un dzirdes invaliditāti pakalpojuma cenas atbilstoši tirgus situācijai, uzlabot sociālās rehabilitācijas pakalpojumu personām ar redzes invaliditāti pieejamību.</t>
    </r>
  </si>
  <si>
    <t>Sociālās rehabilitācijas pakalpojumu pilnveide, paaugstinot to pieejamību noteiktām personu grupām</t>
  </si>
  <si>
    <t>Latvijas Nedzirdīgo savienība, Latvijas Neredzīgo biedrība, pašvaldības.</t>
  </si>
  <si>
    <r>
      <rPr>
        <b/>
        <sz val="11"/>
        <rFont val="Arial"/>
        <family val="2"/>
        <charset val="186"/>
      </rPr>
      <t>Sociālās rehabilitācijas pakalpojumu pilnveide, paaugstinot to pieejamību noteiktām personu grupām</t>
    </r>
    <r>
      <rPr>
        <sz val="11"/>
        <rFont val="Arial"/>
        <family val="2"/>
        <charset val="186"/>
      </rPr>
      <t xml:space="preserve">
</t>
    </r>
    <r>
      <rPr>
        <u/>
        <sz val="11"/>
        <rFont val="Arial"/>
        <family val="2"/>
        <charset val="186"/>
      </rPr>
      <t>Mērķauditorija:</t>
    </r>
    <r>
      <rPr>
        <sz val="11"/>
        <rFont val="Arial"/>
        <family val="2"/>
        <charset val="186"/>
      </rPr>
      <t xml:space="preserve"> bērni, kas cietuši no prettiesiskām darbībām.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pilnveidot sociālās rehabilitācijas pakalpojumu bērniem, kas cietuši no prettiesiskām darbībām."
</t>
    </r>
  </si>
  <si>
    <t>Latvijas bērnu fonds, pašvaldības</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</si>
  <si>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diaspora, mediji, NVO
</t>
    </r>
    <r>
      <rPr>
        <u/>
        <sz val="11"/>
        <rFont val="Arial"/>
        <family val="2"/>
      </rPr>
      <t>Īstenošanas teritorija:</t>
    </r>
    <r>
      <rPr>
        <sz val="11"/>
        <rFont val="Arial"/>
        <family val="2"/>
        <charset val="186"/>
      </rPr>
      <t xml:space="preserve"> Latvijas teritorija
</t>
    </r>
    <r>
      <rPr>
        <u/>
        <sz val="11"/>
        <rFont val="Arial"/>
        <family val="2"/>
      </rPr>
      <t>Veicamās darbības:</t>
    </r>
    <r>
      <rPr>
        <sz val="11"/>
        <rFont val="Arial"/>
        <family val="2"/>
        <charset val="186"/>
      </rPr>
      <t xml:space="preserve"> valsts stratēģiskā komunikācija cīņā pret dezinformāciju un vienojošas sociālās atmiņas veidošanas iniciatīvas, tostarp dezinformācijas monitoringam</t>
    </r>
  </si>
  <si>
    <t>KM, VK</t>
  </si>
  <si>
    <t>NEPLP, visas ministrijas</t>
  </si>
  <si>
    <r>
      <rPr>
        <b/>
        <sz val="11"/>
        <rFont val="Arial"/>
        <family val="2"/>
      </rPr>
      <t xml:space="preserve">Informatīvās vides drošības atbalsta pasākumi
</t>
    </r>
    <r>
      <rPr>
        <u/>
        <sz val="11"/>
        <rFont val="Arial"/>
        <family val="2"/>
      </rPr>
      <t>Mērķauditorija:</t>
    </r>
    <r>
      <rPr>
        <sz val="11"/>
        <rFont val="Arial"/>
        <family val="2"/>
        <charset val="186"/>
      </rPr>
      <t xml:space="preserve"> Latvijas iedzīvotāji, mediji
</t>
    </r>
    <r>
      <rPr>
        <u/>
        <sz val="11"/>
        <rFont val="Arial"/>
        <family val="2"/>
      </rPr>
      <t xml:space="preserve">Īstenošanas teritorija: </t>
    </r>
    <r>
      <rPr>
        <sz val="11"/>
        <rFont val="Arial"/>
        <family val="2"/>
        <charset val="186"/>
      </rPr>
      <t xml:space="preserve">Latvijas teritorija
</t>
    </r>
    <r>
      <rPr>
        <u/>
        <sz val="11"/>
        <rFont val="Arial"/>
        <family val="2"/>
      </rPr>
      <t>Veicamās darbības:</t>
    </r>
    <r>
      <rPr>
        <sz val="11"/>
        <rFont val="Arial"/>
        <family val="2"/>
        <charset val="186"/>
      </rPr>
      <t xml:space="preserve"> Atbalsts drukāto mediju pilnveidei un ilgtspējai; e)izplatīšanas infrastruktūras uzturēšana</t>
    </r>
  </si>
  <si>
    <t>KM, SM</t>
  </si>
  <si>
    <t>SM, NEPLP, VARAM, SPRK, Latvijas Pasts</t>
  </si>
  <si>
    <r>
      <rPr>
        <b/>
        <sz val="11"/>
        <rFont val="Arial"/>
        <family val="2"/>
      </rPr>
      <t xml:space="preserve">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
</t>
    </r>
    <r>
      <rPr>
        <u/>
        <sz val="11"/>
        <rFont val="Arial"/>
        <family val="2"/>
        <charset val="186"/>
      </rPr>
      <t>Mērķauditorija:</t>
    </r>
    <r>
      <rPr>
        <sz val="11"/>
        <rFont val="Arial"/>
        <family val="2"/>
        <charset val="186"/>
      </rPr>
      <t xml:space="preserve"> sabiedrība kopumā, publsikā pārvalde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VSIA "Latvijas Vēstnesis" (oficiālajam izdevējam) valsts deleģētās oficiālo publikāciju un tiesiskās informācijas nodrošināšanas funkcijas izpildei (īstenošanai):
1)   oficiālā izdevuma "Latvijas Vēstnesis" izdošana un bezmaksas pieejamība tīmekļa vietnē www.vestnesis.lv (OPTIL 14. panta trešā daļa);
2)   ārējo normatīvo aktu, kā arī citu tiesību aktu un oficiālo paziņojumu publicēšana (OPTIL 3. panta pirmā daļa);
3)   Oficiālo publikāciju informācijas sistēmas (valsts informācijas sistēmas) uzturēšana[1] (OPTIL 15. pants);
4)   oficiālajā izdevumā "Latvijas Vēstnesis" publicētu tiesību aktu sistematizācija un sistematizētu tiesību aktu bezmaksas pieejamība sabiedrībai tiesību aktu portālā tīmekļa vietnē www.likumi.lv (OPTIL 16. un 17. pants);
5)   žurnāla "Jurista Vārds" izdošana (OPTIL 14. panta otrā daļa);
6)   valsts oficiālās informācijas sniegšana, kā arī sabiedrības izpratnes veidošana par normatīvajos aktos noteiktajām privātpersonu tiesībām un pienākumiem, izdodot juridiska rakstura literatūru, kā arī nodrošinot interaktīvu valsts un sabiedrības procesu analīzi un tiesību aktu skaidrojumus portālā "Cilvēks. Valsts. Likums." (www.lvportals.lv) (OPTIL 14. panta otrā daļa).
Visu likumu tulkojumu pieejamība vismaz angļu valodā un tulkojumu uzturēšanu aktuālā (spēkā ešošajā) redakcijā. 
</t>
    </r>
  </si>
  <si>
    <t>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t>
  </si>
  <si>
    <t>VSIA "Latvijas Vēstnesis"
VVC</t>
  </si>
  <si>
    <r>
      <rPr>
        <b/>
        <sz val="11"/>
        <rFont val="Arial"/>
        <family val="2"/>
      </rPr>
      <t xml:space="preserve">Vienotas valsts, pilsoniskās un tiesiskās informācijas platformas izveidošana un attīstīšana, lai īstenotu sabiedrības pilsonisko izglītību un uzticēšanos likuma varai, stiprinātu tiesiskumu Latvijā, t.i. tehnoloģiski inovatīvā vidē ikvienam nodrošināt brīvi pieejamu, uzticamu, kvalitatīvu un izglītojošu saturu un veicināt dialogu starp valsts pārvaldi un pilsonisko sabiedrību
</t>
    </r>
    <r>
      <rPr>
        <u/>
        <sz val="11"/>
        <rFont val="Arial"/>
        <family val="2"/>
        <charset val="186"/>
      </rPr>
      <t>Mērķauditorija:</t>
    </r>
    <r>
      <rPr>
        <sz val="11"/>
        <rFont val="Arial"/>
        <family val="2"/>
        <charset val="186"/>
      </rPr>
      <t xml:space="preserve"> sabiedrība kopumā, publsikā pārvalde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Modernizēta valsts noteikto oficiālo paziņojumu apstrādes sistēma un ieviests jauns e-pakalpojums iedzīvotājiem oficiālo  paziņojumu elektroniskai iesniegšanai publicēšanai oficiālajā izdevumā “Latvijas Vēstnesis” (tiešsaistē aizpildāmas dinamiskās formas); b) apvienota oficiālo publikāciju un sistematizētu normatīvo aktu piekļuves kanāla izstrāde - vienas pieturas aģentūras principa ieviešana attiecībā uz tiesiskās informācijas pieejamību; c) Pārrobežu semantiskās sadarbspējas nodrošināšanai Eiropas tiesību aktu identifikatora (European Law Identifier - ELI) ieviešana Latvijas nacionālajiem tiesību aktiem</t>
    </r>
  </si>
  <si>
    <r>
      <rPr>
        <b/>
        <sz val="11"/>
        <rFont val="Arial"/>
        <family val="2"/>
        <charset val="186"/>
      </rPr>
      <t xml:space="preserve">Sociālās rehabilitācijas pakalpojumu pilnveide, paaugstinot to pieejamību noteiktām personu grupām
</t>
    </r>
    <r>
      <rPr>
        <u/>
        <sz val="11"/>
        <rFont val="Arial"/>
        <family val="2"/>
        <charset val="186"/>
      </rPr>
      <t xml:space="preserve">Mērķauditorija: </t>
    </r>
    <r>
      <rPr>
        <sz val="11"/>
        <rFont val="Arial"/>
        <family val="2"/>
        <charset val="186"/>
      </rPr>
      <t xml:space="preserve">cilvēku tirdzniecības upuri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pilnveidot sociālās rehabilitācijas pakalpojumu cilvēku tirdzniecības upuriem finansēšanas mehānismu, pārskatīt pakalpojuma finansējuma grozu</t>
    </r>
  </si>
  <si>
    <t>Pašvaldības, iepirkuma rezultātā izvēlēts pakalpojuma "Sociālās rehabilitācijas pakalpojums cilvēku tirdzniecības upuriem" sniedzējs</t>
  </si>
  <si>
    <r>
      <rPr>
        <b/>
        <sz val="11"/>
        <rFont val="Arial"/>
        <family val="2"/>
      </rPr>
      <t xml:space="preserve">Tiesiskuma un demokrātiskas pārvaldības stiprināšana nolūkā sekmēt sabiedrības līdzdalību, pilsonisko izglītību un neiecietību cīņā pret korupciju un ēnu ekonomiku
</t>
    </r>
    <r>
      <rPr>
        <u/>
        <sz val="11"/>
        <rFont val="Arial"/>
        <family val="2"/>
      </rPr>
      <t xml:space="preserve">Mērķauditorija: </t>
    </r>
    <r>
      <rPr>
        <sz val="11"/>
        <rFont val="Arial"/>
        <family val="2"/>
        <charset val="186"/>
      </rPr>
      <t xml:space="preserve">NVO, tiešās valsts pārvaldes iestādes un pašvaldības
</t>
    </r>
    <r>
      <rPr>
        <u/>
        <sz val="11"/>
        <rFont val="Arial"/>
        <family val="2"/>
      </rPr>
      <t xml:space="preserve">Īstenošanas vieta: </t>
    </r>
    <r>
      <rPr>
        <sz val="11"/>
        <rFont val="Arial"/>
        <family val="2"/>
        <charset val="186"/>
      </rPr>
      <t xml:space="preserve">visa Latvija
</t>
    </r>
    <r>
      <rPr>
        <u/>
        <sz val="11"/>
        <rFont val="Arial"/>
        <family val="2"/>
      </rPr>
      <t>Veicamās darbības:</t>
    </r>
    <r>
      <rPr>
        <sz val="11"/>
        <rFont val="Arial"/>
        <family val="2"/>
        <charset val="186"/>
      </rPr>
      <t xml:space="preserve">
1) NVO apmācība interešu pārstāvniecībā,  aizstāvībā, veiktspējas stiprināšanā dalībai likumdošanas procesā visos rīcībpolitikas plānošanas līmeņos, t.sk. nolūkā mazināt korupciju un ēnu ekonomiku;
2) Sadarbības attīstīšana nevalstiskajām organizācijām, sociālajiem partneriem, pašvaldībām, tiesībsaragājošām iestādēm un citām tiešās valsts pārvaldes iestādēm semināru un domnīcu formātā, visām pusēm  strādājot pie risināmo problēmu definēšanas un kopīgu risinājumu/priekšlikumu izstrādes nolūkā attīstīt jaunus un iedzīvotājiem ērtus pakalpojumus, stiprināt tiesiskumu, mazināt korupciju un ēnu ekonomiku;
 3) Informatīvu un izglītojošu kampaņu realizēšana, lai paaugstinātu sabiedrības pilsonisko izglītību un uzticēšanos likuma varai, stiprinātu tiesiskumu Latvijā, tehnoloģiski inovatīvā vidē nodrošinot informāciju par demokrātiskiem procesiem valstī, cilvēktiesībām, tostarp dzimumu līdztiesību, tiesībām iedzīvotājiem dzīvot brīvībā no vardarbības un citu brīvi pieejamu, uzticamu, kvalitatīvu un izglītojošu saturu.</t>
    </r>
  </si>
  <si>
    <t xml:space="preserve">Tiesiskuma un demokrātiskas pārvaldības stiprināšana nolūkā sekmēt sabiedrības līdzdalību, pilsonisko izglītību un neiecietību cīņā pret korupciju un ēnu ekonomiku
</t>
  </si>
  <si>
    <t>VK, TM</t>
  </si>
  <si>
    <t>Sociālie partneri, Valsts administrācijas skola, visas ministrijas, KNAB, pašvaldības, NVO</t>
  </si>
  <si>
    <r>
      <rPr>
        <b/>
        <sz val="11"/>
        <rFont val="Arial"/>
        <family val="2"/>
        <charset val="186"/>
      </rPr>
      <t xml:space="preserve">Uzlabot valsts nodrošināto tehnisko palīglīdzekļu pieejamību
</t>
    </r>
    <r>
      <rPr>
        <u/>
        <sz val="11"/>
        <rFont val="Arial"/>
        <family val="2"/>
        <charset val="186"/>
      </rPr>
      <t xml:space="preserve">Mērķauditorija: </t>
    </r>
    <r>
      <rPr>
        <sz val="11"/>
        <rFont val="Arial"/>
        <family val="2"/>
        <charset val="186"/>
      </rPr>
      <t xml:space="preserve">personas, kurām nepieciešams tehniskais palīglīdzeklis.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tehnisko palīglīdzekļu klāsta modernizēšana un pilnveidošana; 
(2) izsniegto tehnoloģisko palīglīdzekļu skaita palielināšana.</t>
    </r>
  </si>
  <si>
    <t>Uzlabot valsts nodrošināto tehnisko palīglīdzekļu pieejamību</t>
  </si>
  <si>
    <t xml:space="preserve"> VSIA Nacionālais rehabilitācijas centrs "Vaivari"</t>
  </si>
  <si>
    <r>
      <rPr>
        <b/>
        <sz val="11"/>
        <rFont val="Arial"/>
        <family val="2"/>
      </rPr>
      <t xml:space="preserve">Atlīdzības palielinājums Iekšlietu ministrijas sistēmas iestāžu nodarbinātajiem
</t>
    </r>
    <r>
      <rPr>
        <u/>
        <sz val="11"/>
        <rFont val="Arial"/>
        <family val="2"/>
      </rPr>
      <t xml:space="preserve">Mērķauditorija: </t>
    </r>
    <r>
      <rPr>
        <sz val="11"/>
        <rFont val="Arial"/>
        <family val="2"/>
        <charset val="186"/>
      </rPr>
      <t xml:space="preserve">Iekšlietu ministristrijas sistēmas iestāžu nodarbinātie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Atlīdzības palielinājums Valsts policijas, Valsts ugunsdzēsības un glābšanas dienesta un Valsts robežsardzes nodarbinātajiem
Iekšlietu nozares nodarbināto, ar kuriem noslēgts darba līgums, atlīdzības izlīdzināšana resora līmenī</t>
    </r>
  </si>
  <si>
    <t>Atlīdzības palielinājums Iekšlietu ministrijas sistēmas iestāžu nodarbinātajiem</t>
  </si>
  <si>
    <t>VP, VRS, VUGD</t>
  </si>
  <si>
    <r>
      <rPr>
        <b/>
        <sz val="11"/>
        <rFont val="Arial"/>
        <family val="2"/>
      </rPr>
      <t xml:space="preserve">Atvērtās pārvaldības nacionālā kontaktpunkta darbības nodrošināšana
</t>
    </r>
    <r>
      <rPr>
        <u/>
        <sz val="11"/>
        <rFont val="Arial"/>
        <family val="2"/>
      </rPr>
      <t>Mērķauditorija:</t>
    </r>
    <r>
      <rPr>
        <sz val="11"/>
        <rFont val="Arial"/>
        <family val="2"/>
        <charset val="186"/>
      </rPr>
      <t xml:space="preserve"> NVO, komersanti, sociālie partneri, sabiedrības pārstāvji, tiešās valsts pārvaldes nodarbinātie, pašvaldības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Atvērtās pārvaldības partnerības nacionālā kontaktpunkta darbības nodrošināšana. Latvijas atvērtās pārvaldības rīcības plānos iekļauto pasākumu atklātības, atbildības un līdzdalības veicināšanas izpilde un izpildes monitorings. Latvijas starptautiskā atpazīstamība  –  kvalitatīvu un jaudīgu atvērtās pārvaldības  pasākumu organizēšana, izveidojot Interešu reģistru, nodrošinot datu apmaiņu, datu un informācijas publiskošanu, jaunu datu  kopu atvēršanu (par veselību, izglītību, pašvaldībās, tiesībaizsardzību u.c.). Kvalitatīvs atvērtās pārvaldības  pasākumu izpildes monitorings</t>
    </r>
  </si>
  <si>
    <t>Atvērtās pārvaldības nacionālā kontaktpunkta darbības nodrošināšana</t>
  </si>
  <si>
    <t>NVO, sociālie partneri, visas ministrijas</t>
  </si>
  <si>
    <r>
      <rPr>
        <b/>
        <sz val="11"/>
        <rFont val="Arial"/>
        <family val="2"/>
        <charset val="186"/>
      </rPr>
      <t xml:space="preserve">Paaugstināt pakalpojuma  kvalitāti un uzlabot pieejamību valsts sociālās aprūpes centros, tuvinot tos kopienā sniegtajiem pakalpojumiem
</t>
    </r>
    <r>
      <rPr>
        <u/>
        <sz val="11"/>
        <rFont val="Arial"/>
        <family val="2"/>
        <charset val="186"/>
      </rPr>
      <t>Mērķauditorija:</t>
    </r>
    <r>
      <rPr>
        <sz val="11"/>
        <rFont val="Arial"/>
        <family val="2"/>
        <charset val="186"/>
      </rPr>
      <t xml:space="preserve"> valsts apgādībā esošas personas, t.sk. personu ar invaliditāti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Ilgstošas sociālās aprūpes un sociālās rehabilitācijas pakalpojuma jaunas formas ieviešana - ģimeniskai videi pietuvināts pakalpojums, tā ieviešanai nepieciešamās infrastruktūras izveide</t>
    </r>
  </si>
  <si>
    <t>Paaugstināt pakalpojuma  kvalitāti un uzlabot pieejamību valsts sociālās aprūpes centros, tuvinot tos kopienā sniegtajiem pakalpojumiem</t>
  </si>
  <si>
    <t>Valsts sociālās aprūpes centri</t>
  </si>
  <si>
    <r>
      <rPr>
        <b/>
        <sz val="11"/>
        <rFont val="Arial"/>
        <family val="2"/>
      </rPr>
      <t xml:space="preserve">Politikas plānošanas un politikas ietekmes novērtējuma sistēmas attīstība - pierādījumos balstītas rīcībpolitikas plānošana, normatīvisma mazināšana
</t>
    </r>
    <r>
      <rPr>
        <u/>
        <sz val="11"/>
        <rFont val="Arial"/>
        <family val="2"/>
      </rPr>
      <t xml:space="preserve">Mērķauditorija: </t>
    </r>
    <r>
      <rPr>
        <sz val="11"/>
        <rFont val="Arial"/>
        <family val="2"/>
        <charset val="186"/>
      </rPr>
      <t xml:space="preserve">Tiešās valsts pārvaldes iestādes, NVO, komersanti un sabiedrības pārstāvji
</t>
    </r>
    <r>
      <rPr>
        <u/>
        <sz val="11"/>
        <rFont val="Arial"/>
        <family val="2"/>
      </rPr>
      <t>Īstenošanas vieta:</t>
    </r>
    <r>
      <rPr>
        <sz val="11"/>
        <rFont val="Arial"/>
        <family val="2"/>
        <charset val="186"/>
      </rPr>
      <t xml:space="preserve"> visa Latvija
</t>
    </r>
    <r>
      <rPr>
        <u/>
        <sz val="11"/>
        <rFont val="Arial"/>
        <family val="2"/>
      </rPr>
      <t>Veicamās darbības:</t>
    </r>
    <r>
      <rPr>
        <sz val="11"/>
        <rFont val="Arial"/>
        <family val="2"/>
        <charset val="186"/>
      </rPr>
      <t xml:space="preserve">
- Rīcībpolitikas plānošanai nepieciešamās analītikas instrumentu (priekšizpētes, pētījumu, izvērtējumu un metodoloģisko rīku) attīstība (finansējuma piesaiste atbilstoši NAP un citos politikas plānošanas dokumentos izvirzītajām rīcībpolitikas prioritātēm). 
Jomās, kurās plānots realizēt reformas vai ieviest jaunus risinājumus (t.sk. digitālus) jāveic priekšizpēte, lai sekmīgāk definētu sasniedzamo mērķi un rezultātu, kas netiek balstīts uz ad-hoc lēmumiem vai speciālistu subjektīvo vērtējumu, bet tiktu pamatots ar objektīviem, neatkarīgiem vērtējumiem, skaitļiem un faktiem. Tāpat, padzīļināta analīze nepieciešama jaunāko tehnisko risinājumu (blokķēžu, atvērto datu) izmantošanas izpētei valsts pārvaldes attīstībai. Pētījumi nepieciešami arī rīcībpolitikas ietekmes vērtēšanai ilgstošākā laika perioda, sākotnēji definējot bāzes vērtības un tad mērot progresu un mērķa rādītāju izpildi, piemēram, nosakot administratīvā sloga izmaiņas, konkurences veicināšanu un ietekmes izvērtējumu uz mazo un vidējo uzņēmumu attīstību.
(Piemēram, LDDK priekšlikums: uzņēmējdarbības jomas tiesību aktu, pārņemto direktīvu revīzija birokrātijas un administratīvā sloga mazināšanai).</t>
    </r>
  </si>
  <si>
    <r>
      <rPr>
        <b/>
        <sz val="11"/>
        <rFont val="Arial"/>
        <family val="2"/>
      </rPr>
      <t xml:space="preserve">Publiskas pārvaldes (tiešā valsts pārvalde &amp; pašvaldības) profesionālā pilnveide, veicinot inovatīvas un viedas pārmaiņas Latvijas ilgtspējīgai attīstībai
</t>
    </r>
    <r>
      <rPr>
        <u/>
        <sz val="11"/>
        <rFont val="Arial"/>
        <family val="2"/>
      </rPr>
      <t xml:space="preserve">Mērķauditorija: </t>
    </r>
    <r>
      <rPr>
        <sz val="11"/>
        <rFont val="Arial"/>
        <family val="2"/>
        <charset val="186"/>
      </rPr>
      <t xml:space="preserve">Tiešajā valsts pārvaldē un pašvaldībās nodarbinātie (augstākā līmeņa vadītāji, vidējā līmeņa vadītāji un citi nodarbinātie), NVO, komersanti un sabiedrības pārstāvji
</t>
    </r>
    <r>
      <rPr>
        <u/>
        <sz val="11"/>
        <rFont val="Arial"/>
        <family val="2"/>
      </rPr>
      <t xml:space="preserve">Īstenošanas vieta: </t>
    </r>
    <r>
      <rPr>
        <sz val="11"/>
        <rFont val="Arial"/>
        <family val="2"/>
        <charset val="186"/>
      </rPr>
      <t xml:space="preserve">visa Latvija
</t>
    </r>
    <r>
      <rPr>
        <u/>
        <sz val="11"/>
        <rFont val="Arial"/>
        <family val="2"/>
      </rPr>
      <t xml:space="preserve">Veicamās darbības: </t>
    </r>
    <r>
      <rPr>
        <sz val="11"/>
        <rFont val="Arial"/>
        <family val="2"/>
        <charset val="186"/>
      </rPr>
      <t xml:space="preserve">
Mācīšanās sistēmas attīstība, kas atbalsta valsts pārvaldes kā organizācijas attīstību: 1) attīstot mūsdienīgus risinājumus, kas vērsti uz mācīšanās satura digitalizāciju: e-apmācības, Moodle u.c. , tādējādi nodrošinot kvalitatīvu apmācību pieejamību visā Latvijas teritorijā, mācīšanās iespējas darba plūsmā (darba vietā, savā tempā, sev ērtā laikā) un attīstot mikromācīšanās pieeju;
2) attīstot mērķtiecīgu un sistēmisku pieeju valsts pārvaldē nodarbināto attīstībā efektīvai  valsts pārvaldes mērķu un uzdevumu sasniegšanai:
- augstākā līmeņa vadītāju profesionālā attīstība, nodrošinot turpmāku izaugsmi gan individuāli, gan iestāžu līmenī, kā arī veicinot turpmāku tīklošanos un valsts pārvaldes institūciju savstarpējo sadarbību pārnozaru līmenī.
 - vidējā līmeņa vadītāju profesionālā attīstība, veicinot reālu pārmaiņu un reformu ieviešanu. Lai iestādes kļūtu efektīvākās to kompetencē esošo funkciju īstenošanā, augstākā līmeņa vadītājiem pārmaiņas ir jāvada kopā ar domubiedru grupu, kurā tradicionāli tiek iekļauti galvenokārt vidējā līmeņa vadītāji, tāpēc arī viņu izpratnei par pārmaiņu būtību un nepieciešamību ir izšķiroša nozīme.
 - tiešajā valsts pārvaldē un pašvaldībās nodarbināto profesionālā pilnveide un savstarpējās zināšanu pārneses, labās prakses un pieredzes pārņemšanas veicināšana, attīstot un izmantojot iekšējo treneru pieeju nākotnes kompetenču attīstībai, kas balstīta uz stratēģiskas pieejas moduļu apmācību, t.sk. inovatīvu darba metožu pielietošana, administratīvā sloga mazināšana, budžeta plānošana, pārmaiņu vadība, dizaina domāšana, pierādījumos balstītas politikas plānošana, emocionālā inteliģence, klientu pratība, uzvedības zinības,  tiesiskā kultūra (t.sk. darbs ar interešu konflikta riskiem, publiskais iepirkums, valsts atbalsts), u.c., kā arī tradicionālo kompetenču multi-sektorālas  apmācības, svešvalodu  apmācības un caurviju prasmju attīstību.
3) Nodarbināto pārkvalifikācija nolūkā proaktīvi mazināt neatgriezenisku cilvēkresursu aizplūšanu no publiskās pārvaldes un pielāgot esošo cilvēkresursu prasmes jauno amatu, izaicinājumu, funkciju un sabiedrības pieprasījuma realizēšanai. Pārkvalificēšana, izmantojot makromācīsanās pieeju, no profesijām, kas nav aktuālas (automatizācijas un robotizācijas rezultātā) uz aktuālajām profesijām. Metodikas izstrāde, tai skaitā, izstrādājot instrumentus, ar kuru palīdzību iespējams noteikt, kuri darbinieki ir piemēroti pārkvalificēšanai un potenciālos attīstības virzienus. Aprūpētais uzteikums, tai skaitā, karjeras konsultācijas kā atbalsts turpmākajā profesionālajā attīstībā.</t>
    </r>
  </si>
  <si>
    <t>Publiskas pārvaldes (tiešā valsts pārvalde &amp; pašvaldības) profesionālā pilnveide, veicinot inovatīvas un viedas pārmaiņas Latvijas ilgtspējīgai attīstībai</t>
  </si>
  <si>
    <r>
      <rPr>
        <b/>
        <sz val="11"/>
        <rFont val="Arial"/>
        <family val="2"/>
      </rPr>
      <t xml:space="preserve">Publiskas pārvaldes (tiešā valsts pārvalde &amp; pašvaldības) profesionālā pilnveide, veicinot inovatīvas un viedas pārmaiņas Latvijas ilgtspējīgai attīstībai
</t>
    </r>
    <r>
      <rPr>
        <u/>
        <sz val="11"/>
        <rFont val="Arial"/>
        <family val="2"/>
      </rPr>
      <t xml:space="preserve">Mērķauditorija: </t>
    </r>
    <r>
      <rPr>
        <sz val="11"/>
        <rFont val="Arial"/>
        <family val="2"/>
        <charset val="186"/>
      </rPr>
      <t xml:space="preserve">Tiešajā valsts pārvaldē un pašvaldībās nodarbinātie (augstākā līmeņa vadītāji, vidējā līmeņa vadītāji un citi nodarbinātie), NVO, komersanti un sabiedrības pārstāvji
</t>
    </r>
    <r>
      <rPr>
        <u/>
        <sz val="11"/>
        <rFont val="Arial"/>
        <family val="2"/>
      </rPr>
      <t>Īstenošanas vieta:</t>
    </r>
    <r>
      <rPr>
        <sz val="11"/>
        <rFont val="Arial"/>
        <family val="2"/>
        <charset val="186"/>
      </rPr>
      <t xml:space="preserve"> visa Latvija
</t>
    </r>
    <r>
      <rPr>
        <u/>
        <sz val="11"/>
        <rFont val="Arial"/>
        <family val="2"/>
      </rPr>
      <t xml:space="preserve">Veicamās darbības: </t>
    </r>
    <r>
      <rPr>
        <sz val="11"/>
        <rFont val="Arial"/>
        <family val="2"/>
        <charset val="186"/>
      </rPr>
      <t xml:space="preserve">
Mācīšanās sistēmas attīstība, kas atbalsta valsts pārvaldes kā organizācijas attīstību: 1) attīstot mūsdienīgus risinājumus, kas vērsti uz mācīšanās satura digitalizāciju: e-apmācības, Moodle u.c. , tādējādi nodrošinot kvalitatīvu apmācību pieejamību visā Latvijas teritorijā, mācīšanās iespējas darba plūsmā (darba vietā, savā tempā, sev ērtā laikā) un attīstot mikromācīšanās pieeju;
2) attīstot mērķtiecīgu un sistēmisku pieeju valsts pārvaldē nodarbināto attīstībā efektīvai  valsts pārvaldes mērķu un uzdevumu sasniegšanai:
- augstākā līmeņa vadītāju profesionālā attīstība, nodrošinot turpmāku izaugsmi gan individuāli, gan iestāžu līmenī, kā arī veicinot turpmāku tīklošanos un valsts pārvaldes institūciju savstarpējo sadarbību pārnozaru līmenī.
 - vidējā līmeņa vadītāju profesionālā attīstība, veicinot reālu pārmaiņu un reformu ieviešanu. Lai iestādes kļūtu efektīvākās to kompetencē esošo funkciju īstenošanā, augstākā līmeņa vadītājiem pārmaiņas ir jāvada kopā ar domubiedru grupu, kurā tradicionāli tiek iekļauti galvenokārt vidējā līmeņa vadītāji, tāpēc arī viņu izpratnei par pārmaiņu būtību un nepieciešamību ir izšķiroša nozīme.
 - tiešajā valsts pārvaldē un pašvaldībās nodarbināto profesionālā pilnveide un savstarpējās zināšanu pārneses, labās prakses un pieredzes pārņemšanas veicināšana, attīstot un izmantojot iekšējo treneru pieeju nākotnes kompetenču attīstībai, kas balstīta uz stratēģiskas pieejas moduļu apmācību, t.sk. inovatīvu darba metožu pielietošana, administratīvā sloga mazināšana, budžeta plānošana, pārmaiņu vadība, dizaina domāšana, pierādījumos balstītas politikas plānošana, emocionālā inteliģence, klientu pratība, uzvedības zinības,  tiesiskā kultūra (t.sk. darbs ar interešu konflikta riskiem, publiskais iepirkums, valsts atbalsts), u.c., kā arī tradicionālo kompetenču multi-sektorālas  apmācības, svešvalodu  apmācības un caurviju prasmju attīstību.
3) Nodarbināto pārkvalifikācija nolūkā proaktīvi mazināt neatgriezenisku cilvēkresursu aizplūšanu no publiskās pārvaldes un pielāgot esošo cilvēkresursu prasmes jauno amatu, izaicinājumu, funkciju un sabiedrības pieprasījuma realizēšanai. Pārkvalificēšana, izmantojot makromācīsanās pieeju, no profesijām, kas nav aktuālas (automatizācijas un robotizācijas rezultātā) uz aktuālajām profesijām. Metodikas izstrāde, tai skaitā, izstrādājot instrumentus, ar kuru palīdzību iespējams noteikt, kuri darbinieki ir piemēroti pārkvalificēšanai un potenciālos attīstības virzienus. Aprūpētais uzteikums, tai skaitā, karjeras konsultācijas kā atbalsts turpmākajā profesionālajā attīstībā.</t>
    </r>
  </si>
  <si>
    <t>P275, 420</t>
  </si>
  <si>
    <r>
      <rPr>
        <b/>
        <sz val="11"/>
        <rFont val="Arial"/>
        <family val="2"/>
        <charset val="186"/>
      </rPr>
      <t xml:space="preserve">Sniegt atbalstu bērniem ar smagu diagnozi, prognozējošu vai esošu invaliditāti un viņu likumiskajiem pārstāvjiem 
</t>
    </r>
    <r>
      <rPr>
        <u/>
        <sz val="11"/>
        <rFont val="Arial"/>
        <family val="2"/>
        <charset val="186"/>
      </rPr>
      <t xml:space="preserve">Mērķauditorija: </t>
    </r>
    <r>
      <rPr>
        <sz val="11"/>
        <rFont val="Arial"/>
        <family val="2"/>
        <charset val="186"/>
      </rPr>
      <t xml:space="preserve">ģimenes ar bērniem ar prognozējamu vai esošo invaliditāti, smagu saslimšanu.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psihoemocionālā un sociāla atbalsta nodrošināšana bērnam un ģimenei diagnozes noteikšanas un akūtās terapijas periodā, ģimenei atrodoties Bērnu klīniskās universitātes slimnīcā;
(2) informācijas tālāka nodošana un starpinstitucionālās sadarbības veicināšana pacienta ģimenes problēmu risināšanai (ģimenes ārsti, sociālais dienests, VDEĀVK, bāriņtiesas u.tml.);
(3) darbs ar ģimeni un atbalsta sniegšana pēcterapijas periodā ģimenes dzīvesvietā.</t>
    </r>
  </si>
  <si>
    <t xml:space="preserve">Sniegt atbalstu bērniem ar smagu diagnozi, prognozējošu vai esošu invaliditāti un viņu likumiskajiem pārstāvjiem </t>
  </si>
  <si>
    <t>BKUS</t>
  </si>
  <si>
    <r>
      <rPr>
        <b/>
        <sz val="11"/>
        <rFont val="Arial"/>
        <family val="2"/>
        <charset val="186"/>
      </rPr>
      <t xml:space="preserve">Pilnveidot asistenta pakalpojumu pašvaldībā
</t>
    </r>
    <r>
      <rPr>
        <u/>
        <sz val="11"/>
        <rFont val="Arial"/>
        <family val="2"/>
        <charset val="186"/>
      </rPr>
      <t xml:space="preserve">Mērķauditorija: </t>
    </r>
    <r>
      <rPr>
        <sz val="11"/>
        <rFont val="Arial"/>
        <family val="2"/>
        <charset val="186"/>
      </rPr>
      <t xml:space="preserve">personas ar invaliditāti, pašvaldību sociālie dienesti, VDEĀVK
</t>
    </r>
    <r>
      <rPr>
        <u/>
        <sz val="11"/>
        <rFont val="Arial"/>
        <family val="2"/>
        <charset val="186"/>
      </rPr>
      <t>Īstenošanas teritorija:</t>
    </r>
    <r>
      <rPr>
        <sz val="11"/>
        <rFont val="Arial"/>
        <family val="2"/>
        <charset val="186"/>
      </rPr>
      <t xml:space="preserve"> visa Latvija
</t>
    </r>
    <r>
      <rPr>
        <u/>
        <sz val="11"/>
        <rFont val="Arial"/>
        <family val="2"/>
        <charset val="186"/>
      </rPr>
      <t>Indikatīvās darbības:</t>
    </r>
    <r>
      <rPr>
        <sz val="11"/>
        <rFont val="Arial"/>
        <family val="2"/>
        <charset val="186"/>
      </rPr>
      <t xml:space="preserve">
(1) pilnveidot asistenta pakalpojuma nepieciešamības noteikšanas kārtību, nosakot vienotus kritērijus klientu vērtēšanai;
(2) pārskatīt asistenta pakalpojuma finasēšanas un administrēšanas modeli.</t>
    </r>
  </si>
  <si>
    <t>Pilnveidot asistenta pakalpojumu pašvaldībā</t>
  </si>
  <si>
    <t>Sociālā darba speciālistu un sociālo pakalpojumu sniedzēju motivācijas sistēmas pilnveide un profesionālās kompetences stiprināšana un specializācijas nostiprināšana demogrāfijas tendencēm un iedzīvotāju vajadzībām atbilstošu inovatīvu, uz klienta vajadzībām balstītu sociālo pakalpojumu sniegšanai, pilnveidošanai un pieejamības nodrošināšanai reģionos</t>
  </si>
  <si>
    <r>
      <rPr>
        <b/>
        <sz val="11"/>
        <rFont val="Arial"/>
        <family val="2"/>
        <charset val="186"/>
      </rPr>
      <t xml:space="preserve">Attīstīt profesionālu un mūsdienīgu sociālo darbu 
</t>
    </r>
    <r>
      <rPr>
        <u/>
        <sz val="11"/>
        <rFont val="Arial"/>
        <family val="2"/>
        <charset val="186"/>
      </rPr>
      <t>Mērķauditorija:</t>
    </r>
    <r>
      <rPr>
        <sz val="11"/>
        <rFont val="Arial"/>
        <family val="2"/>
        <charset val="186"/>
      </rPr>
      <t xml:space="preserve"> sociālā darba speciālisti, iestāžu vadītāji un speciālisti, kuri nodrošina sociālo pakalpojumu sniegšanu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Sociālo darbinieku profesionālās kompetences pilnveides, tālākizglītības, neformālās izglītības attīstība.
2. Profesionālās kompetences pilnveides mācību programmas attīstība ģimenes asistentu sagatavošana.
3. Atbalsts superviziju nodrošināšanai sociālā darba speciālistiem pašvaldībās.
4. Informatīvi izglītojošie pasākumi vienotas metodiskās izpratnes un prakses veidošanai sociālajā jomā strādājošajiem, kā arī starpinstitucionālas sadarbības veicināšanai sociālo pakalpojumu attīstībai.
5. Profesionāla atbalsta tīkla izveide sociālā darba kvalitatīvai attīstībai pašvaldību sociālajos dienestos.
6. Pasākumi sociālā darba atpazīstamības un prestiža celšanai.
7. Mērķdotācijas sociālajiem darbiniekiem ar atbilstošu izglītību un vismaz 3 gadu profesionālo pieredzi.</t>
    </r>
  </si>
  <si>
    <t xml:space="preserve">Attīstīt profesionālu un mūsdienīgu sociālo darbu </t>
  </si>
  <si>
    <r>
      <rPr>
        <b/>
        <sz val="11"/>
        <rFont val="Arial"/>
        <family val="2"/>
        <charset val="186"/>
      </rPr>
      <t xml:space="preserve">Pilnveidot bāriņtiesu darbinieku motivācijas sistēmu un profesionālo kompetenci
</t>
    </r>
    <r>
      <rPr>
        <u/>
        <sz val="11"/>
        <rFont val="Arial"/>
        <family val="2"/>
        <charset val="186"/>
      </rPr>
      <t xml:space="preserve">Mērķauditorija: </t>
    </r>
    <r>
      <rPr>
        <sz val="11"/>
        <rFont val="Arial"/>
        <family val="2"/>
        <charset val="186"/>
      </rPr>
      <t xml:space="preserve">bāriņtiesas priekšsēdētāji, bāriņtiesas priekssēdētāju vietnieki, bāriņtiesas locekļi, bērnu tiesību aizsardzības speciālisti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profesionālās kompetences paaugstināšana bāriņtiesu darbiniekiem un bērnu tiesību aizsardzības speciālistiem (supervīzijas, mācību kursi, informatīvi semināri)</t>
    </r>
  </si>
  <si>
    <t>Pilnveidot bāriņtiesu darbinieku motivācijas sistēmu un profesionālo kompetenci</t>
  </si>
  <si>
    <t>Pašvaldības, izglītības/mācību iestādes, kuras nodrošina mācību kursus bāriņtiesu darbiniekiem un bērnu tiesību aizsardzības speciālistiem</t>
  </si>
  <si>
    <r>
      <rPr>
        <b/>
        <sz val="11"/>
        <rFont val="Arial"/>
        <family val="2"/>
      </rPr>
      <t xml:space="preserve">Valsts izveidoto atbalsta pakalpojumu domstarpību risināšanai izvērtēšana, kā pakalpojuma saņemšanas priekšnoteikumu paredzot personas pienākumu izvērtēt mediācijas piemērotību un atsevišķos gadījumos izmantošanu sava strīda risināšanai.
Īstenot mazaizsargāto un cietušo personu atbalsta un aizsardzība sistēmu, izvērtējot trūcīgo un maznodrošināto valsts nodrošināta juridiskā palīdzības klāsta paplašināšanu arī citām grupām.
</t>
    </r>
    <r>
      <rPr>
        <u/>
        <sz val="11"/>
        <rFont val="Arial"/>
        <family val="2"/>
        <charset val="186"/>
      </rPr>
      <t>Mērķauditorija:</t>
    </r>
    <r>
      <rPr>
        <sz val="11"/>
        <rFont val="Arial"/>
        <family val="2"/>
        <charset val="186"/>
      </rPr>
      <t xml:space="preserve"> sabiedrība kopumā, it īpaši mazaizargātās personu grupas
</t>
    </r>
    <r>
      <rPr>
        <u/>
        <sz val="11"/>
        <rFont val="Arial"/>
        <family val="2"/>
        <charset val="186"/>
      </rPr>
      <t>Īstenošanas teritorija:</t>
    </r>
    <r>
      <rPr>
        <sz val="11"/>
        <rFont val="Arial"/>
        <family val="2"/>
        <charset val="186"/>
      </rPr>
      <t xml:space="preserve"> visa Latvija 
</t>
    </r>
    <r>
      <rPr>
        <u/>
        <sz val="11"/>
        <rFont val="Arial"/>
        <family val="2"/>
        <charset val="186"/>
      </rPr>
      <t xml:space="preserve">Veicamās darbības: </t>
    </r>
    <r>
      <rPr>
        <sz val="11"/>
        <rFont val="Arial"/>
        <family val="2"/>
        <charset val="186"/>
      </rPr>
      <t xml:space="preserve">
Plāns sociāli mazaizsargāto personu grupu atbalstam un pieejas tiesiskumam veicināšanai (detalizētāki pasākumi tiks definēti plānā);
kā arī (VBF) sākotnējās juridiskās palīdzības pakalpojumu apjoma palielināšana un pilnās valsts nodrošinātās juridiskās palīdzības saņēmēju loka paplašināšana, paredzot daļējās juridiskās palīdzības sistēmas ieviešanu visās lietu kategorijās, un valsts kompensācijas sistēmas attīstība, paplašinot saņēmēju loku un palielinot valsts kompensācijas apmēru.</t>
    </r>
  </si>
  <si>
    <r>
      <rPr>
        <b/>
        <sz val="11"/>
        <rFont val="Arial"/>
        <family val="2"/>
      </rPr>
      <t xml:space="preserve">Nodrošināt progresīvus un advancētus izlūkošanas un izmeklēšanas rīkus efektīvai noziedzības apkarošanai nodokļu un muitas jomā
</t>
    </r>
    <r>
      <rPr>
        <u/>
        <sz val="11"/>
        <rFont val="Arial"/>
        <family val="2"/>
      </rPr>
      <t>Mērķauditorija:</t>
    </r>
    <r>
      <rPr>
        <sz val="11"/>
        <rFont val="Arial"/>
        <family val="2"/>
        <charset val="186"/>
      </rPr>
      <t xml:space="preserve"> VID Nodokļu un muitas policijas operatīvie darbinieki, izmeklētāji, analītiķi. Kopīgu tiesībaizsardzības iestāžu organizētu pasākumu ietvaros - visas Latvijas tiesībaizsardzības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Noziedzīgu nodarījumu izlūkošanas tehnisko līdzekļu modernizēšana un jaunu tehnisko līdzekļu iegāde. Noziedzīgu nodarījumu taktisko uzdevumu tehnisko līdzekļu modernizēšana un jaunu tehnisko līdzekļu iegāde
Esošo izlūkošanas analītisko rīku modernizēšana vai jaunu izlūkošanas analītisko rīku ieviešana.</t>
    </r>
  </si>
  <si>
    <t>Nodrošināt progresīvus un advancētus izlūkošanas un izmeklēšanas rīkus efektīvai noziedzības apkarošanai nodokļu un muitas jomā</t>
  </si>
  <si>
    <t>Nabadzības, materiālās nenodrošinātības un ienākumu nevienlīdzības mazināšana, īpaši nabadzības riskam visvairāk pakļautajām iedzīvotāju grupām (pensionāri, personas ar invaliditāti), un labvēlīgāku priekšnoteikumu radīšana materiālai pietiekamībai nākotnes pensionāriem</t>
  </si>
  <si>
    <r>
      <rPr>
        <b/>
        <sz val="11"/>
        <rFont val="Arial"/>
        <family val="2"/>
        <charset val="186"/>
      </rPr>
      <t xml:space="preserve">Pilnveidot minimālo ienākumu atbalsta sistēmu 
</t>
    </r>
    <r>
      <rPr>
        <u/>
        <sz val="11"/>
        <rFont val="Arial"/>
        <family val="2"/>
        <charset val="186"/>
      </rPr>
      <t xml:space="preserve">Mērķauditorija: </t>
    </r>
    <r>
      <rPr>
        <sz val="11"/>
        <rFont val="Arial"/>
        <family val="2"/>
        <charset val="186"/>
      </rPr>
      <t xml:space="preserve">nabadzības un sociālās atstumtības riskam pakļautie iedzīvotāji, iedzīvotāji ar zemiem ienākumiem, t.sk. pensijas vecuma cilvēki, personas ar invalidiāti, ģimenes ar bērniem.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 xml:space="preserve">
(1) paaugstināt minimālo valsts pensiju   aprēķinu bāzi;
(2) noteikt apgādnieka zaudējuma pensijas minimālo apmēru vienādu ar Ministru kabineta noteikto minimālo uzturlīdzekļu apmēru bērnam;
(3) palielināt valsts sociālā nodrošinājuma pabalsta apmēru;
(4) veikt valsts sociālā nodrošinājuma pabalsta indeksāciju ar patēriņa cenu indeksu.</t>
    </r>
  </si>
  <si>
    <t xml:space="preserve">Pilnveidot minimālo ienākumu atbalsta sistēmu </t>
  </si>
  <si>
    <t>FM, VM, EM, TM, VSAA, pašvaldības</t>
  </si>
  <si>
    <r>
      <rPr>
        <b/>
        <sz val="11"/>
        <rFont val="Arial"/>
        <family val="2"/>
      </rPr>
      <t xml:space="preserve">Noziedzīgos nodarījumos cietušo personu - īpaši aizsargājamo cietušo tiesību nodrošibnāšana kriminālprocesa ietvaros
</t>
    </r>
    <r>
      <rPr>
        <u/>
        <sz val="11"/>
        <rFont val="Arial"/>
        <family val="2"/>
      </rPr>
      <t xml:space="preserve">Mērķauditorija: </t>
    </r>
    <r>
      <rPr>
        <sz val="11"/>
        <rFont val="Arial"/>
        <family val="2"/>
        <charset val="186"/>
      </rPr>
      <t xml:space="preserve">noziedzīgos nodarījumos cietušās 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Īpaši aizsargājama cietušā tiesību nodrošinājums kriminālprocesā
Nodrošināt attiecīgo telpu atbilstību nepilngadīgo personu interešu aizsardzībai kriminālprocesuālo darbību ietvaros
</t>
    </r>
  </si>
  <si>
    <t>Noziedzīgos nodarījumos cietušo personu - īpaši aizsargājamo cietušo tiesību nodrošibnāšana kriminālprocesa ietvaros</t>
  </si>
  <si>
    <r>
      <rPr>
        <b/>
        <sz val="11"/>
        <rFont val="Arial"/>
        <family val="2"/>
      </rPr>
      <t xml:space="preserve">Lietvedības procesa pilnveide un tehnoloģiskā risinājuma izveide
</t>
    </r>
    <r>
      <rPr>
        <u/>
        <sz val="11"/>
        <rFont val="Arial"/>
        <family val="2"/>
      </rPr>
      <t>Mērķauditorija:</t>
    </r>
    <r>
      <rPr>
        <sz val="11"/>
        <rFont val="Arial"/>
        <family val="2"/>
        <charset val="186"/>
      </rPr>
      <t xml:space="preserve"> Iekšlietu ministrijas resora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Esošās dokumentu vadības sistēmas (DVS) nomaiņa uz jaunu, mūsdienīgāku, IeM resora apjomam atbilstošu un lietotāju vajadzībām atbilstošu DVS risinājumu, kas atbalsta iestāžu dokumentu pārvaldības procesu elektronizāciju, elektroniskā paraksta pilnīgu ieviešanu, dokumentu elektroniskā formātā saskaņošanu, risinājumu efektīvu izmantošanu arī mobilajās iekārtās, kā arī ciešu integrāciju ar informācijas sistēmām, kurās notiek darbs ar dokumentu apstrādi
</t>
    </r>
  </si>
  <si>
    <t>Lietvedības procesa pilnveide un tehnoloģiskā risinājuma izveide</t>
  </si>
  <si>
    <t xml:space="preserve">IEM, VP, VRS, PMLP, VUGD, VDD, IDB, </t>
  </si>
  <si>
    <r>
      <rPr>
        <b/>
        <sz val="11"/>
        <rFont val="Arial"/>
        <family val="2"/>
      </rPr>
      <t xml:space="preserve">Procesa virzītāju un kredītiestāžu sadarbības attīstība
</t>
    </r>
    <r>
      <rPr>
        <u/>
        <sz val="11"/>
        <rFont val="Arial"/>
        <family val="2"/>
      </rPr>
      <t xml:space="preserve">Mērķauditorija: </t>
    </r>
    <r>
      <rPr>
        <sz val="11"/>
        <rFont val="Arial"/>
        <family val="2"/>
        <charset val="186"/>
      </rPr>
      <t xml:space="preserve">procesa virzītāji kriminālprocesā, tai skaitā Iekšlietu resora iestādes, prokuratūra, KNAB, SAB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Saskaņā ar patreizējo normatīvo regulējumu, procesa virzītāji kriminālprocesam nepieciešamās ziņas no kredītiestādēm saņem manuāli. Lai nodrošinātu ziņu saņemšanu automatizētajā datu pārraides režīmā, nepieciešams noteiktu vienotas rīcības vadlīnijas procesa virzītājiem, izveidot standarta pieprasījuma veidlapu, kā arī izmantojot Valsts reģionālās attīstības aģentūras pārziņā esošo Valsts informācijas sistēmu savietotāja datu izplatīšanas tīklu un Kriminālprocesa informācijas sistēmu, izstrādāt procedūru datu saņemšanai automatizētajā datu pārraides režīmā</t>
    </r>
  </si>
  <si>
    <t>Procesa virzītāju un kredītiestāžu sadarbības attīstība</t>
  </si>
  <si>
    <r>
      <rPr>
        <b/>
        <sz val="11"/>
        <rFont val="Arial"/>
        <family val="2"/>
        <charset val="186"/>
      </rPr>
      <t xml:space="preserve">Palielināt materiālo atbalstu pensiju un atlīdzību saņēmējiem
</t>
    </r>
    <r>
      <rPr>
        <u/>
        <sz val="11"/>
        <rFont val="Arial"/>
        <family val="2"/>
        <charset val="186"/>
      </rPr>
      <t xml:space="preserve">Mērķauditorija: </t>
    </r>
    <r>
      <rPr>
        <sz val="11"/>
        <rFont val="Arial"/>
        <family val="2"/>
        <charset val="186"/>
      </rPr>
      <t xml:space="preserve">valsts sociālās apdrošināšanas pensiju un atlīdzību saņēmēji, valsts sociālās apdrošināšanas sistēmas dalībnieki.
</t>
    </r>
    <r>
      <rPr>
        <u/>
        <sz val="11"/>
        <rFont val="Arial"/>
        <family val="2"/>
        <charset val="186"/>
      </rPr>
      <t xml:space="preserve">Īstenošanas teritorija: </t>
    </r>
    <r>
      <rPr>
        <sz val="11"/>
        <rFont val="Arial"/>
        <family val="2"/>
        <charset val="186"/>
      </rPr>
      <t xml:space="preserve">visa Latvija
</t>
    </r>
    <r>
      <rPr>
        <u/>
        <sz val="11"/>
        <rFont val="Arial"/>
        <family val="2"/>
        <charset val="186"/>
      </rPr>
      <t>Indikatīvās darbības:</t>
    </r>
    <r>
      <rPr>
        <sz val="11"/>
        <rFont val="Arial"/>
        <family val="2"/>
        <charset val="186"/>
      </rPr>
      <t xml:space="preserve">
(1) piemaksu pie vecuma un invaliditātes pensijas saņēmēju loka un apmēra paplašināšana; 
(2) pensiju indeksācijas mehānisma pilnveidošana; 
(3) izdienas pensiju piešķiršanas pārskatīšana; 
(4) valsts sociālās apdrošināšanas finanšu rezerves fonda izveidošana; 
(5) pietiekama un atbilstoša obligāto iemaksu objekta noteikšana.</t>
    </r>
  </si>
  <si>
    <t>Palielināt materiālo atbalstu pensiju un atlīdzību saņēmējiem</t>
  </si>
  <si>
    <t>VSAA, FM, VID</t>
  </si>
  <si>
    <r>
      <rPr>
        <b/>
        <sz val="11"/>
        <rFont val="Arial"/>
        <family val="2"/>
        <charset val="186"/>
      </rPr>
      <t xml:space="preserve">Mazināt materiālo nenodrošinātību, sniedzot pārtikas atbalstu (t.sk. gatavas maltītes zupas virtuvēs) un pamata materiālo palīdzību zemu ienākumu un krīzes situācijā nonākušajām mājsaimniecībām, īpaši tām, kuru locekļi nevar vai kuriem ir apgrūtinātas iespējas mainīt savu situāciju, tostarp nodrošinot iespēju  piedalīties papildpasākumos
</t>
    </r>
    <r>
      <rPr>
        <u/>
        <sz val="11"/>
        <rFont val="Arial"/>
        <family val="2"/>
        <charset val="186"/>
      </rPr>
      <t xml:space="preserve">Mērķauditorija: </t>
    </r>
    <r>
      <rPr>
        <sz val="11"/>
        <rFont val="Arial"/>
        <family val="2"/>
        <charset val="186"/>
      </rPr>
      <t xml:space="preserve">zemu ienākumu un krīzes situācijā nonākušas mājsaimniecības, īpaši tās, kuru locekļi nevar vai kuriem ir apgrūtinātas iespējas mainīt savu situāciju (indikatīvi plānots atbalstīt vidēji ik gadu 59 tūkst. personu, tajā skaitā 34 tūkst. unikālu personu mājsaimniecībās, kurās ir pensionāri, cilvēki ar invaliditāti, pirmspensijas vecuma ilgstošie bezdarbnieki u.c. ).
</t>
    </r>
    <r>
      <rPr>
        <u/>
        <sz val="11"/>
        <rFont val="Arial"/>
        <family val="2"/>
        <charset val="186"/>
      </rPr>
      <t xml:space="preserve">Īstenošanas teritorija: </t>
    </r>
    <r>
      <rPr>
        <sz val="11"/>
        <rFont val="Arial"/>
        <family val="2"/>
        <charset val="186"/>
      </rPr>
      <t xml:space="preserve"> visa Latvija
</t>
    </r>
    <r>
      <rPr>
        <u/>
        <sz val="11"/>
        <rFont val="Arial"/>
        <family val="2"/>
        <charset val="186"/>
      </rPr>
      <t>Indikatīvās darbības:</t>
    </r>
    <r>
      <rPr>
        <sz val="11"/>
        <rFont val="Arial"/>
        <family val="2"/>
        <charset val="186"/>
      </rPr>
      <t xml:space="preserve">
(1) pārtikas atbalsta (tajā skaitā gatavu maltīšu) un pamata materiālās palīdzības sniegšana zemu ienākumu un krīzes situācijā nonākušajām mājsaimniecībām,  īpaši tām, kuru locekļi nevar vai kuriem ir apgrūtinātas iespējas mainīt savu situāciju;
(2) iespēja zemu ienākumu un krīzes situācijā nonākušajām mājsaimniecībām, īpaši tām, kuru locekļi nevar vai kuriem ir apgrūtinātas iespējas mainīt savu situāciju, piedalīties papildpasākumos, tajā skaitā socializēšanas pasākumos.</t>
    </r>
  </si>
  <si>
    <t>Mazināt materiālo nenodrošinātību, sniedzot pārtikas atbalstu (t.sk. gatavas maltītes zupas virtuvēs) un pamata materiālo palīdzību zemu ienākumu un krīzes situācijā nonākušajām mājsaimniecībām</t>
  </si>
  <si>
    <t>Darbaspēka remigrācijas un kvalificēta ārvalstu darbaspēka un talantu piesaistes sekmēšana, nepieļaujot darba vietu kvalitātes mazināšanos</t>
  </si>
  <si>
    <r>
      <rPr>
        <b/>
        <sz val="11"/>
        <rFont val="Arial"/>
        <family val="2"/>
      </rPr>
      <t xml:space="preserve">Nodrošināt EURES tīkla darbību 
</t>
    </r>
    <r>
      <rPr>
        <u/>
        <sz val="11"/>
        <rFont val="Arial"/>
        <family val="2"/>
      </rPr>
      <t xml:space="preserve">Mērķauditorija: </t>
    </r>
    <r>
      <rPr>
        <sz val="11"/>
        <rFont val="Arial"/>
        <family val="2"/>
        <charset val="186"/>
      </rPr>
      <t xml:space="preserve">remigranti un viņu ģimenes locekļi, personas (diasporas pārstāvji), kas vēlas atgriezties Latvijā, darba devēji, ārvalstu speciālisti.
</t>
    </r>
    <r>
      <rPr>
        <u/>
        <sz val="11"/>
        <rFont val="Arial"/>
        <family val="2"/>
      </rPr>
      <t>Īstenošanas vieta:</t>
    </r>
    <r>
      <rPr>
        <sz val="11"/>
        <rFont val="Arial"/>
        <family val="2"/>
        <charset val="186"/>
      </rPr>
      <t xml:space="preserve"> Latvija, citas ES dalībvalstis.
</t>
    </r>
    <r>
      <rPr>
        <u/>
        <sz val="11"/>
        <rFont val="Arial"/>
        <family val="2"/>
      </rPr>
      <t>Veicamās darbības:</t>
    </r>
    <r>
      <rPr>
        <sz val="11"/>
        <rFont val="Arial"/>
        <family val="2"/>
        <charset val="186"/>
      </rPr>
      <t xml:space="preserve">
(1) konsultācijas par darba tirgu, dzīves apstākļiem un nodarbinātības iespējām Latvijā un citās Eiropas valstīs;
(2) informācijas sniegšana darba devējiem, valsts un pašvaldību iestāžu, nevalstiskā sektora pārstāvjiem par EURES tīklu, kā arī darbiekārtošanas un personāla atlases pasākumu organizēšana;
(3) CV un vakanču portāla izmantošanas iespēju nodrošināšana;
(4) dalība EURES tīkla Latvijas un starptautiskajos sadarbības pasākumos, tikšanās ar disporas organizācijām un Latvijas valstspiederīgajiem ārzemēs; 
(5) informācijas nodrošināšana EURES tīkla ietvaros - EURES pieejamības un atpazīstamības nodrošināšana.</t>
    </r>
  </si>
  <si>
    <t xml:space="preserve">Nodrošināt EURES tīkla darbību </t>
  </si>
  <si>
    <t>NVA, EM, VARAM, ĀM</t>
  </si>
  <si>
    <t>Aktīvās darba tirgus politikas attīstīšana (bez darba esošo, bezdarba riskam pakļauto un ekonomiski neaktīvo iedzīvotāju aktivizācija, reģionālās mobilitātes atbalsta programmas) un nelabvēlīgākā situācijā esošo darba tirgus dalībnieku (t.sk. jauniešu, pirmspensijas vecumā esošo un personu ar invaliditāti) atbalstīšana, ņemot vērā indivīda un reģionu specifiskās vajadzības</t>
  </si>
  <si>
    <r>
      <rPr>
        <b/>
        <sz val="11"/>
        <rFont val="Arial"/>
        <family val="2"/>
      </rPr>
      <t xml:space="preserve">Paaugstināt bezdarbnieku, darba meklētāju un bezdarba riskam pakļauto personu kvalifikāciju un prasmes atbilstoši darba tirgus pieprasījumam
</t>
    </r>
    <r>
      <rPr>
        <u/>
        <sz val="11"/>
        <rFont val="Arial"/>
        <family val="2"/>
      </rPr>
      <t>Mērķauditorija:</t>
    </r>
    <r>
      <rPr>
        <sz val="11"/>
        <rFont val="Arial"/>
        <family val="2"/>
        <charset val="186"/>
      </rPr>
      <t xml:space="preserve"> bezdarbnieki, darba meklētāji un bezdarba riskam pakļautās personas.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darba meklēšanas atbalsta pasākumu īstenošana un pilnveide;
(2) bezdarbnieku profilēšanas sistēmas pilnveide; 
(3) karjeras konsultācijas un karjeras vadības prasmju attīstīšana; 
(4) bezdarbnieku iesaiste mācību pasākumos (darba tirgum nepieciešamās pamatprasmes un kompetences, neformālās un profesionālās tālākizglītības programmas, apmācība pie darba devēja);
(5) atbalsts reģionālajai mobilitātei nokļūšanai uz mācību vietu;
(6) specifisku pakalpojumu sniegšana personām ar invaliditāti mācību laikā (ergoterapeita un surdotulka pakalpojumi, specializēta transporta nodrošināšana bezdarbniekam ar invaliditāti u.c.);
(7) elastīgu mācību formu izstrāde un īstenošana, tai skaitā ņemot vērā vecuma un dzimuma aspektu;
(8) darba tirgus apsteidzošo pārkārtojumu sistēmas attīstība, tai skaitā, darba tirgus īstermiņa prognožu izstrāde un darba devēju aptaujas</t>
    </r>
  </si>
  <si>
    <r>
      <rPr>
        <b/>
        <sz val="11"/>
        <rFont val="Arial"/>
        <family val="2"/>
      </rPr>
      <t xml:space="preserve">Stiprināt darba tirgus institūciju veiktspēju un palielināt sniegto pakalpojumu kvalitāti
</t>
    </r>
    <r>
      <rPr>
        <u/>
        <sz val="11"/>
        <rFont val="Arial"/>
        <family val="2"/>
      </rPr>
      <t xml:space="preserve">Mērķauditorija: </t>
    </r>
    <r>
      <rPr>
        <sz val="11"/>
        <rFont val="Arial"/>
        <family val="2"/>
        <charset val="186"/>
      </rPr>
      <t xml:space="preserve">NVA un VDI darbinieki, NVA un VDI pakalpojumu saņēmēji un sadarbības partneri.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 NVA veiktspēju stiprināšana un pakalpojumu modernizācija - pakalpojumu un procesu digitalizēšana (e-pakalpojumu attīstība, pieejamības veicināšana iedzīvotājiem, resursu optimizēšana);
(2) informācijas sistēmas BURVIS pilnveide un veiktspēju uzlabošana; 
(3) informatīvo un mācību pasākumu institūcijas darbiniekiem un sadarbības partneriem īstenošana; 
(4) atbalsta pakalpojumu un instrumentāriju NVA klientiem pilnveide un īstenošana, jaunu pakalpojumu / darba metožu izstrāde, testēšana un ieviešana;
(5) darba tirgus analīzes/uzraudzības un aktīvās darba tirgus politikas pasākumu monitoringa rīku stiprināšana un attīstība.</t>
    </r>
  </si>
  <si>
    <t>Stiprināt darba tirgus institūciju veiktspēju un palielināt sniegto pakalpojumu kvalitāti</t>
  </si>
  <si>
    <t>NVA, VDI</t>
  </si>
  <si>
    <r>
      <rPr>
        <b/>
        <sz val="11"/>
        <rFont val="Arial"/>
        <family val="2"/>
      </rPr>
      <t xml:space="preserve">Elektroniskā žurnāla par dienesta pienākumu izpildes uzskaiti ieviešana
</t>
    </r>
    <r>
      <rPr>
        <u/>
        <sz val="11"/>
        <rFont val="Arial"/>
        <family val="2"/>
      </rPr>
      <t xml:space="preserve">Mērķauditorija: </t>
    </r>
    <r>
      <rPr>
        <sz val="11"/>
        <rFont val="Arial"/>
        <family val="2"/>
        <charset val="186"/>
      </rPr>
      <t>VUGD amatpersonas ar speciālo dienesta pakāpi
I</t>
    </r>
    <r>
      <rPr>
        <u/>
        <sz val="11"/>
        <rFont val="Arial"/>
        <family val="2"/>
      </rPr>
      <t>stenošanas teritorija:</t>
    </r>
    <r>
      <rPr>
        <sz val="11"/>
        <rFont val="Arial"/>
        <family val="2"/>
        <charset val="186"/>
      </rPr>
      <t xml:space="preserve"> visa Latvija
</t>
    </r>
    <r>
      <rPr>
        <u/>
        <sz val="11"/>
        <rFont val="Arial"/>
        <family val="2"/>
      </rPr>
      <t>Veicamās darbības:</t>
    </r>
    <r>
      <rPr>
        <sz val="11"/>
        <rFont val="Arial"/>
        <family val="2"/>
        <charset val="186"/>
      </rPr>
      <t xml:space="preserve"> dienesta pienākumu izpildes uzskates (Dienesta pienākumu izpildes laika grafiks, Žurnāls dienesta grāmata, apmācību žurnāls) digitalizēšana, nodrošinot samazinātus amatpersonu korupcijas riskus, kā arī cilvēciskā faktora radītās kļūdas aizpildot ar dienesta pienākumu izpildi saistītos dokumentus.</t>
    </r>
  </si>
  <si>
    <t>Elektroniskā žurnāla par dienesta pienākumu izpildes uzskaiti ieviešana</t>
  </si>
  <si>
    <t>IeM, VUGD, IC</t>
  </si>
  <si>
    <t>NA</t>
  </si>
  <si>
    <r>
      <rPr>
        <b/>
        <sz val="11"/>
        <rFont val="Arial"/>
        <family val="2"/>
      </rPr>
      <t xml:space="preserve">Veicināt nelabvēlīgākā situācijā esošu bezdarbnieku un ekonomiski neaktīvo iedzīvotāju iekļaušanos darba tirgū. 
</t>
    </r>
    <r>
      <rPr>
        <u/>
        <sz val="11"/>
        <rFont val="Arial"/>
        <family val="2"/>
      </rPr>
      <t xml:space="preserve">Mērķauditorija: </t>
    </r>
    <r>
      <rPr>
        <sz val="11"/>
        <rFont val="Arial"/>
        <family val="2"/>
        <charset val="186"/>
      </rPr>
      <t xml:space="preserve">NVA reģistrētie bezdarbnieki, tai skaitā, personas ar invaliditāti, nelabvēlīgākā situācijā esoši bezdarbnieki vai persona, kas bijusi bez darba vismaz 12 mēnešus, pirmspensijas vecuma bezdarbnieki, persona, kura ieguvusi bēgļa vai alternatīvās personas statusu, bezdarba riskam pakļautas personas, darba devēji, NVA klienti un sadarbības partneri, NVA darbinieki.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(1) atbalsts ilgstošajiem bezdarbniekiem (karjeras konsultācijas, psihologu un psihoterapeitu konsultācijas, arodslimības ārstu konsultācijas un veselības pārbaudes, profesionālās piemērotības noteikšana, motivācijas programmas darba meklēšanai un sociālā mentora pakalpojumi, atbalsta pasākumi personām ar atkarības problēmām);
(2) subsidētās nodarbinātības pasākumi, jo īpaši personām ar invaliditāti, ieskaitot darba vietas pielāgošanu un dažādu speciālistu atbalstu personām ar invaliditāti;
(3) nodarbinātības un sociālo dienestu sadarbības veicināšana;
(4) ekonomiski neaktīvo iedzīvotāju sasniegšana un motivēšana/konsultēšana;
(5) konsultatīvs atbalsts darba devējiem personu ar invaliditāti nodarbināšanai un darba vides pielāgošanai u.c.</t>
    </r>
  </si>
  <si>
    <t>Veicināt nelabvēlīgākā situācijā esošu bezdarbnieku un ekonomiski neaktīvo iedzīvotāju iekļaušanos darba tirgū</t>
  </si>
  <si>
    <r>
      <rPr>
        <b/>
        <sz val="11"/>
        <rFont val="Arial"/>
        <family val="2"/>
      </rPr>
      <t xml:space="preserve">Aktīvo nodarbinātības un preventīvo bezdarba samazināšanas pasākumu īstenošana iedzīvotāju līdzdalības darba tirgū palielināšanai
</t>
    </r>
    <r>
      <rPr>
        <u/>
        <sz val="11"/>
        <rFont val="Arial"/>
        <family val="2"/>
      </rPr>
      <t>Mērķauditorija:</t>
    </r>
    <r>
      <rPr>
        <sz val="11"/>
        <rFont val="Arial"/>
        <family val="2"/>
        <charset val="186"/>
      </rPr>
      <t xml:space="preserve"> NVA reģistrētie bezdarbnieki, jo īpaši, ilgstošie bezdarbnieki, bezdarbnieki ar iepriekšēju sagatavotību un ievirzi komercdarbības veikšanā; reģionālās mobilitātes atbalsta saņēmēji, skolēni vasaras brīvlaikā vecumā no 15-20 gadiem.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(1) konsultatīvs un finanšu atbalsts komercdarbības vai pašnodarbinātības uzsākšanai;
(2) algotie pagaidu sabiedriskie darbi un pagaidu nodarbinātības atbalsts darba iemaņu iegūšanai un uzturēšanai; 
(3) atbalsts nodarbinātībai skolēniem vasaras brīvlaikā; 
(4) reģionālās mobilitātes atbalsts.</t>
    </r>
  </si>
  <si>
    <t>Aktīvo nodarbinātības un preventīvo bezdarba samazināšanas pasākumu īstenošana iedzīvotāju līdzdalības darba tirgū palielināšanai</t>
  </si>
  <si>
    <r>
      <rPr>
        <b/>
        <sz val="11"/>
        <rFont val="Arial"/>
        <family val="2"/>
      </rPr>
      <t xml:space="preserve">Izveidot prevencijas jomas apmācības sistēmu, apmācību nodrošināšanai par dažādām prevencijas programmām u.c., izveidojot prevencijas “Drošības akadēmijas” zīmolu
</t>
    </r>
    <r>
      <rPr>
        <u/>
        <sz val="11"/>
        <rFont val="Arial"/>
        <family val="2"/>
      </rPr>
      <t xml:space="preserve">Mērķauditorija: </t>
    </r>
    <r>
      <rPr>
        <sz val="11"/>
        <rFont val="Arial"/>
        <family val="2"/>
        <charset val="186"/>
      </rPr>
      <t xml:space="preserve">sabiedrība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Atsevišķu prevencijas programmu efektīvai darbības (kā apkaimes drošība, policijas brīvprātīgie u.c.) nodrošināšanai ir nepieciešams nodrošināt atbilstošu iesaistīto cilvēku sagatavošanu/ apmācību. Tas attiecas gan uz konkrētu mērķauditoriju apmācību specifisku risku identificēšanai (piemēram, skolas personāls), gan uz to cilvēku apmācību par drošības jautājumiem, kuri iesaistās konkrētās prevencijas programmās (piemēram, policijas brīvprātīgie palīgi)</t>
    </r>
  </si>
  <si>
    <t xml:space="preserve">Izveidot prevencijas jomas apmācības sistēmu, apmācību nodrošināšanai par dažādām prevencijas programmām u.c., izveidojot prevencijas “Drošības akadēmijas” zīmolu
</t>
  </si>
  <si>
    <r>
      <rPr>
        <b/>
        <sz val="11"/>
        <rFont val="Arial"/>
        <family val="2"/>
      </rPr>
      <t xml:space="preserve">Atbalstīt sociālo uzņēmējdarbību
</t>
    </r>
    <r>
      <rPr>
        <u/>
        <sz val="11"/>
        <rFont val="Arial"/>
        <family val="2"/>
      </rPr>
      <t>Mērķauditorija:</t>
    </r>
    <r>
      <rPr>
        <sz val="11"/>
        <rFont val="Arial"/>
        <family val="2"/>
        <charset val="186"/>
      </rPr>
      <t xml:space="preserve"> sociālie uzņēmumi, sabiedrības ar ierobežotu atbildību (SIA) un fiziskas personas, kas plāno uzsākt sociālo uzņēmējdarbību, sociālās atstumtības riskam pakļautās iedzīvotāju grupas, sabiedrība kopumā, valsts un pašvaldību institūcijas.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(1) konsultatīvs, mācību un metodisks atbalsts sociālā uzņēmuma statusa pretendentiem; 
(2) sociālo uzņēmumu reģistra pilnveide;
(3) sociālo uzņēmumu atbilstības un sociālo uzņēmumu darbības izvērtēšanas atbalsts;
(4) sabiedrības izpratnes veidošanas pasākumi par sociālo uzņēmējdarbību un sociālajiem uzņēmumiem; 
(5) atbalsta instrumenti (granti un aizdevumi) sociālajiem uzņēmumiem un sociālās uzņēmējdarbības uzsācējiem;
(6) konsultāciju nodrošināšana biznesa plānu izstrādei. </t>
    </r>
  </si>
  <si>
    <r>
      <rPr>
        <b/>
        <sz val="11"/>
        <rFont val="Arial"/>
        <family val="2"/>
      </rPr>
      <t xml:space="preserve">Veicināt drošu darba vidi un veselīgāku darba mūžu
</t>
    </r>
    <r>
      <rPr>
        <u/>
        <sz val="11"/>
        <rFont val="Arial"/>
        <family val="2"/>
      </rPr>
      <t>Mērķauditorija:</t>
    </r>
    <r>
      <rPr>
        <sz val="11"/>
        <rFont val="Arial"/>
        <family val="2"/>
        <charset val="186"/>
      </rPr>
      <t xml:space="preserve"> darba ņēmēji, darba devēji, potenciālie nodarbinātie (jaunieši).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atbalsts drošai darba videi un darba vietām (t.sk., cilvēkresursu novērtējums, darba vides pielāgojumi, veselības uzlabošanas pasākumi u.c.);
(2) darba devēju, nodarbināto, sabiedrības izpratnes veidošana ilgāka un labāka darba mūža veicināšanai un darbspēju saglabāšanai (t.sk., konsultācijas, semināri, apmācības, labās prakses apmaiņa u.c.).</t>
    </r>
  </si>
  <si>
    <t>Veicināt drošu darba vidi un veselīgāku darba mūžu</t>
  </si>
  <si>
    <t>NVA, VDI, LDDK, LBAS</t>
  </si>
  <si>
    <r>
      <rPr>
        <b/>
        <sz val="11"/>
        <rFont val="Arial"/>
        <family val="2"/>
      </rPr>
      <t xml:space="preserve">Veicināt drošu darba vidi un veselīgāku darba mūžu
</t>
    </r>
    <r>
      <rPr>
        <u/>
        <sz val="11"/>
        <rFont val="Arial"/>
        <family val="2"/>
      </rPr>
      <t>Mērķauditorija:</t>
    </r>
    <r>
      <rPr>
        <sz val="11"/>
        <rFont val="Arial"/>
        <family val="2"/>
        <charset val="186"/>
      </rPr>
      <t xml:space="preserve"> darba ņēmēji, darba devēji, potenciālie nodarbinātie (jaunieši), darba tirgus institūcijas (VDI, NVA).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
(1) atbalsts drošai darba videi un darba vietām (t.sk., cilvēkresursu novērtējums, darba vides pielāgojumi, veselības uzlabošanas pasākumi u.c.);
(2) darba devēju, nodarbināto, sabiedrības izpratnes veidošana ilgāka un labāka darba mūža veicināšanai un darbspēju saglabāšanai (t.sk., konsultācijas, semināri, apmācības, labās prakses apmaiņa u.c.).
(3) VDI veikstpējas uzlabošanas pasākumi, apmācības, pieredzes apmaiņa, uzraudzības un kontroles efektivizēšana, izmantojot arī mūsdienīgus IT risinājumus (elektronisks rīks konsultāciju nodrošināšanai, virtuālais ceļvedis darba tiesībās un darba aizsardzībā, datu analītikas rīks VDI statistikas datu apkopošanai un modelēšanai, vienota tīmekļa vietne par darbinieku nosūtīšanas jautājumiem, IT tehniskais nodrošinājums un informatīvās sistēmas attīstība) u.c..</t>
    </r>
  </si>
  <si>
    <r>
      <rPr>
        <b/>
        <sz val="11"/>
        <rFont val="Arial"/>
        <family val="2"/>
      </rPr>
      <t xml:space="preserve">Robežšķērsošanas vietu infrastruktūras attīstība drošai Latvijas nākotnei
</t>
    </r>
    <r>
      <rPr>
        <u/>
        <sz val="11"/>
        <rFont val="Arial"/>
        <family val="2"/>
      </rPr>
      <t xml:space="preserve">Mērķauditorija: </t>
    </r>
    <r>
      <rPr>
        <sz val="11"/>
        <rFont val="Arial"/>
        <family val="2"/>
        <charset val="186"/>
      </rPr>
      <t xml:space="preserve">kontroles dienestu darbinieki, robežas sķērsotāji, Latvijas iedzīvotāji
</t>
    </r>
    <r>
      <rPr>
        <u/>
        <sz val="11"/>
        <rFont val="Arial"/>
        <family val="2"/>
      </rPr>
      <t xml:space="preserve">Īstenošanas teritorija: </t>
    </r>
    <r>
      <rPr>
        <sz val="11"/>
        <rFont val="Arial"/>
        <family val="2"/>
        <charset val="186"/>
      </rPr>
      <t xml:space="preserve">Latvijas (ES ārējā) robeža
</t>
    </r>
    <r>
      <rPr>
        <u/>
        <sz val="11"/>
        <rFont val="Arial"/>
        <family val="2"/>
      </rPr>
      <t xml:space="preserve">Veicamās darbības: </t>
    </r>
    <r>
      <rPr>
        <sz val="11"/>
        <rFont val="Arial"/>
        <family val="2"/>
        <charset val="186"/>
      </rPr>
      <t>Robežšķērsošanas vietu modernizācija kontroles dienestu funkcijas stiprināšanai. Potenciālie projekti: (i) RŠV "Terehova", "Silene" un "Pāternieki" modernizācijas pabeigšana.  (ii) Muitas kontroles punkta izveide Kundziņsalā (būvniecības ieceres izstrāde, būvniecības ieceres ekspertīze, būvniecības darbi (pārbūve un jaunbūve), teritorijas labiekārtošanas darbi un ceļu izveide, teritorijas labiekārtojuma elementu iegāde,  būvuzraudzība, projekta vadība, kustamās mantas iegāde).</t>
    </r>
  </si>
  <si>
    <t>Robežšķērsošanas vietu infrastruktūras attīstība drošai Latvijas nākotnei</t>
  </si>
  <si>
    <t>IeM (VRS), FM (VID), ZM (PVD)</t>
  </si>
  <si>
    <t>P505</t>
  </si>
  <si>
    <r>
      <rPr>
        <b/>
        <sz val="11"/>
        <rFont val="Arial"/>
        <family val="2"/>
      </rPr>
      <t xml:space="preserve">Vides pieejamības un iekļaujoša dizaina attīstība
</t>
    </r>
    <r>
      <rPr>
        <u/>
        <sz val="11"/>
        <rFont val="Arial"/>
        <family val="2"/>
      </rPr>
      <t>Mērķauditorija:</t>
    </r>
    <r>
      <rPr>
        <sz val="11"/>
        <rFont val="Arial"/>
        <family val="2"/>
        <charset val="186"/>
      </rPr>
      <t xml:space="preserve"> personas ar invaliditāti, valsts pakalpojumu sniedzēji
</t>
    </r>
    <r>
      <rPr>
        <u/>
        <sz val="11"/>
        <rFont val="Arial"/>
        <family val="2"/>
      </rPr>
      <t>Īstenošanas teritorija</t>
    </r>
    <r>
      <rPr>
        <sz val="11"/>
        <rFont val="Arial"/>
        <family val="2"/>
        <charset val="186"/>
      </rPr>
      <t xml:space="preserve">: Rīga
</t>
    </r>
    <r>
      <rPr>
        <u/>
        <sz val="11"/>
        <rFont val="Arial"/>
        <family val="2"/>
      </rPr>
      <t>Veicamā darbība:</t>
    </r>
    <r>
      <rPr>
        <sz val="11"/>
        <rFont val="Arial"/>
        <family val="2"/>
        <charset val="186"/>
      </rPr>
      <t xml:space="preserve"> </t>
    </r>
    <r>
      <rPr>
        <u/>
        <sz val="11"/>
        <rFont val="Arial"/>
        <family val="2"/>
        <charset val="186"/>
      </rPr>
      <t xml:space="preserve"> </t>
    </r>
    <r>
      <rPr>
        <sz val="11"/>
        <rFont val="Arial"/>
        <family val="2"/>
        <charset val="186"/>
      </rPr>
      <t xml:space="preserve">Atbalsts labklājības nozares publisko ēku piekļustamības nodrošināšanai (investīcijas infrastruktūras attīstībai) 
</t>
    </r>
  </si>
  <si>
    <t>Vides pieejamības un iekļaujoša dizaina attīstība</t>
  </si>
  <si>
    <t>Šampētera nams</t>
  </si>
  <si>
    <r>
      <rPr>
        <b/>
        <sz val="11"/>
        <rFont val="Arial"/>
        <family val="2"/>
      </rPr>
      <t xml:space="preserve">Valsts policijas lietošanā esošo ēku pārbūve, atjaunošana un jaunu būvju būvniecība
</t>
    </r>
    <r>
      <rPr>
        <u/>
        <sz val="11"/>
        <rFont val="Arial"/>
        <family val="2"/>
      </rPr>
      <t xml:space="preserve">Mērķauditorija: </t>
    </r>
    <r>
      <rPr>
        <sz val="11"/>
        <rFont val="Arial"/>
        <family val="2"/>
        <charset val="186"/>
      </rPr>
      <t xml:space="preserve">Valsts policijā strādājošie un valsts policijas pakalpojumus saņemošie iedzīvotāji
</t>
    </r>
    <r>
      <rPr>
        <u/>
        <sz val="11"/>
        <rFont val="Arial"/>
        <family val="2"/>
      </rPr>
      <t>Īstenošanas teritorija:</t>
    </r>
    <r>
      <rPr>
        <sz val="11"/>
        <rFont val="Arial"/>
        <family val="2"/>
        <charset val="186"/>
      </rPr>
      <t xml:space="preserve">Visa Latvija
</t>
    </r>
    <r>
      <rPr>
        <u/>
        <sz val="11"/>
        <rFont val="Arial"/>
        <family val="2"/>
      </rPr>
      <t xml:space="preserve">Veicamās darbības: </t>
    </r>
    <r>
      <rPr>
        <sz val="11"/>
        <rFont val="Arial"/>
        <family val="2"/>
        <charset val="186"/>
      </rPr>
      <t>valsts policijas lietošanā  esošo ēku pārbūve, atjaunošana un jaunu būvju būvniecība</t>
    </r>
  </si>
  <si>
    <t>Valsts policijas lietošanā esošo ēku pārbūve, atjaunošana un jaunu būvju būvniecība</t>
  </si>
  <si>
    <t>VP</t>
  </si>
  <si>
    <r>
      <rPr>
        <b/>
        <sz val="11"/>
        <rFont val="Arial"/>
        <family val="2"/>
      </rPr>
      <t xml:space="preserve">Valsts galvenie autoceļi (TEN-T tīkls)
</t>
    </r>
    <r>
      <rPr>
        <sz val="11"/>
        <rFont val="Arial"/>
        <family val="2"/>
        <charset val="186"/>
      </rPr>
      <t>Valsts galveno autoceļu rekonstrukcija vai modernizācija, tai skaitā robežšķērsošanas vietu infrastruktūras attīstība drošai Latvijas nākotnei</t>
    </r>
  </si>
  <si>
    <t>Valsts galvenie autoceļi (TEN-T tīkls)</t>
  </si>
  <si>
    <r>
      <rPr>
        <b/>
        <sz val="11"/>
        <rFont val="Arial"/>
        <family val="2"/>
      </rPr>
      <t xml:space="preserve">Reģionālie autoceļi (Piekļuve TEN-T tīklam)
</t>
    </r>
    <r>
      <rPr>
        <sz val="11"/>
        <rFont val="Arial"/>
        <family val="2"/>
        <charset val="186"/>
      </rPr>
      <t>Reģionālo autoceļu rekonstrukcija vai modernizācija</t>
    </r>
  </si>
  <si>
    <t>Reģionālie autoceļi (Piekļuve TEN-T tīklam)</t>
  </si>
  <si>
    <r>
      <rPr>
        <b/>
        <sz val="11"/>
        <rFont val="Arial"/>
        <family val="2"/>
      </rPr>
      <t xml:space="preserve">Dzelzceļa infrastruktūra
</t>
    </r>
    <r>
      <rPr>
        <sz val="11"/>
        <rFont val="Arial"/>
        <family val="2"/>
        <charset val="186"/>
      </rPr>
      <t>Jaunas vai modernizēta dzelzceļa infrastruktūra un iekārtas</t>
    </r>
  </si>
  <si>
    <r>
      <rPr>
        <b/>
        <sz val="11"/>
        <rFont val="Arial"/>
        <family val="2"/>
      </rPr>
      <t xml:space="preserve">Dzelzceļš, klimata mērki
</t>
    </r>
    <r>
      <rPr>
        <sz val="11"/>
        <rFont val="Arial"/>
        <family val="2"/>
        <charset val="186"/>
      </rPr>
      <t>Latvijas dzelzceļa elektrifikācijas projekta 2.posms - Pierīgas kontakttīkla modernizācija</t>
    </r>
  </si>
  <si>
    <r>
      <rPr>
        <b/>
        <sz val="11"/>
        <rFont val="Arial"/>
        <family val="2"/>
      </rPr>
      <t xml:space="preserve">Pierobežas sakaru uzlabošana un komunikācijas tīkla izveide (saziņas kanāls - rāciju saziņa izmantojot mobilo tīklu) 
</t>
    </r>
    <r>
      <rPr>
        <u/>
        <sz val="11"/>
        <rFont val="Arial"/>
        <family val="2"/>
      </rPr>
      <t>Mērķauditorija:</t>
    </r>
    <r>
      <rPr>
        <sz val="11"/>
        <rFont val="Arial"/>
        <family val="2"/>
        <charset val="186"/>
      </rPr>
      <t xml:space="preserve"> VRS, VUGD, VP
</t>
    </r>
    <r>
      <rPr>
        <u/>
        <sz val="11"/>
        <rFont val="Arial"/>
        <family val="2"/>
      </rPr>
      <t>Īstenošanas teritorija:</t>
    </r>
    <r>
      <rPr>
        <sz val="11"/>
        <rFont val="Arial"/>
        <family val="2"/>
        <charset val="186"/>
      </rPr>
      <t xml:space="preserve"> visa Latvija, Lietuvas un Igaunijas pierobeža
</t>
    </r>
    <r>
      <rPr>
        <u/>
        <sz val="11"/>
        <rFont val="Arial"/>
        <family val="2"/>
      </rPr>
      <t>Veicamās darbības:</t>
    </r>
    <r>
      <rPr>
        <sz val="11"/>
        <rFont val="Arial"/>
        <family val="2"/>
        <charset val="186"/>
      </rPr>
      <t xml:space="preserve">
Sabiedrības aizsardzības un katastrofu seku likvidēšanas (PPDR) radiosakaru tīkla kvalitātes uzlabošana pierobežā, nodrošnot operatīvo dienestu rāciju komunikāciju mobilajā tīklā būtiski uzlabojot robežapsardzes, avārijas un glābšanas dienestu  darbība efektivitāti un savstarpējo (t.sk. starptautisko) sadarbību, pilnveidojot:
- sakaru kvalitāti t.sk. tīkla pārklājumu un pieejamību vietās, kur IeM radiosakaru tīkls nav.
- funkcionalitāti
- vienotu informācijas apmaiņas vides izveidi, izmantojot modernizētus radiosakaru risinājumus;
- ārkārtas resursu pārvaldības risinājumus nacionālajās un starptautiskajās ārkārtas situācijās, kas var apdraudēt robežu drošību.
Ar vismaz vienu kaimiņvalsti saskaņota starptautiskā sadarbība un saziņa PPDR radiosakaru tīklā nodrošinot ES sauszemes robežu kontroli un vajāšanu pierobežas zonās. 
</t>
    </r>
  </si>
  <si>
    <t xml:space="preserve">Pierobežas sakaru uzlabošana un komunikācijas tīkla izveide (saziņas kanāls - rāciju saziņa izmantojot mobilo tīklu) </t>
  </si>
  <si>
    <t>IEM (VRS, VUGD, VP)</t>
  </si>
  <si>
    <r>
      <rPr>
        <b/>
        <sz val="11"/>
        <rFont val="Arial"/>
        <family val="2"/>
      </rPr>
      <t xml:space="preserve">Jaunas paaudzes radiosakaru sistēmas izveide
</t>
    </r>
    <r>
      <rPr>
        <u/>
        <sz val="11"/>
        <rFont val="Arial"/>
        <family val="2"/>
      </rPr>
      <t xml:space="preserve">Mērķauditorija: </t>
    </r>
    <r>
      <rPr>
        <sz val="11"/>
        <rFont val="Arial"/>
        <family val="2"/>
        <charset val="186"/>
      </rPr>
      <t xml:space="preserve">VP, VRS, VUGD, VDD, NMPD un avārijas dienesti
</t>
    </r>
    <r>
      <rPr>
        <u/>
        <sz val="11"/>
        <rFont val="Arial"/>
        <family val="2"/>
      </rPr>
      <t>Īstenošanas teritorija:</t>
    </r>
    <r>
      <rPr>
        <sz val="11"/>
        <rFont val="Arial"/>
        <family val="2"/>
        <charset val="186"/>
      </rPr>
      <t xml:space="preserve"> visa Latvija, Lietuvas un Igaunijas pierobeža
</t>
    </r>
    <r>
      <rPr>
        <u/>
        <sz val="11"/>
        <rFont val="Arial"/>
        <family val="2"/>
      </rPr>
      <t xml:space="preserve">Veicamās darbības: </t>
    </r>
    <r>
      <rPr>
        <sz val="11"/>
        <rFont val="Arial"/>
        <family val="2"/>
        <charset val="186"/>
      </rPr>
      <t>Esošās radiosakaru sistēmas nepārtrauktas un kvalitatīvas darbības nodrošināšanai tiks veiktas radiosakaru sistēmas tehnoloģiskā risinājuma modernizācija, kas ietver IKT infrastruktūras modernizāciju, jaunu teritoriālo bāzes staciju izvēršanu,  abonentu iekārtu kā arī radiosakaru komponenšu programmnodrošinājuma modernizāciju un funkcionalitātes uzlabošanu. Realizācija uzsākama ne ātrāk kā 2024. gadā</t>
    </r>
  </si>
  <si>
    <t>Jaunas paaudzes radiosakaru sistēmas izveide</t>
  </si>
  <si>
    <t xml:space="preserve">Aviācija
</t>
  </si>
  <si>
    <r>
      <rPr>
        <b/>
        <sz val="11"/>
        <rFont val="Arial"/>
        <family val="2"/>
      </rPr>
      <t>Aviācija</t>
    </r>
    <r>
      <rPr>
        <sz val="11"/>
        <rFont val="Arial"/>
        <family val="2"/>
        <charset val="186"/>
      </rPr>
      <t xml:space="preserve">
Gaisa satiksmes vadības sistēmu un tās atbalsta sistēmu attīstība Rīgas lidostā</t>
    </r>
  </si>
  <si>
    <r>
      <rPr>
        <b/>
        <sz val="11"/>
        <rFont val="Arial"/>
        <family val="2"/>
      </rPr>
      <t xml:space="preserve">Aviācija
</t>
    </r>
    <r>
      <rPr>
        <sz val="11"/>
        <rFont val="Arial"/>
        <family val="2"/>
        <charset val="186"/>
      </rPr>
      <t>Liepājas lidostas attīstība, 2.kārta</t>
    </r>
  </si>
  <si>
    <r>
      <rPr>
        <b/>
        <sz val="11"/>
        <rFont val="Arial"/>
        <family val="2"/>
      </rPr>
      <t xml:space="preserve">Valsts ugunsdzēsības un glābšanas dienesta (VUGD) lietošanā esošo ēku pārbūve, atjaunošana, nojaukšana un jaunu būvju būvniecība
</t>
    </r>
    <r>
      <rPr>
        <u/>
        <sz val="11"/>
        <rFont val="Arial"/>
        <family val="2"/>
      </rPr>
      <t xml:space="preserve">Mērķauditorija: </t>
    </r>
    <r>
      <rPr>
        <sz val="11"/>
        <rFont val="Arial"/>
        <family val="2"/>
        <charset val="186"/>
      </rPr>
      <t xml:space="preserve">VUGD darbinieki un VUGD pakalpojumus saņemošie iedzīvotāji
</t>
    </r>
    <r>
      <rPr>
        <u/>
        <sz val="11"/>
        <rFont val="Arial"/>
        <family val="2"/>
      </rPr>
      <t>Īstenošanas teritorija:</t>
    </r>
    <r>
      <rPr>
        <sz val="11"/>
        <rFont val="Arial"/>
        <family val="2"/>
        <charset val="186"/>
      </rPr>
      <t xml:space="preserve">Visa Latvija
</t>
    </r>
    <r>
      <rPr>
        <u/>
        <sz val="11"/>
        <rFont val="Arial"/>
        <family val="2"/>
      </rPr>
      <t xml:space="preserve">Veicamās darbības: </t>
    </r>
    <r>
      <rPr>
        <sz val="11"/>
        <rFont val="Arial"/>
        <family val="2"/>
        <charset val="186"/>
      </rPr>
      <t>VUGD lietošanā esošo ēku pārbūve, atjaunošana, nojaukšana un jaunu būvju būvniecība</t>
    </r>
  </si>
  <si>
    <t>Valsts ugunsdzēsības un glābšanas dienesta (VUGD) lietošanā esošo ēku pārbūve, atjaunošana, nojaukšana un jaunu būvju būvniecība</t>
  </si>
  <si>
    <r>
      <rPr>
        <b/>
        <sz val="11"/>
        <rFont val="Arial"/>
        <family val="2"/>
      </rPr>
      <t xml:space="preserve">Valsts robežsardzes (VRS) lietošanā esošo ēku pārbūve, atjaunošana un jaunu būvju būvniecība
</t>
    </r>
    <r>
      <rPr>
        <u/>
        <sz val="11"/>
        <rFont val="Arial"/>
        <family val="2"/>
      </rPr>
      <t xml:space="preserve">Mērķauditorija: </t>
    </r>
    <r>
      <rPr>
        <sz val="11"/>
        <rFont val="Arial"/>
        <family val="2"/>
        <charset val="186"/>
      </rPr>
      <t xml:space="preserve">Valsts robežsardzē strādājošie un valsts policijas pakalpojumus saņemošie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robežsardzes lietošanā  esošo ēku pārbūve, atjaunošana un jaunu būvju būvniecība</t>
    </r>
  </si>
  <si>
    <t>Valsts robežsardzes (VRS) lietošanā esošo ēku pārbūve, atjaunošana un jaunu būvju būvniecība</t>
  </si>
  <si>
    <t>VRS</t>
  </si>
  <si>
    <r>
      <rPr>
        <b/>
        <sz val="11"/>
        <rFont val="Arial"/>
        <family val="2"/>
      </rPr>
      <t xml:space="preserve">Iekšlietu dienestu administratīvo centru būvniecība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iedzīvotāju ērtībām izveidoti visu iekšlietu dienestu administratīvie centri kā vienas pieturas āgentūras Latvijas iedzīvotājiem dalījumā pa visu Latvijas terotoriju</t>
    </r>
  </si>
  <si>
    <t>Iekšlietu dienestu administratīvo centru būvniecība</t>
  </si>
  <si>
    <r>
      <rPr>
        <b/>
        <sz val="11"/>
        <rFont val="Arial"/>
        <family val="2"/>
      </rPr>
      <t xml:space="preserve">Iekšlietu ministrijas īpašumā esošo ēku tehniskā un energoefektivitātes apsekošana, tehnisko un energoauditu slēdzienu sagatavošana
</t>
    </r>
    <r>
      <rPr>
        <u/>
        <sz val="11"/>
        <rFont val="Arial"/>
        <family val="2"/>
      </rPr>
      <t xml:space="preserve">Mērķauditorija: </t>
    </r>
    <r>
      <rPr>
        <sz val="11"/>
        <rFont val="Arial"/>
        <family val="2"/>
        <charset val="186"/>
      </rPr>
      <t xml:space="preserve">Iekšlietu sistēmā strādājošie un iekšlietu pakalpojumus saņemošie Latvijas iedzīvotāji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Iekšlietu ministrijas īpašumā esošo ēku tehniskā un energoefektivitātes apsekošana, tehnisko un energoauditu slēdzienu sagatavošana, nodrošinot Iekšlietu ministrijas īpašumā esošo ēku faktiskā stāvokļa apzināšanu, nepieciešamo drošības un tehnisko remontdarbu īstenošanu, kā arī apzināt īpašumu energoefektivitātes rādītājus ar mērķi plānot enerģijas patēriņa samazinājumu, nodrošinot energoefektivitātes uzlabošanas pasākumus ēkās</t>
    </r>
  </si>
  <si>
    <t>Iekšlietu ministrijas īpašumā esošo ēku tehniskā un energoefektivitātes apsekošana, tehnisko un energoauditu slēdzienu sagatavošana</t>
  </si>
  <si>
    <r>
      <rPr>
        <b/>
        <sz val="11"/>
        <rFont val="Arial"/>
        <family val="2"/>
      </rPr>
      <t xml:space="preserve">Valsts ugunsdzēsības un glābšanas dienesta amatpersonu nodrošināšana ar ikdienas formas tērpu,  individuālās aizsardzības līdzekļiem (speciālais apģērbs) un individuālo ekipējumu
</t>
    </r>
    <r>
      <rPr>
        <u/>
        <sz val="11"/>
        <rFont val="Arial"/>
        <family val="2"/>
      </rPr>
      <t>Mērķauditorija:</t>
    </r>
    <r>
      <rPr>
        <sz val="11"/>
        <rFont val="Arial"/>
        <family val="2"/>
        <charset val="186"/>
      </rPr>
      <t xml:space="preserve"> Valsts ugunsdzēsības un glābšanas dienesta amatpersonas ar speciālajām dienesta pakāpēm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amatpersonu nodrošināšana ar mūsdienu prasībām atbilstošiem formas tērpiem, individuālajiem aizsardzības līdzekļiem (speciālais apģērbs) un individuālo ekipējumu (tai skaitā prasību un materiālu precizēšana, iepirkuma procedūras īstenošana, līgumu slēgšana un preces saņemšana)</t>
    </r>
  </si>
  <si>
    <t>Valsts ugunsdzēsības un glābšanas dienesta amatpersonu nodrošināšana ar ikdienas formas tērpu,  individuālās aizsardzības līdzekļiem (speciālais apģērbs) un individuālo ekipējumu</t>
  </si>
  <si>
    <r>
      <rPr>
        <b/>
        <sz val="11"/>
        <rFont val="Arial"/>
        <family val="2"/>
      </rPr>
      <t xml:space="preserve">Valsts policijas reaģējošā personāla aizsardzība paaugstināta apdraudējuma gadījumos
</t>
    </r>
    <r>
      <rPr>
        <u/>
        <sz val="11"/>
        <rFont val="Arial"/>
        <family val="2"/>
      </rPr>
      <t xml:space="preserve">Mērķauditorija: </t>
    </r>
    <r>
      <rPr>
        <sz val="11"/>
        <rFont val="Arial"/>
        <family val="2"/>
        <charset val="186"/>
      </rPr>
      <t xml:space="preserve">Valsts policijas reaģējošais personāls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Vieglo bruņu vestu iegāde Valsts policijas vajadzībām
</t>
    </r>
  </si>
  <si>
    <t xml:space="preserve">Valsts policijas reaģējošā personāla aizsardzība paaugstināta apdraudējuma gadījumos
</t>
  </si>
  <si>
    <r>
      <rPr>
        <b/>
        <sz val="11"/>
        <rFont val="Arial"/>
        <family val="2"/>
      </rPr>
      <t xml:space="preserve">Valsts policijas 12 īslaicīgās aizturēšanas vietu aprīkošana ar cilvēku un mantu drošības pārbaudes skeneriem (rentgeniem)
</t>
    </r>
    <r>
      <rPr>
        <u/>
        <sz val="11"/>
        <rFont val="Arial"/>
        <family val="2"/>
      </rPr>
      <t xml:space="preserve">Mērķauditorija: </t>
    </r>
    <r>
      <rPr>
        <sz val="11"/>
        <rFont val="Arial"/>
        <family val="2"/>
        <charset val="186"/>
      </rPr>
      <t xml:space="preserve">Valsts policijas 12 īslaicīgās aizturēšanas vietas un to pakalpojumu saņēmēji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12  Valsts policijas īslaicīgās aizturēšanas vietu aprīkošanu ar cilvēku un mantu drošības pārbaudes skeneriem (rentgena) un to programmnodrošinājumu ievietoto personu ātrai un kvalitatīvai pārmeklēšanai, tādējādi samazinot personas privātuma aizskārumu, neatļautu vielu un priekšmetu, ar ko var nodarīt kaitējumu citiem un sev, nonākšanu īslaicīgās aizturēšanas vietās, kā arī būtiski atslogojot īslaicīgās aizturēšanas vietās nodarbinātos, jo personu un mantu pārmeklēšana ir ļoti laikietilpīgs process</t>
    </r>
  </si>
  <si>
    <t>Valsts policijas 12 īslaicīgās aizturēšanas vietu aprīkošana ar cilvēku un mantu drošības pārbaudes skeneriem (rentgeniem)</t>
  </si>
  <si>
    <r>
      <rPr>
        <b/>
        <sz val="11"/>
        <rFont val="Arial"/>
        <family val="2"/>
      </rPr>
      <t xml:space="preserve">Valsts policijas 12 īslaicīgās aizturēšanas vietu aprīkošana ar daktiloskopēšanas iekārtām
</t>
    </r>
    <r>
      <rPr>
        <u/>
        <sz val="11"/>
        <rFont val="Arial"/>
        <family val="2"/>
      </rPr>
      <t xml:space="preserve">Mērķauditorija: </t>
    </r>
    <r>
      <rPr>
        <sz val="11"/>
        <rFont val="Arial"/>
        <family val="2"/>
        <charset val="186"/>
      </rPr>
      <t xml:space="preserve">Valsts policijas 12 īslaicīgās aizturēšanas vietas un to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Nodrošināt 12 Valsts policijas īslaicīgās aizturēšanas vietu un iecirkņu aprīkošanu ar modernām un papildus resursus neprasošām daktiloskopēšanas iekārtām (dzīvajiem skeneriem) un mūsdienu prasībām atbilstošiem bezvadu fotoaparātiem ar atbilstošu programmnodrošinājumu</t>
    </r>
  </si>
  <si>
    <t>Valsts policijas 12 īslaicīgās aizturēšanas vietu aprīkošana ar daktiloskopēšanas iekārtām</t>
  </si>
  <si>
    <r>
      <rPr>
        <b/>
        <sz val="11"/>
        <rFont val="Arial"/>
        <family val="2"/>
      </rPr>
      <t xml:space="preserve">Valsts policijas 5 reģionālo iecirkņu aprīkošana ar videokonferenču iekārtām
</t>
    </r>
    <r>
      <rPr>
        <u/>
        <sz val="11"/>
        <rFont val="Arial"/>
        <family val="2"/>
      </rPr>
      <t xml:space="preserve">Mērķauditorija: </t>
    </r>
    <r>
      <rPr>
        <sz val="11"/>
        <rFont val="Arial"/>
        <family val="2"/>
        <charset val="186"/>
      </rPr>
      <t xml:space="preserve">Valsts policijas 5 reģionālie iecirkņi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5 Valsts policijas iecirkņu (pa vienam katrā reģiona pārvaldē) aprīkošanu ar videokonferenču iekārtu</t>
    </r>
  </si>
  <si>
    <t>Valsts policijas 5 reģionālo iecirkņu aprīkošana ar videokonferenču iekārtām</t>
  </si>
  <si>
    <r>
      <rPr>
        <b/>
        <sz val="11"/>
        <rFont val="Arial"/>
        <family val="2"/>
      </rPr>
      <t xml:space="preserve">Veikt  Valsts policijas transportlīdzekļu atjaunošana un uzturēšana atbilstošā tehniskā kārtībā
</t>
    </r>
    <r>
      <rPr>
        <u/>
        <sz val="11"/>
        <rFont val="Arial"/>
        <family val="2"/>
      </rPr>
      <t xml:space="preserve">Mērķauditorija: </t>
    </r>
    <r>
      <rPr>
        <sz val="11"/>
        <rFont val="Arial"/>
        <family val="2"/>
        <charset val="186"/>
      </rPr>
      <t xml:space="preserve">Valsts policija un tās pakalpojumus saņemošie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Jaunu transportlīdzekļu iegāde Valsts policijai un esošo transportlīdzekļu uzturēšana un remonti</t>
    </r>
  </si>
  <si>
    <t>Veikt  Valsts policijas transportlīdzekļu atjaunošana un uzturēšana atbilstošā tehniskā kārtībā</t>
  </si>
  <si>
    <r>
      <rPr>
        <b/>
        <sz val="11"/>
        <rFont val="Arial"/>
        <family val="2"/>
      </rPr>
      <t xml:space="preserve">Transportlīdzekļu attālinātā identifikācija
</t>
    </r>
    <r>
      <rPr>
        <u/>
        <sz val="11"/>
        <rFont val="Arial"/>
        <family val="2"/>
      </rPr>
      <t xml:space="preserve">Mērķauditorija: </t>
    </r>
    <r>
      <rPr>
        <sz val="11"/>
        <rFont val="Arial"/>
        <family val="2"/>
        <charset val="186"/>
      </rPr>
      <t xml:space="preserve">Valsts Policija
</t>
    </r>
    <r>
      <rPr>
        <u/>
        <sz val="11"/>
        <rFont val="Arial"/>
        <family val="2"/>
      </rPr>
      <t>Īstenošanas teritorija:</t>
    </r>
    <r>
      <rPr>
        <b/>
        <sz val="11"/>
        <rFont val="Arial"/>
        <family val="2"/>
      </rPr>
      <t xml:space="preserve"> </t>
    </r>
    <r>
      <rPr>
        <sz val="11"/>
        <rFont val="Arial"/>
        <family val="2"/>
        <charset val="186"/>
      </rPr>
      <t xml:space="preserve">visa Latvija
</t>
    </r>
    <r>
      <rPr>
        <u/>
        <sz val="11"/>
        <rFont val="Arial"/>
        <family val="2"/>
      </rPr>
      <t xml:space="preserve">Veicamās darbības: </t>
    </r>
    <r>
      <rPr>
        <sz val="11"/>
        <rFont val="Arial"/>
        <family val="2"/>
        <charset val="186"/>
      </rPr>
      <t>Uzlabot noziedzības apkarošanas un novēršanas spējas veicot transportlīdzekļu attālionāto identifikāciju</t>
    </r>
  </si>
  <si>
    <t>Transportlīdzekļu attālinātā identifikācija</t>
  </si>
  <si>
    <r>
      <rPr>
        <b/>
        <sz val="11"/>
        <rFont val="Arial"/>
        <family val="2"/>
      </rPr>
      <t xml:space="preserve">Valsts policijas uz pierādījumiem balstītas izmeklēšanas funkciju stiprināšana
</t>
    </r>
    <r>
      <rPr>
        <u/>
        <sz val="11"/>
        <rFont val="Arial"/>
        <family val="2"/>
      </rPr>
      <t xml:space="preserve">Mērķauditorija: </t>
    </r>
    <r>
      <rPr>
        <sz val="11"/>
        <rFont val="Arial"/>
        <family val="2"/>
        <charset val="186"/>
      </rPr>
      <t xml:space="preserve">Valsts policijas darbinieki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Tehnoloģiskie līdzekļi/risinājumi (audio/video) likumpārkāpumu fiksēšanai un pierādījumu nostiprināšanai, t.i. "body" kameru iegāde (datu uzglabāšanu nodrošinot IC serveros)</t>
    </r>
  </si>
  <si>
    <t>Valsts policijas uz pierādījumiem balstītas izmeklēšanas funkciju stiprināšana</t>
  </si>
  <si>
    <r>
      <rPr>
        <b/>
        <sz val="11"/>
        <rFont val="Arial"/>
        <family val="2"/>
      </rPr>
      <t xml:space="preserve">Valsts policijas amatpersonu ar speciālajām dienesta pakāpēm nodrošināšana ar dienesta uzdevumu veikšanai atbilstošiem formas tērpiem un speciālo apģērbu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policijas amatpersonu ar speciālajām dienesta pakāpēm formas tērpu un speciālā apģērba iegāde nodrošinot amatpersonu darba drosības un aizsardzības prasību izpildi</t>
    </r>
  </si>
  <si>
    <t xml:space="preserve">Valsts policijas amatpersonu ar speciālajām dienesta pakāpēm nodrošināšana ar dienesta uzdevumu veikšanai atbilstošiem formas tērpiem un speciālo apģērbu
</t>
  </si>
  <si>
    <r>
      <rPr>
        <b/>
        <sz val="11"/>
        <rFont val="Arial"/>
        <family val="2"/>
      </rPr>
      <t xml:space="preserve">Degvielas izdevumu sadārdzinājums saistībā ar nodokļu pieaugumu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Degvielas nodrošinājums IeM iestāžu uzdevumu efektīvai veikšanai</t>
    </r>
  </si>
  <si>
    <t xml:space="preserve">Degvielas izdevumu sadārdzinājums saistībā ar nodokļu pieaugumu
</t>
  </si>
  <si>
    <r>
      <rPr>
        <b/>
        <sz val="11"/>
        <rFont val="Arial"/>
        <family val="2"/>
      </rPr>
      <t xml:space="preserve">Papildu 50 tehnisko līdzekļu (fotoradaru) un 50 to “mulāžu” uzstādīšana 
</t>
    </r>
    <r>
      <rPr>
        <u/>
        <sz val="11"/>
        <rFont val="Arial"/>
        <family val="2"/>
      </rPr>
      <t xml:space="preserve">Mērķauditorija: </t>
    </r>
    <r>
      <rPr>
        <sz val="11"/>
        <rFont val="Arial"/>
        <family val="2"/>
        <charset val="186"/>
      </rPr>
      <t xml:space="preserve">Latvijas ceļu satiksmes dalībnieki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Papildu 50 tehnisko līdzekļu (fotoradaru) un 50 to “mulāžu” uzstādīšana laikposmā no 2021. līdz 2023.gadam un darbības nodrošināšana</t>
    </r>
  </si>
  <si>
    <t xml:space="preserve">Papildu 50 tehnisko līdzekļu (fotoradaru) un 50 to “mulāžu” uzstādīšana 
</t>
  </si>
  <si>
    <r>
      <rPr>
        <b/>
        <sz val="11"/>
        <rFont val="Arial"/>
        <family val="2"/>
      </rPr>
      <t xml:space="preserve">Globāli inovatīvu un 5G augsto tehnoloģiju ieviešanai atbilstoši risinājumi un ieguldījumi Valsts policijā
</t>
    </r>
    <r>
      <rPr>
        <u/>
        <sz val="11"/>
        <rFont val="Arial"/>
        <family val="2"/>
      </rPr>
      <t xml:space="preserve">Mērķauditorija: </t>
    </r>
    <r>
      <rPr>
        <sz val="11"/>
        <rFont val="Arial"/>
        <family val="2"/>
        <charset val="186"/>
      </rPr>
      <t xml:space="preserve">kompetentās tiesībaizsardzības (TAI) un drošības iestādes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Līdz 2025.g. Latvijā elektronisko sakaru nozarē plānots attīstīt 5G mobilo sakaru tehnoloģiju. Šī tehnoloģija sniegs būtiskas priekšrocības datu apritē, kas ir nozīmīgas IeM Valsts policijas ikdienas funkciju nodrošināšanā. Vienlaicīgi būs nepieciešami arī finansiālie līdzekļi lai nodrošinātu tehnisko iekārtu iegādi, uzturēšanu  un apkalpošanu. 5G mobilo sakaru tehnoloģija nodrošinās ātru liela apjoma datu plūsmas apriti, kuras apstrādei, analīzei un uzglabāšanai nepieciešami atbilstošas jaudas tehniskie resursi.</t>
    </r>
  </si>
  <si>
    <t xml:space="preserve">Globāli inovatīvu un 5G augsto tehnoloģiju ieviešanai atbilstoši risinājumi un ieguldījumi Valsts policijā
</t>
  </si>
  <si>
    <r>
      <rPr>
        <b/>
        <sz val="11"/>
        <rFont val="Arial"/>
        <family val="2"/>
      </rPr>
      <t xml:space="preserve">Policijas uzraudzības un kontroles funkciju digitalizācija aprīkojot valsts policijas iecirkņus ar pirkstu nospiedumu skeneriem
</t>
    </r>
    <r>
      <rPr>
        <u/>
        <sz val="11"/>
        <rFont val="Arial"/>
        <family val="2"/>
      </rPr>
      <t>Mērķauditorija:</t>
    </r>
    <r>
      <rPr>
        <sz val="11"/>
        <rFont val="Arial"/>
        <family val="2"/>
        <charset val="186"/>
      </rPr>
      <t xml:space="preserve"> Valsts policijas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 xml:space="preserve">Nodrošināt Valsts policijas iecirkņu aprīkošanu ar pirkstu nospiedumu skeneri un tā apkalpojošās programmatūras nodrošinājumu (savienojot ar “Uzskaišu kategorijām” vai “NIIP”)
</t>
    </r>
  </si>
  <si>
    <t xml:space="preserve">Policijas uzraudzības un kontroles funkciju digitalizācija aprīkojot valsts policijas iecirkņus ar pirkstu nospiedumu skeneriem
</t>
  </si>
  <si>
    <r>
      <rPr>
        <b/>
        <sz val="11"/>
        <rFont val="Arial"/>
        <family val="2"/>
      </rPr>
      <t xml:space="preserve">Policijas uzraudzības un kontroles funkciju digitalizācija - Dronu pārtveršana
</t>
    </r>
    <r>
      <rPr>
        <u/>
        <sz val="11"/>
        <rFont val="Arial"/>
        <family val="2"/>
      </rPr>
      <t xml:space="preserve">Mērķauditorija: </t>
    </r>
    <r>
      <rPr>
        <sz val="11"/>
        <rFont val="Arial"/>
        <family val="2"/>
        <charset val="186"/>
      </rPr>
      <t xml:space="preserve">Valsts policijas un tās pakalpojumu saņēmēji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Automatizēto bez pilota  vadāmo iekārtu un transportlīdzekļu attīstības temps un to izmantošanas intensitātes kāpums (to starpā, likumpārkāpumu izdarīšanā) nosaka vajadzību Valsts policijas struktūrvienību nodrošinājumam ar jauniem  tehnoloģiskiem līdzekļi/risinājumi  automātisko iekārto  veikto pārkāpumu novēršanai, pārkāpumu fiksēšanai un pierādījumu iegūšanai.</t>
    </r>
  </si>
  <si>
    <t xml:space="preserve">Policijas uzraudzības un kontroles funkciju digitalizācija - Dronu pārtveršana
</t>
  </si>
  <si>
    <r>
      <rPr>
        <b/>
        <sz val="11"/>
        <rFont val="Arial"/>
        <family val="2"/>
      </rPr>
      <t xml:space="preserve">Valsts policijas procesuālo lēmumu pieņemšanas stiprināšana e-vidē
</t>
    </r>
    <r>
      <rPr>
        <u/>
        <sz val="11"/>
        <rFont val="Arial"/>
        <family val="2"/>
      </rPr>
      <t xml:space="preserve">Mērķauditorija: </t>
    </r>
    <r>
      <rPr>
        <sz val="11"/>
        <rFont val="Arial"/>
        <family val="2"/>
        <charset val="186"/>
      </rPr>
      <t xml:space="preserve">Valsts policija un tās pakalpojumu saņēmēji
</t>
    </r>
    <r>
      <rPr>
        <u/>
        <sz val="11"/>
        <rFont val="Arial"/>
        <family val="2"/>
      </rPr>
      <t>Īstenošanas teritorija:</t>
    </r>
    <r>
      <rPr>
        <sz val="11"/>
        <rFont val="Arial"/>
        <family val="2"/>
        <charset val="186"/>
      </rPr>
      <t xml:space="preserve"> visa Latvija
</t>
    </r>
    <r>
      <rPr>
        <u/>
        <sz val="11"/>
        <rFont val="Arial"/>
        <family val="2"/>
      </rPr>
      <t xml:space="preserve">Veicamās darbības: </t>
    </r>
    <r>
      <rPr>
        <sz val="11"/>
        <rFont val="Arial"/>
        <family val="2"/>
        <charset val="186"/>
      </rPr>
      <t>Administratīvās atbildības likuma prasību izpilde. Nodrošināta Administratīvās atbildības likuma prasību izpilde - administratīvo pārkāpumu uzskaites sistēmas pilnveidošana un uzturēšana. Iegādāta datortehnika, lai nodrošinātu procesuālo lēmumu pieņemšanu e-vidē</t>
    </r>
  </si>
  <si>
    <t xml:space="preserve">Valsts policijas procesuālo lēmumu pieņemšanas stiprināšana e-vidē
</t>
  </si>
  <si>
    <r>
      <rPr>
        <b/>
        <sz val="11"/>
        <rFont val="Arial"/>
        <family val="2"/>
      </rPr>
      <t xml:space="preserve">Dienesta transportlīdzekļu nepamatotas izmantošanas risks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Dienesta transportlīdzekļu ekspluatācijas kontroles sistēmas ieviešana.
Izveidot mūsdienīgu, efektīvu un objektīvu kontroles sistēmu, maksimāli izslēdzot cilvēciskā faktora ietekmi noteiktos kontroles procesos.
</t>
    </r>
  </si>
  <si>
    <t xml:space="preserve">Dienesta transportlīdzekļu nepamatotas izmantošanas risks
</t>
  </si>
  <si>
    <r>
      <rPr>
        <b/>
        <sz val="11"/>
        <rFont val="Arial"/>
        <family val="2"/>
      </rPr>
      <t xml:space="preserve">Klasificēto dokumentu uzskaites sistēmas ieviešana un uzturēšana
</t>
    </r>
    <r>
      <rPr>
        <u/>
        <sz val="11"/>
        <rFont val="Arial"/>
        <family val="2"/>
      </rPr>
      <t>Mērķauditorija:</t>
    </r>
    <r>
      <rPr>
        <sz val="11"/>
        <rFont val="Arial"/>
        <family val="2"/>
        <charset val="186"/>
      </rPr>
      <t xml:space="preserve"> Mērķauditorija: 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Uzlabota klasificēto dokumentu uzskaites aprites kārtība un  samazināts risks valsts noslēpumu saturošas informācijas noplūdei</t>
    </r>
  </si>
  <si>
    <t xml:space="preserve">Klasificēto dokumentu uzskaites sistēmas ieviešana un uzturēšana
</t>
  </si>
  <si>
    <r>
      <rPr>
        <b/>
        <sz val="11"/>
        <rFont val="Arial"/>
        <family val="2"/>
      </rPr>
      <t xml:space="preserve">Valsts noslēpuma aizsardzības pasākumu uzlabošana
</t>
    </r>
    <r>
      <rPr>
        <u/>
        <sz val="11"/>
        <rFont val="Arial"/>
        <family val="2"/>
      </rPr>
      <t xml:space="preserve">Mērķauditorija: </t>
    </r>
    <r>
      <rPr>
        <sz val="11"/>
        <rFont val="Arial"/>
        <family val="2"/>
        <charset val="186"/>
      </rPr>
      <t xml:space="preserve">Valsts policija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Nodrošināta normatīvo aktu prasībām atbilstoša klasificētās informācijas sagatavošana un uzglabāšana</t>
    </r>
  </si>
  <si>
    <t xml:space="preserve">Valsts noslēpuma aizsardzības pasākumu uzlabošana
</t>
  </si>
  <si>
    <r>
      <rPr>
        <b/>
        <sz val="11"/>
        <rFont val="Arial"/>
        <family val="2"/>
      </rPr>
      <t xml:space="preserve">Videonovērošanas sistēmas attīstība (ANPR, TAV, AKLIS, Ieroči)
</t>
    </r>
    <r>
      <rPr>
        <u/>
        <sz val="11"/>
        <rFont val="Arial"/>
        <family val="2"/>
      </rPr>
      <t>Mērķauditorija:</t>
    </r>
    <r>
      <rPr>
        <sz val="11"/>
        <rFont val="Arial"/>
        <family val="2"/>
        <charset val="186"/>
      </rPr>
      <t xml:space="preserve"> visas IeM iestādes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Centralizēti vadāmu un intelektuiālu videonovērošanas sistēmu ierīkošana IeM objektu apsardzei, tostarp, specifisku telpu/objektu apsardzei, kuras tiek lietotas lietisko pierādījumu uzglabāšanai, Ieroču uzglabāšanai, īslaicīgai aizturēšanai, operatīvo drošības pasākumu plānosānai, slepenības režība uzlabošanai, transportlīdzekļu plūsmu kontrolei un notikumu fiksācijai video formātā.</t>
    </r>
  </si>
  <si>
    <t>Videonovērošanas sistēmas attīstība (ANPR, TAV, AKLIS, Ieroči)</t>
  </si>
  <si>
    <r>
      <rPr>
        <b/>
        <sz val="11"/>
        <rFont val="Arial"/>
        <family val="2"/>
      </rPr>
      <t xml:space="preserve">Noziedzīgi iegūtu līdzekļu legalizācijas un terorisma finansēšanas novēršana
</t>
    </r>
    <r>
      <rPr>
        <u/>
        <sz val="11"/>
        <rFont val="Arial"/>
        <family val="2"/>
      </rPr>
      <t>Mērķauditorija:</t>
    </r>
    <r>
      <rPr>
        <sz val="11"/>
        <rFont val="Arial"/>
        <family val="2"/>
        <charset val="186"/>
      </rPr>
      <t xml:space="preserve"> Iekšlietu resora iestādes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rPr>
      <t xml:space="preserve"> Lai</t>
    </r>
    <r>
      <rPr>
        <sz val="11"/>
        <rFont val="Arial"/>
        <family val="2"/>
        <charset val="186"/>
      </rPr>
      <t xml:space="preserve"> nodrošinātu Finanšu izlūkošanas dienestu ar darbam nepieciešamajām ziņām un statistiskajiem rādītājiem par kriminālprocesiem un tajos arestētajām, izņemtajām mantām atbilstoši FATF 33 rekomendācijām, nepieciešams veikt Kriminālprocesa informācijas sistēmas pilnveidošanu</t>
    </r>
  </si>
  <si>
    <t>Noziedzīgi iegūtu līdzekļu legalizācijas un terorisma finansēšanas novēršana</t>
  </si>
  <si>
    <r>
      <rPr>
        <b/>
        <sz val="11"/>
        <rFont val="Arial"/>
        <family val="2"/>
      </rPr>
      <t xml:space="preserve">Valsts robežas joslas infrastruktūras izbūve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Valsts robežas joslas infrastruktūras izbūve gar Latvijas Republikas – Krievijas federācijas robežu, lai novērstu  nelikumīgu  robežšķērsošanu</t>
    </r>
  </si>
  <si>
    <t>Valsts robežas joslas infrastruktūras izbūve</t>
  </si>
  <si>
    <r>
      <rPr>
        <b/>
        <sz val="11"/>
        <rFont val="Arial"/>
        <family val="2"/>
      </rPr>
      <t xml:space="preserve">Valsts robežas joslas infrastruktūras izbūve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 xml:space="preserve">Veicamās darbības: </t>
    </r>
    <r>
      <rPr>
        <sz val="11"/>
        <rFont val="Arial"/>
        <family val="2"/>
        <charset val="186"/>
      </rPr>
      <t>darbības:Valsts robežas joslas infrastruktūras izbūve gar Latvijas Republikas  - Baltkrievijas Republikas robežu</t>
    </r>
  </si>
  <si>
    <r>
      <rPr>
        <b/>
        <sz val="11"/>
        <rFont val="Arial"/>
        <family val="2"/>
      </rPr>
      <t xml:space="preserve">Droša Latvijas valsts iekšējā telpa (Valsts robežsardzes aviācijas kapacitātes uzturēšana)
</t>
    </r>
    <r>
      <rPr>
        <u/>
        <sz val="11"/>
        <rFont val="Arial"/>
        <family val="2"/>
      </rPr>
      <t xml:space="preserve">Mērķauditorija: </t>
    </r>
    <r>
      <rPr>
        <sz val="11"/>
        <rFont val="Arial"/>
        <family val="2"/>
        <charset val="186"/>
      </rPr>
      <t xml:space="preserve">VRS Aviācijas pārvalde
</t>
    </r>
    <r>
      <rPr>
        <u/>
        <sz val="11"/>
        <rFont val="Arial"/>
        <family val="2"/>
      </rPr>
      <t>Īstenošanas teritorija:</t>
    </r>
    <r>
      <rPr>
        <sz val="11"/>
        <rFont val="Arial"/>
        <family val="2"/>
        <charset val="186"/>
      </rPr>
      <t xml:space="preserve"> VRS Aviācijas pārvalde
</t>
    </r>
    <r>
      <rPr>
        <u/>
        <sz val="11"/>
        <rFont val="Arial"/>
        <family val="2"/>
      </rPr>
      <t>Veicamās darbības:</t>
    </r>
    <r>
      <rPr>
        <sz val="11"/>
        <rFont val="Arial"/>
        <family val="2"/>
        <charset val="186"/>
      </rPr>
      <t xml:space="preserve"> Veikt  valsts robežsardzes gaisa kuģu uzturēšanu esošā līmenī un helikopters ar papildus aprīkojumu, viendzinēja helikopteru AW119MKII G100H iegāde VRS Aviācijas pārvaldes teritorijā
    </t>
    </r>
  </si>
  <si>
    <t>Droša Latvijas valsts iekšējā telpa (Valsts robežsardzes aviācijas kapacitātes uzturēšana)</t>
  </si>
  <si>
    <r>
      <rPr>
        <b/>
        <sz val="11"/>
        <rFont val="Arial"/>
        <family val="2"/>
      </rPr>
      <t xml:space="preserve">Droša Latvijas valsts iekšējā telpa
</t>
    </r>
    <r>
      <rPr>
        <u/>
        <sz val="11"/>
        <rFont val="Arial"/>
        <family val="2"/>
      </rPr>
      <t xml:space="preserve">Mērķauditorija: </t>
    </r>
    <r>
      <rPr>
        <sz val="11"/>
        <rFont val="Arial"/>
        <family val="2"/>
        <charset val="186"/>
      </rPr>
      <t xml:space="preserve">Valsts robežsardze
</t>
    </r>
    <r>
      <rPr>
        <u/>
        <sz val="11"/>
        <rFont val="Arial"/>
        <family val="2"/>
      </rPr>
      <t xml:space="preserve">Īstenošanas teritorija: </t>
    </r>
    <r>
      <rPr>
        <sz val="11"/>
        <rFont val="Arial"/>
        <family val="2"/>
        <charset val="186"/>
      </rPr>
      <t xml:space="preserve">Valsts robežsardze
</t>
    </r>
    <r>
      <rPr>
        <u/>
        <sz val="11"/>
        <rFont val="Arial"/>
        <family val="2"/>
      </rPr>
      <t>Veicamās darbības:</t>
    </r>
    <r>
      <rPr>
        <sz val="11"/>
        <rFont val="Arial"/>
        <family val="2"/>
        <charset val="186"/>
      </rPr>
      <t xml:space="preserve">Kuģu RK-03 “TIIRA” un RK-12 "VALPAS" kuģošanas spējas atjaunošana, kā arī  iekārtu, sistēmu un mezglu atjaunošana un uzturēšana atbilstošā tehniskā kārtībā
</t>
    </r>
  </si>
  <si>
    <t>Droša Latvijas valsts iekšējā telpa</t>
  </si>
  <si>
    <r>
      <rPr>
        <b/>
        <sz val="11"/>
        <rFont val="Arial"/>
        <family val="2"/>
      </rPr>
      <t xml:space="preserve">Nodrošināšana ar formas tērpu
</t>
    </r>
    <r>
      <rPr>
        <u/>
        <sz val="11"/>
        <rFont val="Arial"/>
        <family val="2"/>
      </rPr>
      <t>Mērķauditorija:</t>
    </r>
    <r>
      <rPr>
        <sz val="11"/>
        <rFont val="Arial"/>
        <family val="2"/>
        <charset val="186"/>
      </rPr>
      <t xml:space="preserve"> Valsts robežsardzes amatpersonas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Nodrošināt amatpersonas ar speciālajām dienesta pakāpēm ar dienesta pienākumu izpildei nepieciešamo kvalitatīvu un mūsdienu prasībām atbilstošu formas tērpu un speciālo apģērbu</t>
    </r>
  </si>
  <si>
    <t>Nodrošināšana ar formas tērpu</t>
  </si>
  <si>
    <r>
      <rPr>
        <b/>
        <sz val="11"/>
        <rFont val="Arial"/>
        <family val="2"/>
      </rPr>
      <t xml:space="preserve">Paaugstināt Paternieku un Silenes robežšķērsošanas vietu kapacitāti (Amatpersonu skaita palielināšana)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rPr>
      <t xml:space="preserve"> </t>
    </r>
    <r>
      <rPr>
        <sz val="11"/>
        <rFont val="Arial"/>
        <family val="2"/>
        <charset val="186"/>
      </rPr>
      <t xml:space="preserve">Latvijas robeža
</t>
    </r>
    <r>
      <rPr>
        <u/>
        <sz val="11"/>
        <rFont val="Arial"/>
        <family val="2"/>
      </rPr>
      <t>Veicamās darbības:</t>
    </r>
    <r>
      <rPr>
        <sz val="11"/>
        <rFont val="Arial"/>
        <family val="2"/>
        <charset val="186"/>
      </rPr>
      <t xml:space="preserve"> 
Amatpersonu skaita palielināšana Silenes un Pāternieku robežšķērsošanas vietās pēc to modernizācijas.
Silenes un Pāternieku robežšķērsošanas vietu modernizācijas ietvaros tiks izveidotas papildus braukšanas joslas pārbaudes zonā, pagarināta nojume virs pārbaudes zonas, kas ļauj vienlaicīgi pārbaudīt vairākus transportlīdzekļus un personas, kā arī tiks izveidotas papildus darba vietas pārbaudes zonā. 
</t>
    </r>
  </si>
  <si>
    <t>Paaugstināt Paternieku un Silenes robežšķērsošanas vietu kapacitāti (Amatpersonu skaita palielināšana)</t>
  </si>
  <si>
    <r>
      <rPr>
        <b/>
        <sz val="11"/>
        <rFont val="Arial"/>
        <family val="2"/>
      </rPr>
      <t xml:space="preserve">Valsts robežsardzes atbalsta funkcijas kapacitātes stiprināšana
</t>
    </r>
    <r>
      <rPr>
        <u/>
        <sz val="11"/>
        <rFont val="Arial"/>
        <family val="2"/>
      </rPr>
      <t xml:space="preserve">Mērķauditorija: </t>
    </r>
    <r>
      <rPr>
        <sz val="11"/>
        <rFont val="Arial"/>
        <family val="2"/>
        <charset val="186"/>
      </rPr>
      <t xml:space="preserve">Valsts robežsardzes amatpersonas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robežsardzes atbalsta funkcijas kapacitātes stiprināšana (darbinieku mēnešalgu izlīdzināšana ar Iekšlietu ministrijas padotības iestādēs noteikto mēnešalgu līmeni)</t>
    </r>
  </si>
  <si>
    <t>Valsts robežsardzes atbalsta funkcijas kapacitātes stiprināšana</t>
  </si>
  <si>
    <r>
      <rPr>
        <b/>
        <sz val="11"/>
        <rFont val="Arial"/>
        <family val="2"/>
      </rPr>
      <t xml:space="preserve">Robežsargu skaita palielināšana, kapacitātes stiprināšana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Latvijas robeža
</t>
    </r>
    <r>
      <rPr>
        <u/>
        <sz val="11"/>
        <rFont val="Arial"/>
        <family val="2"/>
      </rPr>
      <t xml:space="preserve">Veicamās darbības: </t>
    </r>
    <r>
      <rPr>
        <sz val="11"/>
        <rFont val="Arial"/>
        <family val="2"/>
        <charset val="186"/>
      </rPr>
      <t>Robežsargu skaita blīvumu uz "zaļās" robežas palielināšana atkarībā no pastāvošajiem riska faktoriem</t>
    </r>
  </si>
  <si>
    <t>Robežsargu skaita palielināšana, kapacitātes stiprināšana</t>
  </si>
  <si>
    <r>
      <rPr>
        <b/>
        <sz val="11"/>
        <rFont val="Arial"/>
        <family val="2"/>
      </rPr>
      <t>Kvalitatīvs drošības (Valsts robežsardzes) pakalpojums, kas palielinātu efektivitāti, reaģēšanas ātrumu, kā arī mazinātu riskus nelegālo robežšķērsotāju pretošanās gadījumā</t>
    </r>
    <r>
      <rPr>
        <sz val="11"/>
        <rFont val="Arial"/>
        <family val="2"/>
      </rPr>
      <t xml:space="preserve">
</t>
    </r>
    <r>
      <rPr>
        <u/>
        <sz val="11"/>
        <rFont val="Arial"/>
        <family val="2"/>
      </rPr>
      <t>Mērķauditorija:</t>
    </r>
    <r>
      <rPr>
        <sz val="11"/>
        <rFont val="Arial"/>
        <family val="2"/>
        <charset val="186"/>
      </rPr>
      <t xml:space="preserve"> 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Valsts robežsardzes ātrās reaģēšanas grupas izveidošana</t>
    </r>
  </si>
  <si>
    <t>Kvalitatīvs drošības (Valsts robežsardzes) pakalpojums, kas palielinātu efektivitāti, reaģēšanas ātrumu, kā arī mazinātu riskus nelegālo robežšķērsotāju pretošanās gadījumā</t>
  </si>
  <si>
    <r>
      <rPr>
        <b/>
        <sz val="11"/>
        <rFont val="Arial"/>
        <family val="2"/>
      </rPr>
      <t xml:space="preserve">Videonovērošanas un tehnisko uzraudzības sistēmu atjaunošana un  darbības nepārtrauktības nodrošināšana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Videonovērošanas un tehnisko uzraudzības sistēmu atjaunošanas un  darbības nepārtrauktības nodrošināšana( 61 tāldarbības videonovērošanas kameras 458 stacionāru un grozāmās CCTV kameras, 328 sensoru uztveršanas sistēmas komplekti un 14 mobilie novērošanas kompleksi)</t>
    </r>
  </si>
  <si>
    <t>Videonovērošanas un tehnisko uzraudzības sistēmu atjaunošana un  darbības nepārtrauktības nodrošināšana</t>
  </si>
  <si>
    <r>
      <rPr>
        <b/>
        <sz val="11"/>
        <rFont val="Arial"/>
        <family val="2"/>
      </rPr>
      <t xml:space="preserve">Eiropas Robežu un krasta apsardzes nodrošināšana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Latvijas robeža
</t>
    </r>
    <r>
      <rPr>
        <u/>
        <sz val="11"/>
        <rFont val="Arial"/>
        <family val="2"/>
      </rPr>
      <t>Veicamās darbības:</t>
    </r>
    <r>
      <rPr>
        <sz val="11"/>
        <rFont val="Arial"/>
        <family val="2"/>
        <charset val="186"/>
      </rPr>
      <t xml:space="preserve"> Valsts robežsardzes amatpersonu skaitu palielināšana par 67 amatpersonām</t>
    </r>
  </si>
  <si>
    <t>Eiropas Robežu un krasta apsardzes nodrošināšana</t>
  </si>
  <si>
    <r>
      <rPr>
        <b/>
        <sz val="11"/>
        <rFont val="Arial"/>
        <family val="2"/>
      </rPr>
      <t xml:space="preserve">Iestādes kapacitātes nodrošināšana veikt klasificētas informācijas apmaiņu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Valsts robežsardze
</t>
    </r>
    <r>
      <rPr>
        <u/>
        <sz val="11"/>
        <rFont val="Arial"/>
        <family val="2"/>
      </rPr>
      <t xml:space="preserve">Veicamās darbības: </t>
    </r>
    <r>
      <rPr>
        <sz val="11"/>
        <rFont val="Arial"/>
        <family val="2"/>
        <charset val="186"/>
      </rPr>
      <t xml:space="preserve">Aizsargātas klasificētas informācijas (līdz pakāpei “Slepeni”) aprites nodrošināšana starp Valsts robežsardzes struktūrvienībām, Nacionāliem bruņotiem spēku vienībām un valsts drošības iestādēm
</t>
    </r>
  </si>
  <si>
    <t>Iestādes kapacitātes nodrošināšana veikt klasificētas informācijas apmaiņu</t>
  </si>
  <si>
    <t>AizM
NBS
SAB
SM
LVRTC</t>
  </si>
  <si>
    <r>
      <rPr>
        <b/>
        <sz val="11"/>
        <rFont val="Arial"/>
        <family val="2"/>
      </rPr>
      <t xml:space="preserve">VRS transportlīdzekļu nomaiņa
</t>
    </r>
    <r>
      <rPr>
        <u/>
        <sz val="11"/>
        <rFont val="Arial"/>
        <family val="2"/>
      </rPr>
      <t xml:space="preserve">Mērķauditorija: </t>
    </r>
    <r>
      <rPr>
        <sz val="11"/>
        <rFont val="Arial"/>
        <family val="2"/>
        <charset val="186"/>
      </rPr>
      <t xml:space="preserve">Valsts robežsardze
</t>
    </r>
    <r>
      <rPr>
        <u/>
        <sz val="11"/>
        <rFont val="Arial"/>
        <family val="2"/>
      </rPr>
      <t xml:space="preserve">Īstenošanas teritorija: </t>
    </r>
    <r>
      <rPr>
        <sz val="11"/>
        <rFont val="Arial"/>
        <family val="2"/>
        <charset val="186"/>
      </rPr>
      <t xml:space="preserve">Valsts robežsardze
</t>
    </r>
    <r>
      <rPr>
        <u/>
        <sz val="11"/>
        <rFont val="Arial"/>
        <family val="2"/>
      </rPr>
      <t xml:space="preserve">Veicamās darbības: </t>
    </r>
    <r>
      <rPr>
        <sz val="11"/>
        <rFont val="Arial"/>
        <family val="2"/>
        <charset val="186"/>
      </rPr>
      <t>Nepieciešams pakāpeniska transportlīdzekļu nomaiņa</t>
    </r>
  </si>
  <si>
    <t>VRS transportlīdzekļu nomaiņa</t>
  </si>
  <si>
    <r>
      <rPr>
        <b/>
        <sz val="11"/>
        <rFont val="Arial"/>
        <family val="2"/>
      </rPr>
      <t xml:space="preserve">Radiometriskās kontroles nodrošināšana preču  plūsmai
</t>
    </r>
    <r>
      <rPr>
        <u/>
        <sz val="11"/>
        <rFont val="Arial"/>
        <family val="2"/>
      </rPr>
      <t>Mērķauditorija:</t>
    </r>
    <r>
      <rPr>
        <sz val="11"/>
        <rFont val="Arial"/>
        <family val="2"/>
        <charset val="186"/>
      </rPr>
      <t xml:space="preserve"> Latvijas iedzīvotāji
</t>
    </r>
    <r>
      <rPr>
        <u/>
        <sz val="11"/>
        <rFont val="Arial"/>
        <family val="2"/>
      </rPr>
      <t xml:space="preserve">Īstenošanas teritorija: </t>
    </r>
    <r>
      <rPr>
        <sz val="11"/>
        <rFont val="Arial"/>
        <family val="2"/>
        <charset val="186"/>
      </rPr>
      <t xml:space="preserve">Latvijas robeža
</t>
    </r>
    <r>
      <rPr>
        <u/>
        <sz val="11"/>
        <rFont val="Arial"/>
        <family val="2"/>
      </rPr>
      <t>Veicamās darbības:</t>
    </r>
    <r>
      <rPr>
        <sz val="11"/>
        <rFont val="Arial"/>
        <family val="2"/>
        <charset val="186"/>
      </rPr>
      <t xml:space="preserve"> Nodrošināt radiometriskās kontroles aprīkojuma apkopju un remontu veikšanu, kas nodrošinās radiometriskās kontroles sistēmas stabilu un nepārtrauktu darbību</t>
    </r>
  </si>
  <si>
    <t xml:space="preserve">Radiometriskās kontroles nodrošināšana preču  plūsmai
</t>
  </si>
  <si>
    <r>
      <rPr>
        <b/>
        <sz val="11"/>
        <rFont val="Arial"/>
        <family val="2"/>
      </rPr>
      <t xml:space="preserve">Ieceļošanas/izceļošanas sistēmas (IIS) ieviešana Latvijas Republikā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Ieceļošanas/izceļošanas sistēmas (IIS) ieviešana Latvijas Republikā</t>
    </r>
  </si>
  <si>
    <t>Ieceļošanas/izceļošanas sistēmas (IIS) ieviešana Latvijas Republikā</t>
  </si>
  <si>
    <r>
      <rPr>
        <b/>
        <sz val="11"/>
        <rFont val="Arial"/>
        <family val="2"/>
      </rPr>
      <t xml:space="preserve">Eiropas ceļošanas informācijas un atļauju sistēmas (ETIAS) ieviešana Latvijas Republikā
</t>
    </r>
    <r>
      <rPr>
        <u/>
        <sz val="11"/>
        <rFont val="Arial"/>
        <family val="2"/>
      </rPr>
      <t>Mērķauditorija:</t>
    </r>
    <r>
      <rPr>
        <sz val="11"/>
        <rFont val="Arial"/>
        <family val="2"/>
        <charset val="186"/>
      </rPr>
      <t xml:space="preserve"> Latvijas iedzīvotāji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Eiropas ceļošanas informācijas un atļauju sistēmas (ETIAS) ieviešana Latvijas Republikā</t>
    </r>
  </si>
  <si>
    <t>Eiropas ceļošanas informācijas un atļauju sistēmas (ETIAS) ieviešana Latvijas Republikā</t>
  </si>
  <si>
    <r>
      <rPr>
        <b/>
        <sz val="11"/>
        <rFont val="Arial"/>
        <family val="2"/>
      </rPr>
      <t xml:space="preserve">Nodrošināt VRS teritoriālo pārvalžu struktūrvienības ar tehnisko aprīkojumu e-apmācību apguvei
</t>
    </r>
    <r>
      <rPr>
        <u/>
        <sz val="11"/>
        <rFont val="Arial"/>
        <family val="2"/>
      </rPr>
      <t xml:space="preserve">Mērķauditorija: </t>
    </r>
    <r>
      <rPr>
        <sz val="11"/>
        <rFont val="Arial"/>
        <family val="2"/>
        <charset val="186"/>
      </rPr>
      <t xml:space="preserve">Valsts robežsardze
</t>
    </r>
    <r>
      <rPr>
        <u/>
        <sz val="11"/>
        <rFont val="Arial"/>
        <family val="2"/>
      </rPr>
      <t>Īstenošanas teritorija:</t>
    </r>
    <r>
      <rPr>
        <sz val="11"/>
        <rFont val="Arial"/>
        <family val="2"/>
        <charset val="186"/>
      </rPr>
      <t xml:space="preserve"> Latvijas robeža
</t>
    </r>
    <r>
      <rPr>
        <u/>
        <sz val="11"/>
        <rFont val="Arial"/>
        <family val="2"/>
      </rPr>
      <t xml:space="preserve">Veicamās darbības: </t>
    </r>
    <r>
      <rPr>
        <sz val="11"/>
        <rFont val="Arial"/>
        <family val="2"/>
        <charset val="186"/>
      </rPr>
      <t xml:space="preserve">Palielinās amatpersonu skaits, kuras apgūst kvalifikācijas paaugstināšanas programmas e-apmācību vidē, tādejādi TIKS pilnveidota VRS amatpersonu profesionālā kompetence
</t>
    </r>
  </si>
  <si>
    <t>Nodrošināt VRS teritoriālo pārvalžu struktūrvienības ar tehnisko aprīkojumu e-apmācību apguvei</t>
  </si>
  <si>
    <r>
      <rPr>
        <b/>
        <sz val="11"/>
        <rFont val="Arial"/>
        <family val="2"/>
      </rPr>
      <t xml:space="preserve">Lidostas "Rīga" robežkontroles punkta kapacitātes paaugstināšana
</t>
    </r>
    <r>
      <rPr>
        <u/>
        <sz val="11"/>
        <rFont val="Arial"/>
        <family val="2"/>
      </rPr>
      <t xml:space="preserve">Mērķauditorija: </t>
    </r>
    <r>
      <rPr>
        <sz val="11"/>
        <rFont val="Arial"/>
        <family val="2"/>
        <charset val="186"/>
      </rPr>
      <t xml:space="preserve">Latvijas iedzīvotāji
</t>
    </r>
    <r>
      <rPr>
        <u/>
        <sz val="11"/>
        <rFont val="Arial"/>
        <family val="2"/>
      </rPr>
      <t>Īstenošanas teritorija:</t>
    </r>
    <r>
      <rPr>
        <sz val="11"/>
        <rFont val="Arial"/>
        <family val="2"/>
        <charset val="186"/>
      </rPr>
      <t xml:space="preserve"> lidostas "Rīga" pasažieri
</t>
    </r>
    <r>
      <rPr>
        <u/>
        <sz val="11"/>
        <rFont val="Arial"/>
        <family val="2"/>
      </rPr>
      <t xml:space="preserve">Veicamās darbības: </t>
    </r>
    <r>
      <rPr>
        <sz val="11"/>
        <rFont val="Arial"/>
        <family val="2"/>
        <charset val="186"/>
      </rPr>
      <t xml:space="preserve">Nodrošināt robežpārbaudi lidostas "Rīga"robežšķērsošanas vietā, ievērojot ievērojamu pasažieru pieplūduma pieugumu. Nepieciešams palielināt amata vietas sekojošā apmērā:
1) 8 vecākie inspektori – no kuriem 5 veiktu procesuālās darbības, tajā skaitā sastādītu procesuālos un dienesta dokumentus, veiktu administratīvo pārkāpumu lietu lietvedību un 3 veiktu ielidošanas, izlidošanas un tranzīta sektoros norīkojuma veidu „Sektora vecākais”;
2) 27 inspektori – kuri nodrošinātu robežpārbaudi pamattermināļos un 3 biznesa aviācijas termināļos, ABC vārtu uzraudzības pienākumus, sagaidītu un pavadītu deportējamās personas, veiktu profilēšanu lidostas publiskajā daļā, kā arī  ielidojošiem un izlidojošiem reisiem Šengenas terminālī, aizturētu, pavadītu un nodotu aizturētās personas, nepieciešamības gadījumā veiktu kontrolmērījumus paaugstināta jonizējošā starojuma gadījumos.
</t>
    </r>
  </si>
  <si>
    <t>Lidostas "Rīga" robežkontroles punkta kapacitātes paaugstināšana</t>
  </si>
  <si>
    <r>
      <rPr>
        <b/>
        <sz val="11"/>
        <rFont val="Arial"/>
        <family val="2"/>
      </rPr>
      <t xml:space="preserve">Valsts robežsardzes un NBS darba samaksas pielīdzināšana 
</t>
    </r>
    <r>
      <rPr>
        <u/>
        <sz val="11"/>
        <rFont val="Arial"/>
        <family val="2"/>
      </rPr>
      <t>Mērķauditorija:</t>
    </r>
    <r>
      <rPr>
        <sz val="11"/>
        <rFont val="Arial"/>
        <family val="2"/>
        <charset val="186"/>
      </rPr>
      <t xml:space="preserve"> Valsts robežsardze
</t>
    </r>
    <r>
      <rPr>
        <u/>
        <sz val="11"/>
        <rFont val="Arial"/>
        <family val="2"/>
      </rPr>
      <t>Īstenošanas teritorija:</t>
    </r>
    <r>
      <rPr>
        <sz val="11"/>
        <rFont val="Arial"/>
        <family val="2"/>
        <charset val="186"/>
      </rPr>
      <t xml:space="preserve"> Valsts robežsardze
</t>
    </r>
    <r>
      <rPr>
        <u/>
        <sz val="11"/>
        <rFont val="Arial"/>
        <family val="2"/>
      </rPr>
      <t xml:space="preserve">Veicamās darbības: </t>
    </r>
    <r>
      <rPr>
        <sz val="11"/>
        <rFont val="Arial"/>
        <family val="2"/>
        <charset val="186"/>
      </rPr>
      <t xml:space="preserve">Valsts robežsardzes dienestā ir būtiska atšķirība no civilās vides, jo jauni cilvēkresursi ieplūst tikai caur struktūras “pamatni” jeb Valsts robežsardzes koledžu  no kareivju līmeņa amatiem.  Tālākā izaugsme prasa ilgus gadus, mācību un praktiskās pieredzes uzkrāšanu, tāpēc svarīgi ir ne tikai piesaistīt jaunus, bet arī noturēt esošos robežsargus darbam ilgtermiņā
</t>
    </r>
  </si>
  <si>
    <t xml:space="preserve">Valsts robežsardzes un NBS darba samaksas pielīdzināšana </t>
  </si>
  <si>
    <r>
      <rPr>
        <b/>
        <sz val="11"/>
        <rFont val="Arial"/>
        <family val="2"/>
      </rPr>
      <t xml:space="preserve">Informācijas sistēmas izstrāde IeM sistēmas iestāžu amatpersonu sociālo garantiju administrēšanai un fiziskās sagatavotības pārbaužu norises nodrošināšanai un rezultātu uzskaitei
</t>
    </r>
    <r>
      <rPr>
        <u/>
        <sz val="11"/>
        <rFont val="Arial"/>
        <family val="2"/>
      </rPr>
      <t xml:space="preserve">Mērķauditorija: </t>
    </r>
    <r>
      <rPr>
        <sz val="11"/>
        <rFont val="Arial"/>
        <family val="2"/>
        <charset val="186"/>
      </rPr>
      <t xml:space="preserve">Iekšlietu sistēmas iestāžu amatpersonas
</t>
    </r>
    <r>
      <rPr>
        <u/>
        <sz val="11"/>
        <rFont val="Arial"/>
        <family val="2"/>
      </rPr>
      <t>Īstenošanas teritorija:</t>
    </r>
    <r>
      <rPr>
        <sz val="11"/>
        <rFont val="Arial"/>
        <family val="2"/>
        <charset val="186"/>
      </rPr>
      <t xml:space="preserve"> visa Latvija
</t>
    </r>
    <r>
      <rPr>
        <u/>
        <sz val="11"/>
        <rFont val="Arial"/>
        <family val="2"/>
      </rPr>
      <t>Veicamās darbības:</t>
    </r>
    <r>
      <rPr>
        <sz val="11"/>
        <rFont val="Arial"/>
        <family val="2"/>
        <charset val="186"/>
      </rPr>
      <t xml:space="preserve">
1. Izstrādāta mūsdienīga informācijas sistēma amatpersonu sociālo garantiju administrēšanai
2. Amatpersonām nodrošināta iespēja pieteikties sociālajām garantijām attālināti, izmantojot elektroniskos pakalpojuma saņemšanas kanālus. Mazināts administratīvais slogs
3.Iekšlietu ministrijas sistēmas iestādēm nodrošināts mūsdienīgs fiziskās sagatavotības pārbaužu norises kontroles rīks, kas ļauj elektroniski fiksēt pārbaudes rezultātus
4.Nodrošināta IS uzkrātās informācijas atkalizmantošana visās Iekšlietu ministrijas sistēmas iestādēs
5.Nodrošināta IS uzturēšana</t>
    </r>
  </si>
  <si>
    <t>Informācijas sistēmas izstrāde IeM sistēmas iestāžu amatpersonu sociālo garantiju administrēšanai un fiziskās sagatavotības pārbaužu norises nodrošināšanai un rezultātu uzskaitei</t>
  </si>
  <si>
    <r>
      <rPr>
        <b/>
        <sz val="11"/>
        <rFont val="Arial"/>
        <family val="2"/>
      </rPr>
      <t xml:space="preserve">Rīga kā TEN-T pamattīkla pilsētmezgls
</t>
    </r>
    <r>
      <rPr>
        <sz val="11"/>
        <rFont val="Arial"/>
        <family val="2"/>
        <charset val="186"/>
      </rPr>
      <t>Rīgas kā TEN-T pamattīkla pilsētmezgls rekonstrukcija un modernizācija</t>
    </r>
  </si>
  <si>
    <t xml:space="preserve">Rīga kā TEN-T pamattīkla pilsētmezgls
</t>
  </si>
  <si>
    <r>
      <rPr>
        <b/>
        <sz val="11"/>
        <rFont val="Arial"/>
        <family val="2"/>
      </rPr>
      <t xml:space="preserve">Nacionālās nozīmes centri
</t>
    </r>
    <r>
      <rPr>
        <sz val="11"/>
        <rFont val="Arial"/>
        <family val="2"/>
        <charset val="186"/>
      </rPr>
      <t>Nacionālās nozīmes centru infrastruktūras rekonstrukcija un modernizācija</t>
    </r>
  </si>
  <si>
    <t>Nacionālās nozīmes centri</t>
  </si>
  <si>
    <r>
      <rPr>
        <b/>
        <sz val="11"/>
        <rFont val="Arial"/>
        <family val="2"/>
      </rPr>
      <t xml:space="preserve">Reģionālie attīstības centri
</t>
    </r>
    <r>
      <rPr>
        <sz val="11"/>
        <rFont val="Arial"/>
        <family val="2"/>
        <charset val="186"/>
      </rPr>
      <t>Reģionālo attīstības centru infrastruktūras rekonstrukcija vai modernizācija</t>
    </r>
  </si>
  <si>
    <t xml:space="preserve">Reģionālie attīstības centri
</t>
  </si>
  <si>
    <r>
      <rPr>
        <b/>
        <sz val="11"/>
        <rFont val="Arial"/>
        <family val="2"/>
      </rPr>
      <t xml:space="preserve">Digitalizācija
</t>
    </r>
    <r>
      <rPr>
        <sz val="11"/>
        <rFont val="Arial"/>
        <family val="2"/>
        <charset val="186"/>
      </rPr>
      <t>VIA Baltica - 5G pieejamība gar visiem galvenajiem sauszemes transporta ceļiem</t>
    </r>
  </si>
  <si>
    <r>
      <rPr>
        <b/>
        <sz val="11"/>
        <rFont val="Arial"/>
        <family val="2"/>
      </rPr>
      <t xml:space="preserve">Digitalizācija
</t>
    </r>
    <r>
      <rPr>
        <sz val="11"/>
        <rFont val="Arial"/>
        <family val="2"/>
        <charset val="186"/>
      </rPr>
      <t>Rail Baltica (RB) elektronisko sakaru infrastruktūras izveide</t>
    </r>
  </si>
  <si>
    <r>
      <rPr>
        <b/>
        <sz val="11"/>
        <rFont val="Arial"/>
        <family val="2"/>
      </rPr>
      <t xml:space="preserve">Digitalizācija
</t>
    </r>
    <r>
      <rPr>
        <sz val="11"/>
        <rFont val="Arial"/>
        <family val="2"/>
        <charset val="186"/>
      </rPr>
      <t>Kiberdrošība - vienotais risinājums  nodrošināt aizsardzības risinājumu pret DDoS uzbrukumiem</t>
    </r>
  </si>
  <si>
    <r>
      <rPr>
        <b/>
        <sz val="11"/>
        <rFont val="Arial"/>
        <family val="2"/>
      </rPr>
      <t xml:space="preserve">Digitalizācija
</t>
    </r>
    <r>
      <rPr>
        <sz val="11"/>
        <rFont val="Arial"/>
        <family val="2"/>
        <charset val="186"/>
      </rPr>
      <t>Platjoslas infrastruktūras attīstība – pēdējās jūdzes pieslēgumu izveide</t>
    </r>
  </si>
  <si>
    <r>
      <rPr>
        <b/>
        <sz val="11"/>
        <rFont val="Arial"/>
        <family val="2"/>
      </rPr>
      <t xml:space="preserve">Digitalizācija
</t>
    </r>
    <r>
      <rPr>
        <sz val="11"/>
        <rFont val="Arial"/>
        <family val="2"/>
        <charset val="186"/>
      </rPr>
      <t>Nākamās paaudzes tīkla izveide lauku teritorijām</t>
    </r>
  </si>
  <si>
    <r>
      <rPr>
        <b/>
        <sz val="11"/>
        <rFont val="Arial"/>
        <family val="2"/>
      </rPr>
      <t xml:space="preserve">Digitalizācija
</t>
    </r>
    <r>
      <rPr>
        <sz val="11"/>
        <rFont val="Arial"/>
        <family val="2"/>
        <charset val="186"/>
      </rPr>
      <t>Datu pārraides pamattīkla atjaunošana un funkciju paplašināšana, nodrošinot vilcienu kustības vadību un citus dzelzceļa tehnoloģiskos procesus dzelzceļa stacijās, parkos, posmos un citos objektos</t>
    </r>
  </si>
  <si>
    <r>
      <rPr>
        <b/>
        <sz val="11"/>
        <rFont val="Arial"/>
        <family val="2"/>
      </rPr>
      <t xml:space="preserve">Digitalizācija
</t>
    </r>
    <r>
      <rPr>
        <sz val="11"/>
        <rFont val="Arial"/>
        <family val="2"/>
        <charset val="186"/>
      </rPr>
      <t>Vienotas vilcienu kustības plānošanas un vadības informācijas sistēmas ieviešana</t>
    </r>
  </si>
  <si>
    <r>
      <rPr>
        <b/>
        <sz val="11"/>
        <rFont val="Arial"/>
        <family val="2"/>
      </rPr>
      <t xml:space="preserve">Klimats
</t>
    </r>
    <r>
      <rPr>
        <sz val="11"/>
        <rFont val="Arial"/>
        <family val="2"/>
        <charset val="186"/>
      </rPr>
      <t>Finansiāla atbalsta sniegšana jaunu videi draudzīgu autobusu iegādei starppilsētu satiksmē, esošo 200 autobusu aprīkošanai to videi draudzīgākai darbībai, tai skaitā ar alternatīvās degvielas veidiem</t>
    </r>
  </si>
  <si>
    <r>
      <rPr>
        <b/>
        <sz val="11"/>
        <rFont val="Arial"/>
        <family val="2"/>
      </rPr>
      <t xml:space="preserve">Klimats
</t>
    </r>
    <r>
      <rPr>
        <sz val="11"/>
        <rFont val="Arial"/>
        <family val="2"/>
        <charset val="186"/>
      </rPr>
      <t>Viedo tehnoloģiju ieviešana satiksmes plūsmas regulēšanai vides jautājumu risināšanai Latvijas pilsētās</t>
    </r>
  </si>
  <si>
    <r>
      <rPr>
        <b/>
        <sz val="11"/>
        <rFont val="Arial"/>
        <family val="2"/>
      </rPr>
      <t xml:space="preserve">Multimodāls sabiedriskā transporta tīkls Rīgā
</t>
    </r>
    <r>
      <rPr>
        <sz val="11"/>
        <rFont val="Arial"/>
        <family val="2"/>
        <charset val="186"/>
      </rPr>
      <t>Multimodālo sabiedriskā transporta tīklu izveide Rīgā</t>
    </r>
  </si>
  <si>
    <t>Multimodāls sabiedriskā transporta tīkls Rīgā</t>
  </si>
  <si>
    <r>
      <rPr>
        <b/>
        <sz val="11"/>
        <rFont val="Arial"/>
        <family val="2"/>
      </rPr>
      <t xml:space="preserve"> Ziemeļjūras -Baltijas koridora Transeiropas transporta tīkla (TEN-T)  pārrobežu projekts Rail Baltica
</t>
    </r>
    <r>
      <rPr>
        <sz val="11"/>
        <rFont val="Arial"/>
        <family val="2"/>
        <charset val="186"/>
      </rPr>
      <t>Jaunas ātrgaitas, elektrificētas, ar Eiropas dzelzceļa satiksmes vadības sistēmu (ERTMS) aprīkotas div-ceļu dzelzceļa līnijas izbūve  maršrutā no Tallinas līdz Lietuvas-Polijas robežai caur Pērnavu, Rīgu, Paņevēzu un Kauņu, ar savienojumu Kauņa - Viļņa, kas tālāk tiek savienots ar modernizētu, Rail Baltica tehniskajām prasībām atbilstošu dzelzceļa līniju līdz Varšavai.</t>
    </r>
  </si>
  <si>
    <t xml:space="preserve"> Ziemeļjūras -Baltijas koridora Transeiropas transporta tīkla (TEN-T)  pārrobežu projekts Rail Baltica</t>
  </si>
  <si>
    <t xml:space="preserve"> 81% - 85%</t>
  </si>
  <si>
    <r>
      <rPr>
        <b/>
        <sz val="11"/>
        <rFont val="Arial"/>
        <family val="2"/>
        <charset val="186"/>
      </rPr>
      <t xml:space="preserve">Starpnozaru sadarbības un atbalsta sistēmas izveide bērnu attīstībai
</t>
    </r>
    <r>
      <rPr>
        <u/>
        <sz val="11"/>
        <rFont val="Arial"/>
        <family val="2"/>
        <charset val="186"/>
      </rPr>
      <t xml:space="preserve">Mērķauditorija: </t>
    </r>
    <r>
      <rPr>
        <sz val="11"/>
        <rFont val="Arial"/>
        <family val="2"/>
        <charset val="186"/>
      </rPr>
      <t xml:space="preserve">visi Latvijas bērni, pedagogi pirssmkolas, vispārējās un speciālās izglītības iestādēs, bērnu vecāki, sociālie darbinieki, bariņtiesu speciālsti, veselības aprūpes speciālisti.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Visaptveroša, integrēta, uz indivīda vajadzībām orientēta diagnostikas, profilakses aktivitāšu, konsultatīvā un sociālo pakalpojumu kopuma īstenošana bērnu veselīgai attīstībai un sekmīgai pašrealizācijai mūža garumā</t>
    </r>
  </si>
  <si>
    <t>Starpnozaru sadarbības un atbalsta sistēmas izveide bērnu attīstībai</t>
  </si>
  <si>
    <t xml:space="preserve"> PKC , IZM, LM, VM, TM</t>
  </si>
  <si>
    <r>
      <rPr>
        <b/>
        <sz val="11"/>
        <rFont val="Arial"/>
        <family val="2"/>
        <charset val="186"/>
      </rPr>
      <t xml:space="preserve">Starpnozaru sadarbības un atbalsta sistēmas izveide bērnu attīstībai
</t>
    </r>
    <r>
      <rPr>
        <u/>
        <sz val="11"/>
        <rFont val="Arial"/>
        <family val="2"/>
        <charset val="186"/>
      </rPr>
      <t xml:space="preserve">Mērķauditorija: </t>
    </r>
    <r>
      <rPr>
        <sz val="11"/>
        <rFont val="Arial"/>
        <family val="2"/>
        <charset val="186"/>
      </rPr>
      <t xml:space="preserve">visi Latvijas bērni, pedagogi pirssmkolas, vispārējās un speciālās izglītības iestādēs, bērnu vecāki, sociālie darbinieki, bariņtiesu speciālsti, veselības aprūpes speciālisti.
</t>
    </r>
    <r>
      <rPr>
        <u/>
        <sz val="11"/>
        <rFont val="Arial"/>
        <family val="2"/>
        <charset val="186"/>
      </rPr>
      <t xml:space="preserve">Īstenošanas teritorija: </t>
    </r>
    <r>
      <rPr>
        <sz val="11"/>
        <rFont val="Arial"/>
        <family val="2"/>
        <charset val="186"/>
      </rPr>
      <t xml:space="preserve">visa Latvija
</t>
    </r>
    <r>
      <rPr>
        <u/>
        <sz val="11"/>
        <rFont val="Arial"/>
        <family val="2"/>
        <charset val="186"/>
      </rPr>
      <t xml:space="preserve">Indikatīvās darbības: </t>
    </r>
    <r>
      <rPr>
        <sz val="11"/>
        <rFont val="Arial"/>
        <family val="2"/>
        <charset val="186"/>
      </rPr>
      <t>Visaptveroša, integrēta, uz indivīda vajadzībām orientēta diagnostikas, profilakses aktivitāšu, konsultatīvā un sociālo pakalpojumu kopuma īstenošana bērnu veselīgai attīstībai un sekmīgai pašrealizācijai mūža garumā</t>
    </r>
  </si>
  <si>
    <t xml:space="preserve">Visaptveroša, integrēta, uz indivīda vajadzībām orientēta diagnostikas, profilakses aktivitāšu, konsultatīvā un sociālo pakalpojumu kopuma īstenošana bērnu veselīgai attīstībai un sekmīgai pašrealizācijai </t>
  </si>
  <si>
    <r>
      <rPr>
        <b/>
        <sz val="11"/>
        <rFont val="Arial"/>
        <family val="2"/>
        <charset val="186"/>
      </rPr>
      <t xml:space="preserve">Infrastruktūras izveide starpnozaru sadarbības un atbalsta sistēmas izveidei bērnu attīstībai
</t>
    </r>
    <r>
      <rPr>
        <u/>
        <sz val="11"/>
        <rFont val="Arial"/>
        <family val="2"/>
        <charset val="186"/>
      </rPr>
      <t xml:space="preserve">Mērķauditorija: </t>
    </r>
    <r>
      <rPr>
        <sz val="11"/>
        <rFont val="Arial"/>
        <family val="2"/>
        <charset val="186"/>
      </rPr>
      <t xml:space="preserve"> visi Latvijas bērni, pedagogi pirssmkolas, vispārējās un speciālās izglītības iestādēs, bērnu vecāki, sociālie darbinieki, bariņtiesu speciālsti, veselības aprūpes speciālisti.
</t>
    </r>
    <r>
      <rPr>
        <u/>
        <sz val="11"/>
        <rFont val="Arial"/>
        <family val="2"/>
        <charset val="186"/>
      </rPr>
      <t>Īstenošanas teritorija:</t>
    </r>
    <r>
      <rPr>
        <sz val="11"/>
        <rFont val="Arial"/>
        <family val="2"/>
        <charset val="186"/>
      </rPr>
      <t xml:space="preserve"> visa Latvija
</t>
    </r>
    <r>
      <rPr>
        <u/>
        <sz val="11"/>
        <rFont val="Arial"/>
        <family val="2"/>
        <charset val="186"/>
      </rPr>
      <t xml:space="preserve">Indikatīvās darbības: </t>
    </r>
    <r>
      <rPr>
        <sz val="11"/>
        <rFont val="Arial"/>
        <family val="2"/>
        <charset val="186"/>
      </rPr>
      <t>Infrastruktūras uzlabojumi visaptveroša, integrēta, uz indivīda vajadzībām orientēta diagnostikas, profilakses aktivitāšu, konsultatīvā un sociālo pakalpojumu kopuma īstenošanai bērnu veselīgai attīstībai un sekmīgai pašrealizācijai mūža garumā</t>
    </r>
  </si>
  <si>
    <t>Infrastruktūras izveide starpnozaru sadarbības un atbalsta sistēmas izveidei bērnu attīstībai</t>
  </si>
  <si>
    <t xml:space="preserve">IZM, VM, LM, PKC </t>
  </si>
  <si>
    <r>
      <rPr>
        <b/>
        <sz val="11"/>
        <rFont val="Arial"/>
        <family val="2"/>
      </rPr>
      <t xml:space="preserve">IKT sistēmu modernizācija labākas bērnu tiesību aizsardzības sistēmas nodrošināšanai
</t>
    </r>
    <r>
      <rPr>
        <u/>
        <sz val="11"/>
        <rFont val="Arial"/>
        <family val="2"/>
      </rPr>
      <t xml:space="preserve">Mērķauditorija: </t>
    </r>
    <r>
      <rPr>
        <sz val="11"/>
        <rFont val="Arial"/>
        <family val="2"/>
      </rPr>
      <t>vis</t>
    </r>
    <r>
      <rPr>
        <sz val="11"/>
        <rFont val="Arial"/>
        <family val="2"/>
        <charset val="186"/>
      </rPr>
      <t xml:space="preserve">i Latvijas bērni, pedagogi pirssmkolas, vispārējās un speciālās izglītības iestādēs, bērnu vecāki, sociālie darbinieki, bariņtiesu speciālsti, veselības aprūpes speciālisti
</t>
    </r>
    <r>
      <rPr>
        <u/>
        <sz val="11"/>
        <rFont val="Arial"/>
        <family val="2"/>
      </rPr>
      <t xml:space="preserve">Īstenošanas teritorija: </t>
    </r>
    <r>
      <rPr>
        <sz val="11"/>
        <rFont val="Arial"/>
        <family val="2"/>
        <charset val="186"/>
      </rPr>
      <t xml:space="preserve">visa Latvija
</t>
    </r>
    <r>
      <rPr>
        <u/>
        <sz val="11"/>
        <rFont val="Arial"/>
        <family val="2"/>
      </rPr>
      <t>Veicamās darbības:</t>
    </r>
    <r>
      <rPr>
        <sz val="11"/>
        <rFont val="Arial"/>
        <family val="2"/>
        <charset val="186"/>
      </rPr>
      <t xml:space="preserve"> Publiskā sektora IKT sistēmu modernizācija un savstarpējā savietojamība labākas bērnu tiesību aizsardzības sistēmas nodrošināšanai</t>
    </r>
  </si>
  <si>
    <t>IKT sistēmu modernizācija labākas bērnu tiesību aizsardzības sistēmas nodrošināšanai</t>
  </si>
  <si>
    <t>IeM, LM, IZM, TM, VM, VARAM, PKC</t>
  </si>
  <si>
    <r>
      <rPr>
        <b/>
        <sz val="11"/>
        <color theme="1"/>
        <rFont val="Arial"/>
        <family val="2"/>
        <charset val="186"/>
      </rPr>
      <t>No azartspēlēm un izlozēm atkarīgo personu resocializācija un atgriešana darba tirgū, kā arī preventīvie pasākumi, kas veicina jauniešu veiksmīgu integrēšanu darba tirgū</t>
    </r>
    <r>
      <rPr>
        <sz val="11"/>
        <color theme="1"/>
        <rFont val="Arial"/>
        <family val="2"/>
        <charset val="186"/>
      </rPr>
      <t xml:space="preserve">
</t>
    </r>
    <r>
      <rPr>
        <u/>
        <sz val="11"/>
        <color theme="1"/>
        <rFont val="Arial"/>
        <family val="2"/>
        <charset val="186"/>
      </rPr>
      <t>Mērķauditorija</t>
    </r>
    <r>
      <rPr>
        <sz val="11"/>
        <color theme="1"/>
        <rFont val="Arial"/>
        <family val="2"/>
        <charset val="186"/>
      </rPr>
      <t xml:space="preserve">: visa Latvijas sabiedrība (iedzīvotāji)
</t>
    </r>
    <r>
      <rPr>
        <u/>
        <sz val="11"/>
        <color theme="1"/>
        <rFont val="Arial"/>
        <family val="2"/>
        <charset val="186"/>
      </rPr>
      <t>Īstenošanas teritorija: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Īstenot valsts mēroga sabiedrības informēšanas pasākumus par procesu atkarības riskiem. Īstenot izglītojošas profilakses programmas jauniešiem par procesu atkarības riskiem: 
1) izstrādāt materiālus izglītojošām prevencijas programmām jauniešiem, programmu vadītājiem; 
2) apmācīt programmu vadītājus;
3) īstenot programmu vispārizglītojošās skolās u.c. izglītības iestādēs Latvijā.
2. Īstenot iedzīvotāju paradumu monitoringu, veicot regulārus pētījumus par atkarības izraisošo procesu lietošanas tendencēm un paradumiem valstī. 
3. Ieviest azartspēļu atkarības līmeņa monitoringa analītisko rīku."
</t>
    </r>
  </si>
  <si>
    <t xml:space="preserve"> No azartspēlēm un izlozēm atkarīgo personu resocializācija un atgriešana darba tirgū, kā arī preventīvie pasākumi, kas veicina jauniešu veiksmīgu integrēšanu darba tirgū</t>
  </si>
  <si>
    <t>FM (IAUI)</t>
  </si>
  <si>
    <t>LM, VM</t>
  </si>
  <si>
    <r>
      <rPr>
        <b/>
        <sz val="11"/>
        <rFont val="Arial"/>
        <family val="2"/>
        <charset val="186"/>
      </rPr>
      <t xml:space="preserve">Pakalpojumi vecākiem (ģimenes locekļiem), bērnu psihoemocionālajam atbalstam un labklājības veicināšanai </t>
    </r>
    <r>
      <rPr>
        <sz val="11"/>
        <rFont val="Arial"/>
        <family val="2"/>
        <charset val="186"/>
      </rPr>
      <t xml:space="preserve">
</t>
    </r>
    <r>
      <rPr>
        <u/>
        <sz val="11"/>
        <rFont val="Arial"/>
        <family val="2"/>
        <charset val="186"/>
      </rPr>
      <t>Mērķauditorija:</t>
    </r>
    <r>
      <rPr>
        <sz val="11"/>
        <rFont val="Arial"/>
        <family val="2"/>
        <charset val="186"/>
      </rPr>
      <t xml:space="preserve"> ģimenes ar bērniem
</t>
    </r>
    <r>
      <rPr>
        <u/>
        <sz val="11"/>
        <rFont val="Arial"/>
        <family val="2"/>
        <charset val="186"/>
      </rPr>
      <t xml:space="preserve">Īstenošanas vieta: </t>
    </r>
    <r>
      <rPr>
        <sz val="11"/>
        <rFont val="Arial"/>
        <family val="2"/>
        <charset val="186"/>
      </rPr>
      <t xml:space="preserve">visa Latvija
</t>
    </r>
    <r>
      <rPr>
        <u/>
        <sz val="11"/>
        <rFont val="Arial"/>
        <family val="2"/>
        <charset val="186"/>
      </rPr>
      <t>Indikatīvās darbības:</t>
    </r>
    <r>
      <rPr>
        <sz val="11"/>
        <rFont val="Arial"/>
        <family val="2"/>
        <charset val="186"/>
      </rPr>
      <t xml:space="preserve">
1) Profilakses programmas bērnu labklājības veicināšanai un psihoemocionālam atbalstam noteiktām mērķa grupām, t.i., (a) apmācības un psihoemocionāls atbalsts vecākiem, kuri vieni audzina bērnus, (b) atbalsta pakalpojums vecākiem ar psihiskās veselības traucējumiem, kuri audzina bērnus, (c) atbalsta personas ģimenēm pakalpojuma attīstība, (d) atbalsta ģimeņu tīkla veidošana ; 
2) lekcijas pāriem, kas plāno ģimeni par savstarpējo attiecību stiprināšanu un katra vecāka lomu ģimenes veidošanā</t>
    </r>
  </si>
  <si>
    <t xml:space="preserve">Pakalpojumi vecākiem (ģimenes locekļiem), bērnu psihoemocionālajam atbalstam un labklājības veicināšanai </t>
  </si>
  <si>
    <t>VM, TM pašvaldības</t>
  </si>
  <si>
    <t>Intervences ģimenes psiholoģiskā un emocionālā noturīguma veicnāšanai vardarbības mazināšanai un krīzes situācijās</t>
  </si>
  <si>
    <t xml:space="preserve">PKC </t>
  </si>
  <si>
    <t>TM, IeM, CSP</t>
  </si>
  <si>
    <r>
      <rPr>
        <b/>
        <sz val="11"/>
        <color theme="1"/>
        <rFont val="Arial"/>
        <family val="2"/>
        <charset val="186"/>
      </rPr>
      <t xml:space="preserve">Ģimenei draudzīgas vides un sabiedrības veidošana 
</t>
    </r>
    <r>
      <rPr>
        <u/>
        <sz val="11"/>
        <color theme="1"/>
        <rFont val="Arial"/>
        <family val="2"/>
        <charset val="186"/>
      </rPr>
      <t>Mērķauditorija:</t>
    </r>
    <r>
      <rPr>
        <sz val="11"/>
        <color theme="1"/>
        <rFont val="Arial"/>
        <family val="2"/>
        <charset val="186"/>
      </rPr>
      <t xml:space="preserve"> visa sabiedrība
</t>
    </r>
    <r>
      <rPr>
        <u/>
        <sz val="11"/>
        <color theme="1"/>
        <rFont val="Arial"/>
        <family val="2"/>
        <charset val="186"/>
      </rPr>
      <t>Īstenošanas vieta: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Sabiedriskā pasūtījuma veidošana medijiem par vecāku prasmju, attiecību pratības tematiku, ģimenes, laulības, paaudžu solidaritāti un atjaunotni kā vērtību;
2) Jauniešu izglītošana, veidojot izpratni par savstarpējām attiecībām un ģimeni kā vērtību;
3) Atbalsts un atzinība darba devējiem, kas īsteno ģimenei draudzīgu darba vidi, kā arī komersantiem, kuri  ģimenēm ar bērniem piedāvā pakalpjumus un produktus uz atvieglotiem nosacījumiem;
4) Kuplo - 3+ ģimeņu godināšana, pasākumu, kas veicina ģimenes kopā būšanu, īstenošana;
5) Valsts pētījumu programmas izveide un īstenošana nozarē "Demogrāfija un sociālā labklājība", sekmējot uz pierādījumiem balstītas politikas izstrādi un īstenošanu;
6) Tēvu lomas stirpināšana sabiedrībā, motivējot aktīvāk iesaistīties bērna aprūpē un audzināšanā.</t>
    </r>
  </si>
  <si>
    <t xml:space="preserve">Ģimenei draudzīgas vides un sabiedrības veidošana </t>
  </si>
  <si>
    <t xml:space="preserve">LM, KM, IZM,SIF  </t>
  </si>
  <si>
    <r>
      <rPr>
        <b/>
        <sz val="11"/>
        <color theme="1"/>
        <rFont val="Arial"/>
        <family val="2"/>
        <charset val="186"/>
      </rPr>
      <t xml:space="preserve">Pasākumi ģimenes un darba dzīves saskaņošanai, atbalsts tuvinieku aprūpei majās 
</t>
    </r>
    <r>
      <rPr>
        <u/>
        <sz val="11"/>
        <color theme="1"/>
        <rFont val="Arial"/>
        <family val="2"/>
        <charset val="186"/>
      </rPr>
      <t>Mērķauditorija:</t>
    </r>
    <r>
      <rPr>
        <sz val="11"/>
        <color theme="1"/>
        <rFont val="Arial"/>
        <family val="2"/>
        <charset val="186"/>
      </rPr>
      <t xml:space="preserve"> darba devēji, ģimenes ar bērniem, aprūpējamiem tuviniekiem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Elastīgā darba laika un attālinātā darba prakses popularizēšana sabiedrībā;
2) Bērnu istabas/pieskatīšanas pakalpojuma izveide darba vietās (vasaras periodā);
3) Elastīgā un attālinātā darba monitoringa izveide un uzturēšana  (darbaspēka apsekojuma  papildināšana, valsts iestāžu un kapitālsabiedrību  prakses  izvērtēšana un datu apkopošana, pētījumi);
4) Atbalsta paplašināšana tuvinieku aprūpei mājās, t.sk. (a) Tiesiskā regulējuma pilnveidošana  darba un privātās dzīves līdzsvara nodrošināšanai atbilstoši Eiropas Parlamenta un padomes Direktīvas par darba un  privātās dzīves līdzsvaru vecākiem un aprūpētājiem (aprūpētāja atvaļinājuma ieviešana), (b) Aprūpes tīkla attīstība hroniski vai ilgstoši slimojošo ģimenes locekļu aprūpes mājās atbalstam, sociālās aizsardzības palielināšana ģimenes locekļiem, kas nodrošina aprūpi.</t>
    </r>
  </si>
  <si>
    <t xml:space="preserve">Pasākumi ģimenes un darba dzīves saskaņošanai, atbalsts tuvinieku aprūpei majās </t>
  </si>
  <si>
    <t xml:space="preserve">VM, EM,  </t>
  </si>
  <si>
    <r>
      <rPr>
        <b/>
        <sz val="11"/>
        <rFont val="Arial"/>
        <family val="2"/>
      </rPr>
      <t>Nezināmas ļaunatūras atklāšanas un aizturēšanas tehniskais risinājums</t>
    </r>
    <r>
      <rPr>
        <b/>
        <u/>
        <sz val="11"/>
        <rFont val="Arial"/>
        <family val="2"/>
      </rPr>
      <t xml:space="preserve">
</t>
    </r>
    <r>
      <rPr>
        <sz val="11"/>
        <rFont val="Arial"/>
        <family val="2"/>
        <charset val="186"/>
      </rPr>
      <t>Klasiskajiem antivīrusu risinājumiem nezināmas ļaunatūras atklāšana. Visas ienākošās datnes sistemā tiek emulētas - darbība, kā tas notiktu gala lietotājam, to atverot, pārbaudīta to uzvedība. Nestandarta uzvedības gadījumā datne tiek bloķēta. Sistēmas ieviešanas rezultātā tiek uzlabota ministrijas un diplomātisko un konsulāro pārstāvniecību noturība pret kiberapdraudējumu.</t>
    </r>
  </si>
  <si>
    <t>Nezināmas ļaunatūras atklāšanas un aizturēšanas tehniskais risinājums</t>
  </si>
  <si>
    <r>
      <rPr>
        <b/>
        <sz val="11"/>
        <rFont val="Arial"/>
        <family val="2"/>
      </rPr>
      <t xml:space="preserve">Valsts robežsardzes koledžas objektu uzturēšana 
</t>
    </r>
    <r>
      <rPr>
        <u/>
        <sz val="11"/>
        <rFont val="Arial"/>
        <family val="2"/>
      </rPr>
      <t xml:space="preserve">Mērķauditorija: </t>
    </r>
    <r>
      <rPr>
        <sz val="11"/>
        <rFont val="Arial"/>
        <family val="2"/>
        <charset val="186"/>
      </rPr>
      <t xml:space="preserve">Valsts robežsardzes koledžas  pakalpojumu saņēmēji
</t>
    </r>
    <r>
      <rPr>
        <u/>
        <sz val="11"/>
        <rFont val="Arial"/>
        <family val="2"/>
      </rPr>
      <t xml:space="preserve">Īstenošanas teritorija: </t>
    </r>
    <r>
      <rPr>
        <sz val="11"/>
        <rFont val="Arial"/>
        <family val="2"/>
        <charset val="186"/>
      </rPr>
      <t xml:space="preserve">Tieši - Latvija, Latgales reģions
</t>
    </r>
    <r>
      <rPr>
        <u/>
        <sz val="11"/>
        <rFont val="Arial"/>
        <family val="2"/>
      </rPr>
      <t>Veicamās darbības:</t>
    </r>
    <r>
      <rPr>
        <sz val="11"/>
        <rFont val="Arial"/>
        <family val="2"/>
        <charset val="186"/>
      </rPr>
      <t xml:space="preserve"> Valsts robežsardzes koledžas objektu uzturēšana esoša limenī 
</t>
    </r>
  </si>
  <si>
    <t xml:space="preserve">Valsts robežsardzes koledžas objektu uzturēšana </t>
  </si>
  <si>
    <r>
      <rPr>
        <b/>
        <sz val="11"/>
        <rFont val="Arial"/>
        <family val="2"/>
      </rPr>
      <t xml:space="preserve">Valsts ugunsdzēsības un glābšanas dienesta kapacitātes stiprināšana, esošo struktūrvienību nepārtrauktas darbības nodrošināšanai
</t>
    </r>
    <r>
      <rPr>
        <u/>
        <sz val="11"/>
        <rFont val="Arial"/>
        <family val="2"/>
      </rPr>
      <t xml:space="preserve">Mērķauditorija: </t>
    </r>
    <r>
      <rPr>
        <sz val="11"/>
        <rFont val="Arial"/>
        <family val="2"/>
        <charset val="186"/>
      </rPr>
      <t xml:space="preserve">Latvijas iedzīvotāji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Valsts ugunsdzēsības un glābšanas dienesta amatpersonu ar speciālajām dienesta pakāpēm skaita palielināšana, dzīvības glābšanas kapacitātes nodrošināšanai  (219 amatpersonas)</t>
    </r>
  </si>
  <si>
    <t>Valsts ugunsdzēsības un glābšanas dienesta kapacitātes stiprināšana, esošo struktūrvienību nepārtrauktas darbības nodrošināšanai</t>
  </si>
  <si>
    <t xml:space="preserve"> VUGD</t>
  </si>
  <si>
    <r>
      <rPr>
        <b/>
        <sz val="11"/>
        <rFont val="Arial"/>
        <family val="2"/>
      </rPr>
      <t xml:space="preserve">Klasificēto sistēmu datu glabātuves
</t>
    </r>
    <r>
      <rPr>
        <sz val="11"/>
        <rFont val="Arial"/>
        <family val="2"/>
        <charset val="186"/>
      </rPr>
      <t>Palielinoties apstrādājamajam informācijas apjomam, nepieciešams nodrošināt sistēmas ar lielāku ietilpību. Veicot esošo sistēmu auditu, ir paredzama veiktspējas nepietiekamība. Tiek uzlabota ministrijas un diplomātisko un konsulāro pārstāvniecību noturība pret kiberapdraudējumu, un nodrošināta turpmāka sistēmas darbības stabilitāte.</t>
    </r>
  </si>
  <si>
    <t>Klasificēto sistēmu datu glabātuves</t>
  </si>
  <si>
    <r>
      <rPr>
        <b/>
        <sz val="11"/>
        <rFont val="Arial"/>
        <family val="2"/>
      </rPr>
      <t xml:space="preserve">Nezināmas ļaunatūras atklāšanas un aizturēšanas tehniskais risinājums
</t>
    </r>
    <r>
      <rPr>
        <sz val="11"/>
        <rFont val="Arial"/>
        <family val="2"/>
        <charset val="186"/>
      </rPr>
      <t>Klasiskajiem antivīrusu risinājumiem nezināmas ļaunatūras atklāšana. Visas ienākošās datnes sistemā tiek emulētas - darbība, kā tas notiktu gala lietotājam, to atverot, pārbaudīta to uzvedība. Nestandarta uzvedības gadījumā datne tiek bloķēta. Sistēmas ieviešanas rezultātā tiek uzlabota ministrijas un diplomātisko un konsulāro pārstāvniecību noturība pret kiberapdraudējumu.</t>
    </r>
  </si>
  <si>
    <r>
      <rPr>
        <b/>
        <sz val="11"/>
        <rFont val="Arial"/>
        <family val="2"/>
      </rPr>
      <t xml:space="preserve">Ārlietu ministrijas informācijas sistēmas (ieskaitot dienesta vajadzībām) plānveida novecojušās tīkla aparatūras un pārvaldības programmatūras nomaiņa
</t>
    </r>
    <r>
      <rPr>
        <sz val="11"/>
        <rFont val="Arial"/>
        <family val="2"/>
        <charset val="186"/>
      </rPr>
      <t>Fiziski nolietotās tīkla aparatūras nomaiņa. Jaunajā aparatūrā paredzot plašākas tīkla uzraudzības iespējas. Gala lietotāju nepieciešamās konfigurācijas uzstādīšanas automatizēšana. Tiek uzlabota ministrijas un diplomātisko un konsulāro pārstāvniecību noturība pret kiberapdraudējumu, un nodrošināta turpmāka sistēmas darbības stabilitāte.</t>
    </r>
  </si>
  <si>
    <t>Ārlietu ministrijas informācijas sistēmas (ieskaitot dienesta vajadzībām) plānveida novecojušās tīkla aparatūras un pārvaldības programmatūras nomaiņa</t>
  </si>
  <si>
    <r>
      <rPr>
        <b/>
        <sz val="11"/>
        <rFont val="Arial"/>
        <family val="2"/>
      </rPr>
      <t xml:space="preserve">Šifrēšanas iekārtu un pārvaldības programmas nomaiņa
</t>
    </r>
    <r>
      <rPr>
        <sz val="11"/>
        <rFont val="Arial"/>
        <family val="2"/>
        <charset val="186"/>
      </rPr>
      <t>Fiziski nolietoto šifrēšanas iekārtu nomaiņa. Atbilstošu jaunajiem standartiem iekārtu iegāde. Tiek uzlabota ministrijas un diplomātisko un konsulāro pārstāvniecību noturība pret kiberapdraudējumu, un nodrošināta turpmāka sistēmas darbības stabilitāte.</t>
    </r>
  </si>
  <si>
    <t>Šifrēšanas iekārtu un pārvaldības programmas nomaiņa</t>
  </si>
  <si>
    <r>
      <rPr>
        <b/>
        <sz val="11"/>
        <rFont val="Arial"/>
        <family val="2"/>
      </rPr>
      <t xml:space="preserve">Ārlietu ministrijas informācijas sistēmas plānveida novecojušās klasificētās tehnikas nomaiņa
</t>
    </r>
    <r>
      <rPr>
        <sz val="11"/>
        <rFont val="Arial"/>
        <family val="2"/>
        <charset val="186"/>
      </rPr>
      <t>Veicot esošo sistēmu auditu, konstatēts tehnikas fizisks nolietojums. Tiek uzlabota ministrijas un diplomātisko un konsulāro pārstāvniecību noturība pret kiberapdraudējumu, un nodrošināta turpmāka sistēmas darbības stabilitāte.</t>
    </r>
  </si>
  <si>
    <t>Ārlietu ministrijas informācijas sistēmas plānveida novecojušās klasificētās tehnikas nomaiņa</t>
  </si>
  <si>
    <r>
      <rPr>
        <b/>
        <sz val="11"/>
        <rFont val="Arial"/>
        <family val="2"/>
      </rPr>
      <t xml:space="preserve">Ārlietu ministrijas informācijas sistēmas (ieskaitot dienesta vajadzībām) plānveida novecojušās serveru tehnikas un pārvaldības programmatūras nomaiņa
</t>
    </r>
    <r>
      <rPr>
        <sz val="11"/>
        <rFont val="Arial"/>
        <family val="2"/>
        <charset val="186"/>
      </rPr>
      <t>Palielinoties apstrādājamajam informācijas apjomam, nepieciešams nodrošināt sistēmas ar lielāku veiktspēju. Veicot esošo sistēmu auditu, ir paredzama veiktspējas nepietiekamība. Tiek uzlabota ministrijas un diplomātisko un konsulāro pārstāvniecību noturība pret kiberapdraudējumu, un nodrošināta turpmāka sistēmas darbības stabilitāte.</t>
    </r>
  </si>
  <si>
    <t>Ārlietu ministrijas informācijas sistēmas (ieskaitot dienesta vajadzībām) plānveida novecojušās serveru tehnikas un pārvaldības programmatūras nomaiņa</t>
  </si>
  <si>
    <r>
      <rPr>
        <b/>
        <sz val="11"/>
        <rFont val="Arial"/>
        <family val="2"/>
      </rPr>
      <t xml:space="preserve">Ārlietu ministrijas informācijas sistēmas plānveida novecojušās klasificētās tehnikas nomaiņa
</t>
    </r>
    <r>
      <rPr>
        <sz val="11"/>
        <rFont val="Arial"/>
        <family val="2"/>
        <charset val="186"/>
      </rPr>
      <t>Veicot esošo sistēmu auditu, konstatēts tehnikas fizisks nolietojums. Tiek uzlabota ministrijas un diplomātisko un konsulāro pārstāvniecību noturība pret kiberapdraudējumu, un nodrošināta turpmāka sistēmas darbības stabilitāte</t>
    </r>
  </si>
  <si>
    <r>
      <rPr>
        <b/>
        <sz val="11"/>
        <color theme="1"/>
        <rFont val="Arial"/>
        <family val="2"/>
      </rPr>
      <t xml:space="preserve">Nodrošināt  veselības nozares operatīvo rezervju pieejamību  
ārkārtas situācijās un apdraudējuma gadījumā
</t>
    </r>
    <r>
      <rPr>
        <u/>
        <sz val="11"/>
        <color theme="1"/>
        <rFont val="Arial"/>
        <family val="2"/>
      </rPr>
      <t xml:space="preserve">Mērķauditorija: </t>
    </r>
    <r>
      <rPr>
        <sz val="11"/>
        <color theme="1"/>
        <rFont val="Arial"/>
        <family val="2"/>
        <charset val="186"/>
      </rPr>
      <t xml:space="preserve">neatliekamās medicīniskās palīdzības sniedzēji, tai skaitā ārstniecības iestādes un Neatliekamās medicīniskās palīdzības dienests
</t>
    </r>
    <r>
      <rPr>
        <u/>
        <sz val="11"/>
        <color theme="1"/>
        <rFont val="Arial"/>
        <family val="2"/>
      </rPr>
      <t>Īstenošanas teritorija:</t>
    </r>
    <r>
      <rPr>
        <sz val="11"/>
        <color theme="1"/>
        <rFont val="Arial"/>
        <family val="2"/>
        <charset val="186"/>
      </rPr>
      <t xml:space="preserve"> visa Latvija
</t>
    </r>
    <r>
      <rPr>
        <u/>
        <sz val="11"/>
        <color theme="1"/>
        <rFont val="Arial"/>
        <family val="2"/>
      </rPr>
      <t>Veicamās darbības:</t>
    </r>
    <r>
      <rPr>
        <sz val="11"/>
        <color theme="1"/>
        <rFont val="Arial"/>
        <family val="2"/>
        <charset val="186"/>
      </rPr>
      <t xml:space="preserve">
1. Nozares operatīvo materiālo rezervju (medikamentu un medicīnisko ierīču, tai skaitā defibrilatoru, pārnēsājamo plaušu mākslīgās ventilācijas ierīču,  iegāde atbilstoši izstrādātajai nomenklatūrai
2. Nozares operatīvo materiālo rezervju (medikamentu un medicīnisko ierīču), atjaunināšana un uzturēšana
</t>
    </r>
  </si>
  <si>
    <t>Nodrošināt  veselības nozares operatīvo rezervju pieejamību  
ārkārtas situācijās un apdraudējuma gadījumā</t>
  </si>
  <si>
    <t>NMPD</t>
  </si>
  <si>
    <r>
      <rPr>
        <b/>
        <sz val="11"/>
        <color theme="1"/>
        <rFont val="Arial"/>
        <family val="2"/>
        <charset val="186"/>
      </rPr>
      <t xml:space="preserve">Bērnu pieskatīšanas un aprūpes organizēšana 
</t>
    </r>
    <r>
      <rPr>
        <u/>
        <sz val="11"/>
        <color theme="1"/>
        <rFont val="Arial"/>
        <family val="2"/>
        <charset val="186"/>
      </rPr>
      <t>Mērķauditorija:</t>
    </r>
    <r>
      <rPr>
        <sz val="11"/>
        <color theme="1"/>
        <rFont val="Arial"/>
        <family val="2"/>
        <charset val="186"/>
      </rPr>
      <t xml:space="preserve"> ģimenes ar bērniem 
</t>
    </r>
    <r>
      <rPr>
        <u/>
        <sz val="11"/>
        <color theme="1"/>
        <rFont val="Arial"/>
        <family val="2"/>
        <charset val="186"/>
      </rPr>
      <t xml:space="preserve">Īstenošanas vieta: </t>
    </r>
    <r>
      <rPr>
        <sz val="11"/>
        <color theme="1"/>
        <rFont val="Arial"/>
        <family val="2"/>
        <charset val="186"/>
      </rPr>
      <t xml:space="preserve">visa Latvija
</t>
    </r>
    <r>
      <rPr>
        <u/>
        <sz val="11"/>
        <color theme="1"/>
        <rFont val="Arial"/>
        <family val="2"/>
        <charset val="186"/>
      </rPr>
      <t>Indikatīvās darbības:</t>
    </r>
    <r>
      <rPr>
        <sz val="11"/>
        <color theme="1"/>
        <rFont val="Arial"/>
        <family val="2"/>
        <charset val="186"/>
      </rPr>
      <t xml:space="preserve">
1) aukļu dienests
2) Uzraudzības un saturīga brīvā laika pavadīšanas nodrošināšana sākumskolas vecuma bērniem, t.sk. (a) pagarināto dienas grupu nodrošināšana pēc stundām, (b) publiskā sektora līdzfinansētas mācību vasaras nometnes bērniem </t>
    </r>
  </si>
  <si>
    <t xml:space="preserve">Bērnu pieskatīšanas un aprūpes organizēšana </t>
  </si>
  <si>
    <r>
      <rPr>
        <b/>
        <sz val="11"/>
        <color theme="1"/>
        <rFont val="Arial"/>
        <family val="2"/>
      </rPr>
      <t xml:space="preserve">Nodrošināt neatliekamo medicīnisko palīdzību sniedzošo stacionāro ārstniecības iestāžu nepārtrauktu darbību ilgstošas elektroenerģijas piegādes pārtraukuma gadījumā ārkārtas situācijās un apdraudējuma gadījumā-degviela ģeneratoriem 
</t>
    </r>
    <r>
      <rPr>
        <u/>
        <sz val="11"/>
        <color theme="1"/>
        <rFont val="Arial"/>
        <family val="2"/>
      </rPr>
      <t>Mērķauditorija:</t>
    </r>
    <r>
      <rPr>
        <sz val="11"/>
        <color theme="1"/>
        <rFont val="Arial"/>
        <family val="2"/>
        <charset val="186"/>
      </rPr>
      <t xml:space="preserve"> iedzīvotāji, stacionārās ārstniecības iestādes, kas sniedz neatliekamo medicīnisko palīdzību 24 stundas diennaktī 
</t>
    </r>
    <r>
      <rPr>
        <u/>
        <sz val="11"/>
        <color theme="1"/>
        <rFont val="Arial"/>
        <family val="2"/>
      </rPr>
      <t>Īstenošanas teritorija:</t>
    </r>
    <r>
      <rPr>
        <sz val="11"/>
        <color theme="1"/>
        <rFont val="Arial"/>
        <family val="2"/>
        <charset val="186"/>
      </rPr>
      <t xml:space="preserve"> visa Latvija
</t>
    </r>
    <r>
      <rPr>
        <u/>
        <sz val="11"/>
        <color theme="1"/>
        <rFont val="Arial"/>
        <family val="2"/>
      </rPr>
      <t xml:space="preserve">Veicamās darbības: </t>
    </r>
    <r>
      <rPr>
        <sz val="11"/>
        <color theme="1"/>
        <rFont val="Arial"/>
        <family val="2"/>
        <charset val="186"/>
      </rPr>
      <t xml:space="preserve">Ģeneratoru darbības nodrošināšanai nepieciešamās degvielas nodrošināšana stacionārajām ārstniecības iestādēm, kas sniedz neatliekamo medicīnisko palīdzību 24 stundas diennaktī
</t>
    </r>
    <r>
      <rPr>
        <sz val="11"/>
        <color rgb="FFFF0000"/>
        <rFont val="Arial"/>
        <family val="2"/>
        <charset val="186"/>
      </rPr>
      <t xml:space="preserve">
</t>
    </r>
    <r>
      <rPr>
        <sz val="11"/>
        <color theme="1"/>
        <rFont val="Arial"/>
        <family val="2"/>
        <charset val="186"/>
      </rPr>
      <t xml:space="preserve">
</t>
    </r>
  </si>
  <si>
    <t xml:space="preserve">Nodrošināt neatliekamo medicīnisko palīdzību sniedzošo stacionāro ārstniecības iestāžu nepārtrauktu darbību ilgstošas elektroenerģijas piegādes pārtraukuma gadījumā ārkārtas situācijās un apdraudējuma gadījumā-degviela ģeneratoriem 
</t>
  </si>
  <si>
    <t>Remigrācijas veicināšana, attīstot visaptverošu un visā Latvijā vienotu atbalsta sistēmu remigrējošo personu un ģimeņu iekļaušanai</t>
  </si>
  <si>
    <r>
      <rPr>
        <b/>
        <sz val="11"/>
        <color theme="1"/>
        <rFont val="Arial"/>
        <family val="2"/>
        <charset val="186"/>
      </rPr>
      <t xml:space="preserve">Remigrāciju veicinoši pakalpojumi, atbalsts remigrējošo ģimeņu piedrīgo integrācijai
</t>
    </r>
    <r>
      <rPr>
        <u/>
        <sz val="11"/>
        <color theme="1"/>
        <rFont val="Arial"/>
        <family val="2"/>
        <charset val="186"/>
      </rPr>
      <t>Mērķauditorija:</t>
    </r>
    <r>
      <rPr>
        <sz val="11"/>
        <color theme="1"/>
        <rFont val="Arial"/>
        <family val="2"/>
        <charset val="186"/>
      </rPr>
      <t xml:space="preserve"> diasporas ģimenes
</t>
    </r>
    <r>
      <rPr>
        <u/>
        <sz val="11"/>
        <color theme="1"/>
        <rFont val="Arial"/>
        <family val="2"/>
        <charset val="186"/>
      </rPr>
      <t>Īstenošanas vieta:</t>
    </r>
    <r>
      <rPr>
        <sz val="11"/>
        <color theme="1"/>
        <rFont val="Arial"/>
        <family val="2"/>
        <charset val="186"/>
      </rPr>
      <t xml:space="preserve"> visa Latvija
</t>
    </r>
    <r>
      <rPr>
        <u/>
        <sz val="11"/>
        <color theme="1"/>
        <rFont val="Arial"/>
        <family val="2"/>
        <charset val="186"/>
      </rPr>
      <t>Indikatīvās darbības:</t>
    </r>
    <r>
      <rPr>
        <sz val="11"/>
        <color theme="1"/>
        <rFont val="Arial"/>
        <family val="2"/>
        <charset val="186"/>
      </rPr>
      <t xml:space="preserve">
1) Atbalsta sistēmas stiprināšana diasporas ģimenēm atgriežoties uz dzīvi Latvijā, t.sk. (a) remigrācijas kā politikas nozares nostiprināšana un normatīvo aktu pilnveide diasporas ģimeņu remigrācijas atbalstam, (b) programma uzņēmējdarbības uzsākšanai (granti), (c) pilotprojekta “Reģionālais koordinators remigrācijas veicināšanai” rezultātu ilgtspējas nodrošināšana un izplatīšana pašvaldībās, (d) risinājumi e-vidē
 2) Remigrantu ģimeņu bērnu iekļaušana izglītības sistēmā Latvijā, t.sk. individuālais mentors, atbalsts valodas apguvei
 3) Citai tautībai piederīgo ģimenes locekļu integrācija darba vidē un sabiedriskajā dzīvē , t.sk. (a) informācijas nodrošināšana par darba vietām, (b) latviešu valodas mācības
 4) Nometnes remigrantu ģimenēm Latvijā</t>
    </r>
  </si>
  <si>
    <t>Remigrāciju veicinoši pakalpojumi, atbalsts remigrējošo ģimeņu piedrīgo integrācijai</t>
  </si>
  <si>
    <t>IZM, SIF</t>
  </si>
  <si>
    <r>
      <rPr>
        <b/>
        <sz val="11"/>
        <rFont val="Arial"/>
        <family val="2"/>
      </rPr>
      <t>Cilvēkresursu attīstība un ekselences stiprināšana</t>
    </r>
    <r>
      <rPr>
        <u/>
        <sz val="11"/>
        <rFont val="Arial"/>
        <family val="2"/>
      </rPr>
      <t xml:space="preserve">
Mērķauditorija: </t>
    </r>
    <r>
      <rPr>
        <sz val="11"/>
        <rFont val="Arial"/>
        <family val="2"/>
        <charset val="186"/>
      </rPr>
      <t xml:space="preserve">AI iestādes, komersanti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prasmju un zināšanu attīstība – augstskolu pasniedzēju zināšanu un prasmju attīstība/ ekselencei (IT skolai u.c.), digitalizācijas un vispārējo prasmju stiprināšana komersantiem</t>
    </r>
  </si>
  <si>
    <t>Cilvēkresursu attīstība un ekselences stiprināšana</t>
  </si>
  <si>
    <r>
      <rPr>
        <b/>
        <sz val="11"/>
        <rFont val="Arial"/>
        <family val="2"/>
      </rPr>
      <t xml:space="preserve">Nodrošināt soda izpildes vajadzībām adekvātu infrastruktūru, t.sk. nepieciešamos e-risinājumus
</t>
    </r>
    <r>
      <rPr>
        <u/>
        <sz val="11"/>
        <rFont val="Arial"/>
        <family val="2"/>
      </rPr>
      <t xml:space="preserve">Mērķauditorija: </t>
    </r>
    <r>
      <rPr>
        <sz val="11"/>
        <rFont val="Arial"/>
        <family val="2"/>
        <charset val="186"/>
      </rPr>
      <t xml:space="preserve">ieslodzītie, bijušie ieslodzītie, probācijas klienti un viņu ģimenes locekļi (t.sk. atbalsta personas)
</t>
    </r>
    <r>
      <rPr>
        <u/>
        <sz val="11"/>
        <rFont val="Arial"/>
        <family val="2"/>
      </rPr>
      <t xml:space="preserve">Īstenošanas teritorija: </t>
    </r>
    <r>
      <rPr>
        <sz val="11"/>
        <rFont val="Arial"/>
        <family val="2"/>
        <charset val="186"/>
      </rPr>
      <t xml:space="preserve">visa Latvija
</t>
    </r>
    <r>
      <rPr>
        <u/>
        <sz val="11"/>
        <rFont val="Arial"/>
        <family val="2"/>
      </rPr>
      <t xml:space="preserve">Veicamās darbības: </t>
    </r>
    <r>
      <rPr>
        <sz val="11"/>
        <rFont val="Arial"/>
        <family val="2"/>
        <charset val="186"/>
      </rPr>
      <t xml:space="preserve">
1. nepieciešamo e-risinājumu izstrāde un ieviešana IeVP un VPD darba efektivizācijai;
2. e-risinājumi notiesātā soda izpildes un resocializācijas gaitas fiksēšanai IeVP un VPD </t>
    </r>
  </si>
  <si>
    <t>c. nodrošināt soda izpildes vajadzībām nepieciešamos e-risinājumus</t>
  </si>
  <si>
    <t xml:space="preserve">IeVP, VPD </t>
  </si>
  <si>
    <r>
      <rPr>
        <b/>
        <sz val="11"/>
        <color theme="1"/>
        <rFont val="Arial"/>
        <family val="2"/>
      </rPr>
      <t xml:space="preserve">Latvijas divpusējās attīstības sadarbības projekti un aktivitātes
</t>
    </r>
    <r>
      <rPr>
        <u/>
        <sz val="11"/>
        <color theme="1"/>
        <rFont val="Arial"/>
        <family val="2"/>
      </rPr>
      <t xml:space="preserve">Mērķauditorija: </t>
    </r>
    <r>
      <rPr>
        <sz val="11"/>
        <color theme="1"/>
        <rFont val="Arial"/>
        <family val="2"/>
        <charset val="186"/>
      </rPr>
      <t xml:space="preserve">iedzīvotāji un institūcijas Latvijas attīstības sadarbības prioritārajās partnervalstīs, kā arī citās oficiļaās attīstības palīdzības saņēmējvalstīs un teritorijās; attīstības izglītības </t>
    </r>
    <r>
      <rPr>
        <sz val="11"/>
        <color theme="1"/>
        <rFont val="Arial"/>
        <family val="2"/>
      </rPr>
      <t xml:space="preserve">aktivitāšu īstenotāji Latvijā </t>
    </r>
    <r>
      <rPr>
        <u/>
        <sz val="11"/>
        <color theme="1"/>
        <rFont val="Arial"/>
        <family val="2"/>
      </rPr>
      <t xml:space="preserve">
Īstenošanas teritorija:</t>
    </r>
    <r>
      <rPr>
        <sz val="11"/>
        <color theme="1"/>
        <rFont val="Arial"/>
        <family val="2"/>
        <charset val="186"/>
      </rPr>
      <t xml:space="preserve"> Latvijas attīstības sadarbības prioritārās partnervalstis, kā arī citas oficiālās attīstības palīdzības saņēmējvalstis un teritorijas, visa Latvija 
</t>
    </r>
    <r>
      <rPr>
        <u/>
        <sz val="11"/>
        <color theme="1"/>
        <rFont val="Arial"/>
        <family val="2"/>
      </rPr>
      <t xml:space="preserve">Indikatīvās darbības: </t>
    </r>
    <r>
      <rPr>
        <sz val="11"/>
        <color theme="1"/>
        <rFont val="Arial"/>
        <family val="2"/>
        <charset val="186"/>
      </rPr>
      <t>Uz partnerības principiem veidota divpusējā un daudzpusējā attīstības sadarbība, atbilstoši Latvijas attīstības sadarbības politikā noteiktajām prioritārajām jomām un prioritārajām partnervalstīm, attīstības sadarbības rezultātu ilgtspēja un darbības saskaņotība</t>
    </r>
  </si>
  <si>
    <t>Latvijas divpusējās attīstības sadarbības projekti un aktivitātes</t>
  </si>
  <si>
    <t>visas ministrijas, pašvaldības, NVO, sociālie partneri, komersanti</t>
  </si>
  <si>
    <r>
      <rPr>
        <b/>
        <sz val="11"/>
        <rFont val="Arial"/>
        <family val="2"/>
      </rPr>
      <t xml:space="preserve">Maksimāla resocializācijas efekta sasniegšanai piemērota cietuma infrastuktūras izveidošana
</t>
    </r>
    <r>
      <rPr>
        <u/>
        <sz val="11"/>
        <rFont val="Arial"/>
        <family val="2"/>
        <charset val="186"/>
      </rPr>
      <t>Mērķauditorija:</t>
    </r>
    <r>
      <rPr>
        <sz val="11"/>
        <rFont val="Arial"/>
        <family val="2"/>
        <charset val="186"/>
      </rPr>
      <t xml:space="preserve"> ieslodzītie
</t>
    </r>
    <r>
      <rPr>
        <u/>
        <sz val="11"/>
        <rFont val="Arial"/>
        <family val="2"/>
        <charset val="186"/>
      </rPr>
      <t xml:space="preserve">Īstenošanas teritorija: </t>
    </r>
    <r>
      <rPr>
        <sz val="11"/>
        <rFont val="Arial"/>
        <family val="2"/>
        <charset val="186"/>
      </rPr>
      <t xml:space="preserve">Liepāja, Latgale 
</t>
    </r>
    <r>
      <rPr>
        <u/>
        <sz val="11"/>
        <rFont val="Arial"/>
        <family val="2"/>
        <charset val="186"/>
      </rPr>
      <t xml:space="preserve">Veicamās darbības: </t>
    </r>
    <r>
      <rPr>
        <sz val="11"/>
        <rFont val="Arial"/>
        <family val="2"/>
        <charset val="186"/>
      </rPr>
      <t xml:space="preserve">Latgales cietums, jaunā cietuma projektēšana, būvnieka iepirkums un cietuma būvniecība </t>
    </r>
  </si>
  <si>
    <t>e. izglītojoši un atbalsta pasākumi pašvaldībām un citām institūcijām par personu, kas izcietušas sodu, noziedzīgas uzvedības riskiem, kas nozīmīgi personas integrācijai  sabiedrībā</t>
  </si>
  <si>
    <t>Mirstības mazināšana no ārējiem nāves cēloņiem, primāri no slīkšanas, ceļu satiksmes negadījumiem un ugunsnelaimēm, nodrošinot atbilstošu monitoringu, kontroles pasākumu ieviešanu un īstenošanu, sabiedrības izglītošanu, kā arī citu preventīvo pasākumu īstenošanu</t>
  </si>
  <si>
    <t>Izglītības procesa individualizācija, starpnozaru sadarbība profesionālās izglītības izcilībai un skolēnu komercdarbības iemaņu attīstība, lai veicinātu interesi par mācību uzņēmumu veidošanu</t>
  </si>
  <si>
    <t>4.1.3.1. Izglītības procesa individualizācija, starpnozaru sadarbība profesionālās izglītības izcilībai un skolēnu komercdarbības iemaņu attīstība, lai veicinātu interesi par mācību uzņēmumu veidošanu</t>
  </si>
  <si>
    <t>***  Biomasas izmantošana atbalstāma tikai tajās teritorijās, kur nav gaisa kvalitātes problēmas un pie nosacījuma, ka tiek izmantotas jaunākās tehnoloģijas (tai skaitā, emisiju attīrīšanas iekārtas), kas palīdz līdz minimuma samazināt biomasas izmantošanas rezultātā radīto gaisa piesārņojumu</t>
  </si>
  <si>
    <t>**** Biomasas izmantošana atbalstāma tikai tajās teritorijās, kur nav gaisa kvalitātes problēmas un pie nosacījuma, ka tiek izmantotas jaunākās tehnoloģijas (tai skaitā, emisiju attīrīšanas iekārtas), kas palīdz līdz minimuma samazināt biomasas izmantošanas rezultātā radīto gaisa piesārņojumu</t>
  </si>
  <si>
    <r>
      <t>4.2.1.3.1. AER izmantošana un energoefektivitātes paaugstināšana rūpniecībā. Jaunu energoefektīvu ražotņu būvniecība; esošo rūpnieciskās ražošanas jaudu modernizēšana</t>
    </r>
    <r>
      <rPr>
        <b/>
        <vertAlign val="superscript"/>
        <sz val="10"/>
        <color theme="1"/>
        <rFont val="Calibri"/>
        <family val="2"/>
        <charset val="186"/>
        <scheme val="minor"/>
      </rPr>
      <t>****</t>
    </r>
  </si>
  <si>
    <r>
      <t>4.3.2.1. AER izmantošanas elektroenerģijas ražošanā veicināšana</t>
    </r>
    <r>
      <rPr>
        <b/>
        <vertAlign val="superscript"/>
        <sz val="10"/>
        <rFont val="Calibri"/>
        <family val="2"/>
        <charset val="186"/>
        <scheme val="minor"/>
      </rPr>
      <t>****</t>
    </r>
  </si>
  <si>
    <r>
      <t>4.3.2.2. AER izmantošana un energoefektivitātes paaugstināšana lokālajā un individuālajā siltumapgādē un aukstumapgādē</t>
    </r>
    <r>
      <rPr>
        <b/>
        <vertAlign val="superscript"/>
        <sz val="10"/>
        <rFont val="Calibri"/>
        <family val="2"/>
        <charset val="186"/>
        <scheme val="minor"/>
      </rPr>
      <t>****</t>
    </r>
  </si>
  <si>
    <r>
      <t>AER izmantošana un energoefektivitātes paaugstināšana lokālajā un individuālajā siltumapgādē un aukstumapgādē</t>
    </r>
    <r>
      <rPr>
        <vertAlign val="superscript"/>
        <sz val="10"/>
        <rFont val="Calibri Light"/>
        <family val="2"/>
        <charset val="186"/>
        <scheme val="major"/>
      </rPr>
      <t>***</t>
    </r>
  </si>
  <si>
    <r>
      <t>AER izmantošanas elektroenerģijas ražošanā veicināšana</t>
    </r>
    <r>
      <rPr>
        <vertAlign val="superscript"/>
        <sz val="10"/>
        <rFont val="Calibri Light"/>
        <family val="2"/>
        <charset val="186"/>
        <scheme val="major"/>
      </rPr>
      <t>***</t>
    </r>
  </si>
  <si>
    <r>
      <t>AER izmantošana un energoefektivitātes paaugstināšana rūpniecībā. Jaunu energoefektīvu ražotņu būvniecība; esošo rūpnieciskās ražošanas jaudu modernizēšana</t>
    </r>
    <r>
      <rPr>
        <vertAlign val="superscript"/>
        <sz val="10"/>
        <rFont val="Calibri Light"/>
        <family val="2"/>
        <charset val="186"/>
        <scheme val="major"/>
      </rPr>
      <t>***</t>
    </r>
  </si>
  <si>
    <t>IZM, VK, VARAM</t>
  </si>
  <si>
    <t>EM, ZM, VM, KM, VARAM</t>
  </si>
  <si>
    <t>EM, plānošanas reģioni</t>
  </si>
  <si>
    <t>KM, IeM, ZM, EM, VM, LM, plānošanas reģioni</t>
  </si>
  <si>
    <t>Darba devējus un darba ņēmējus pārstāvošas institūcijas, komersanti, plānošanas reģioni</t>
  </si>
  <si>
    <t>IZM, VK, KM, VARAM, VM, plānošanas reģioni</t>
  </si>
  <si>
    <t>LIAA, pašvaldības, VARAM, plānošanas reģioni</t>
  </si>
  <si>
    <t>4.1.1.3. Interešu izglītības pieejamības paplašināšana sociālās atstumtības riskam pakļautiem izglītojamajiem</t>
  </si>
  <si>
    <t>Pašvaldību publiskās ārtelpas attīstība tūrisma veicināšanai, publisko pakalpojumu uzlabošana, attīstot alternatīvus pakalpojumu modeļus un infrastruktūru, pašvaldību pakalpojumu ēku energoefektivitāti, kā arī publiskās ārtelpas kvalitāti</t>
  </si>
  <si>
    <t>4.3.8.1. Pašvaldību publiskās ārtelpas attīstība tūrisma veicināšanai, publisko pakalpojumu uzlabošana, attīstot alternatīvus pakalpojumu modeļus un infrastruktūru, pašvaldību pakalpojumu ēku energoefektivitāti, kā arī publiskās ārtelpas kvalitāti</t>
  </si>
  <si>
    <t>4.3.5.2.</t>
  </si>
  <si>
    <t>4.3.5.2. Digitālās transformācijas pārvaldība un Digitālo prasmju attīstīšana</t>
  </si>
  <si>
    <t>4.3.5.3.</t>
  </si>
  <si>
    <t>Īstenot papildus atbalsta pasākumus pašvaldībām lielu un stratēģiski nozīmīgu investīciju piesaistē</t>
  </si>
  <si>
    <t>VARAM, EM</t>
  </si>
  <si>
    <t>ZM, SM, pašvaldības, LPS, LLPA, RACA, plānošanas reģioni, LDDK, LTRK</t>
  </si>
  <si>
    <t>4.3.5.3. Īstenot papildus atbalsta pasākumus pašvaldībām lielu un stratēģiski nozīmīgu investīciju piesaistē</t>
  </si>
  <si>
    <t>Veicināt uzņēmējdarbības attīstību un sadarbību ar investoriem un sadarbību ar Latvijas pētniecības un attīstības institūcijām</t>
  </si>
  <si>
    <t>5.UZDEVMS: 4.3.5.	Veicināt uzņēmējdarbības attīstību un sadarbību ar investoriem un sadarbību ar Latvijas pētniecības un attīstības institūcijām</t>
  </si>
  <si>
    <t>4.3.4.1.</t>
  </si>
  <si>
    <t>Latvijas SBPC industrijas vides uzlabošanas pasākumu īstenošana, cilvēkkapitāla un imigrācijas jautājumos.</t>
  </si>
  <si>
    <t>PR 1.3./ RR 1.3.1./1.3.2</t>
  </si>
  <si>
    <t>4.3.4.1. Latvijas SBPC industrijas vides uzlabošanas pasākumu īstenošana, cilvēkkapitāla un imigrācijas jautājumos.</t>
  </si>
  <si>
    <t xml:space="preserve">* Nacionālais attīstības plāns 2021. - 2027.gadam </t>
  </si>
  <si>
    <t>4.3.9.2.</t>
  </si>
  <si>
    <t>Uz Klasteru programmas bāzes izstrādāts un komersantiem pieejams atbalsta mehānisms sadarbības, eksporta un internacionalizācijas veicināšnai</t>
  </si>
  <si>
    <t xml:space="preserve">PR 1.2./ RR 1.2.1. </t>
  </si>
  <si>
    <t xml:space="preserve">ERAF </t>
  </si>
  <si>
    <t>4.3.9.2. Uz Klasteru programmas bāzes izstrādāts un komersantiem pieejams atbalsta mehānisms sadarbības, eksporta un internacionalizācijas veicināšnai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</si>
</sst>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 #,##0.00\ &quot;€&quot;_-;\-* #,##0.00\ &quot;€&quot;_-;_-* &quot;-&quot;??\ &quot;€&quot;_-;_-@_-"/>
    <numFmt numFmtId="43" formatCode="_-* #,##0.00_-;\-* #,##0.00_-;_-* &quot;-&quot;??_-;_-@_-"/>
    <numFmt numFmtId="164" formatCode="_(&quot;$&quot;* #,##0.00_);_(&quot;$&quot;* \(#,##0.00\);_(&quot;$&quot;* &quot;-&quot;??_);_(@_)"/>
    <numFmt numFmtId="165" formatCode="_-* #,##0.00\ _€_-;\-* #,##0.00\ _€_-;_-* &quot;-&quot;??\ _€_-;_-@_-"/>
  </numFmts>
  <fonts count="87" x14ac:knownFonts="1">
    <font>
      <sz val="11"/>
      <color theme="1"/>
      <name val="Calibri"/>
      <family val="2"/>
      <charset val="186"/>
      <scheme val="minor"/>
    </font>
    <font>
      <sz val="11"/>
      <color theme="1"/>
      <name val="Calibri"/>
      <family val="2"/>
      <charset val="186"/>
      <scheme val="minor"/>
    </font>
    <font>
      <b/>
      <sz val="9"/>
      <color indexed="81"/>
      <name val="Tahoma"/>
      <family val="2"/>
      <charset val="186"/>
    </font>
    <font>
      <b/>
      <sz val="11"/>
      <name val="Arial"/>
      <family val="2"/>
      <charset val="186"/>
    </font>
    <font>
      <sz val="11"/>
      <color theme="1"/>
      <name val="Arial"/>
      <family val="2"/>
      <charset val="186"/>
    </font>
    <font>
      <sz val="11"/>
      <color rgb="FF006100"/>
      <name val="Calibri"/>
      <family val="2"/>
      <charset val="186"/>
      <scheme val="minor"/>
    </font>
    <font>
      <sz val="11"/>
      <color rgb="FF9C5700"/>
      <name val="Calibri"/>
      <family val="2"/>
      <charset val="186"/>
      <scheme val="minor"/>
    </font>
    <font>
      <b/>
      <sz val="11"/>
      <color theme="1"/>
      <name val="Arial"/>
      <family val="2"/>
      <charset val="186"/>
    </font>
    <font>
      <sz val="11"/>
      <name val="Arial"/>
      <family val="2"/>
      <charset val="186"/>
    </font>
    <font>
      <b/>
      <sz val="10"/>
      <color theme="1"/>
      <name val="Calibri"/>
      <family val="2"/>
      <charset val="186"/>
      <scheme val="minor"/>
    </font>
    <font>
      <sz val="10"/>
      <color theme="1"/>
      <name val="Calibri"/>
      <family val="2"/>
      <charset val="186"/>
      <scheme val="minor"/>
    </font>
    <font>
      <sz val="11"/>
      <color theme="1"/>
      <name val="Calibri"/>
      <family val="2"/>
      <scheme val="minor"/>
    </font>
    <font>
      <b/>
      <sz val="11"/>
      <name val="Arial"/>
      <family val="2"/>
    </font>
    <font>
      <b/>
      <sz val="10"/>
      <name val="Verdana"/>
      <family val="2"/>
      <charset val="186"/>
    </font>
    <font>
      <b/>
      <sz val="11"/>
      <color rgb="FFFF0000"/>
      <name val="Arial"/>
      <family val="2"/>
      <charset val="186"/>
    </font>
    <font>
      <u/>
      <sz val="11"/>
      <name val="Arial"/>
      <family val="2"/>
      <charset val="186"/>
    </font>
    <font>
      <sz val="10"/>
      <color theme="1"/>
      <name val="Verdana"/>
      <family val="2"/>
      <charset val="186"/>
    </font>
    <font>
      <u/>
      <sz val="11"/>
      <color theme="1"/>
      <name val="Arial"/>
      <family val="2"/>
      <charset val="186"/>
    </font>
    <font>
      <i/>
      <sz val="11"/>
      <name val="Arial"/>
      <family val="2"/>
      <charset val="186"/>
    </font>
    <font>
      <b/>
      <sz val="11"/>
      <color rgb="FF000000"/>
      <name val="Arial"/>
      <family val="2"/>
      <charset val="186"/>
    </font>
    <font>
      <sz val="10"/>
      <name val="Verdana"/>
      <family val="2"/>
      <charset val="186"/>
    </font>
    <font>
      <sz val="10"/>
      <color theme="1"/>
      <name val="Verdana"/>
      <family val="2"/>
    </font>
    <font>
      <b/>
      <sz val="10"/>
      <color theme="1"/>
      <name val="Verdana"/>
      <family val="2"/>
    </font>
    <font>
      <u/>
      <sz val="10"/>
      <color theme="1"/>
      <name val="Verdana"/>
      <family val="2"/>
    </font>
    <font>
      <b/>
      <sz val="11"/>
      <color theme="1"/>
      <name val="Arial"/>
      <family val="2"/>
    </font>
    <font>
      <sz val="11"/>
      <name val="Arial"/>
      <family val="2"/>
    </font>
    <font>
      <b/>
      <u/>
      <sz val="11"/>
      <name val="Arial"/>
      <family val="2"/>
    </font>
    <font>
      <u/>
      <sz val="11"/>
      <name val="Arial"/>
      <family val="2"/>
    </font>
    <font>
      <sz val="11"/>
      <color theme="1"/>
      <name val="Arial"/>
      <family val="2"/>
    </font>
    <font>
      <u/>
      <sz val="11"/>
      <color theme="1"/>
      <name val="Arial"/>
      <family val="2"/>
    </font>
    <font>
      <sz val="10"/>
      <color rgb="FFFF0000"/>
      <name val="Verdana"/>
      <family val="2"/>
      <charset val="186"/>
    </font>
    <font>
      <i/>
      <sz val="11"/>
      <color theme="1"/>
      <name val="Arial"/>
      <family val="2"/>
      <charset val="186"/>
    </font>
    <font>
      <sz val="11"/>
      <color rgb="FF9C5700"/>
      <name val="Arial"/>
      <family val="2"/>
      <charset val="186"/>
    </font>
    <font>
      <sz val="11"/>
      <color rgb="FF000000"/>
      <name val="Arial"/>
      <family val="2"/>
      <charset val="186"/>
    </font>
    <font>
      <vertAlign val="subscript"/>
      <sz val="11"/>
      <color theme="1"/>
      <name val="Arial"/>
      <family val="2"/>
      <charset val="186"/>
    </font>
    <font>
      <b/>
      <i/>
      <sz val="11"/>
      <name val="Arial"/>
      <family val="2"/>
    </font>
    <font>
      <i/>
      <sz val="11"/>
      <color theme="1"/>
      <name val="Arial"/>
      <family val="2"/>
    </font>
    <font>
      <sz val="11"/>
      <color rgb="FF006100"/>
      <name val="Arial"/>
      <family val="2"/>
      <charset val="186"/>
    </font>
    <font>
      <sz val="10"/>
      <name val="Calibri"/>
      <family val="2"/>
      <scheme val="minor"/>
    </font>
    <font>
      <sz val="11"/>
      <color rgb="FFFF0000"/>
      <name val="Arial"/>
      <family val="2"/>
      <charset val="186"/>
    </font>
    <font>
      <b/>
      <sz val="10"/>
      <name val="Calibri Light"/>
      <family val="2"/>
      <charset val="186"/>
      <scheme val="major"/>
    </font>
    <font>
      <sz val="10"/>
      <name val="Calibri Light"/>
      <family val="2"/>
      <charset val="186"/>
      <scheme val="major"/>
    </font>
    <font>
      <b/>
      <sz val="10"/>
      <color theme="1"/>
      <name val="Calibri Light"/>
      <family val="2"/>
      <charset val="186"/>
    </font>
    <font>
      <b/>
      <sz val="10"/>
      <name val="Times New Roman"/>
      <family val="1"/>
      <charset val="186"/>
    </font>
    <font>
      <sz val="10"/>
      <color theme="1"/>
      <name val="Times New Roman"/>
      <family val="1"/>
      <charset val="186"/>
    </font>
    <font>
      <sz val="9"/>
      <color indexed="81"/>
      <name val="Tahoma"/>
      <family val="2"/>
      <charset val="186"/>
    </font>
    <font>
      <sz val="18"/>
      <name val="Times New Roman"/>
      <family val="1"/>
      <charset val="186"/>
    </font>
    <font>
      <sz val="14"/>
      <name val="Times New Roman"/>
      <family val="1"/>
      <charset val="186"/>
    </font>
    <font>
      <b/>
      <sz val="14"/>
      <name val="Times New Roman"/>
      <family val="1"/>
      <charset val="186"/>
    </font>
    <font>
      <b/>
      <sz val="12"/>
      <name val="Calibri Light"/>
      <family val="2"/>
      <charset val="186"/>
      <scheme val="major"/>
    </font>
    <font>
      <sz val="8"/>
      <name val="Calibri Light"/>
      <family val="2"/>
      <charset val="186"/>
      <scheme val="major"/>
    </font>
    <font>
      <b/>
      <sz val="7"/>
      <color rgb="FF414142"/>
      <name val="Arial"/>
      <family val="2"/>
      <charset val="186"/>
    </font>
    <font>
      <sz val="7"/>
      <color rgb="FF414142"/>
      <name val="Arial"/>
      <family val="2"/>
      <charset val="186"/>
    </font>
    <font>
      <i/>
      <sz val="7"/>
      <color rgb="FF414142"/>
      <name val="Arial"/>
      <family val="2"/>
      <charset val="186"/>
    </font>
    <font>
      <b/>
      <i/>
      <sz val="7"/>
      <color rgb="FF414142"/>
      <name val="Arial"/>
      <family val="2"/>
      <charset val="186"/>
    </font>
    <font>
      <sz val="10"/>
      <color rgb="FFFF0000"/>
      <name val="Calibri Light"/>
      <family val="2"/>
      <charset val="186"/>
      <scheme val="major"/>
    </font>
    <font>
      <sz val="8"/>
      <name val="Calibri"/>
      <family val="2"/>
      <charset val="186"/>
      <scheme val="minor"/>
    </font>
    <font>
      <sz val="9"/>
      <name val="Calibri Light"/>
      <family val="2"/>
      <charset val="186"/>
      <scheme val="major"/>
    </font>
    <font>
      <b/>
      <sz val="9"/>
      <name val="Calibri Light"/>
      <family val="2"/>
      <charset val="186"/>
      <scheme val="major"/>
    </font>
    <font>
      <sz val="9"/>
      <color rgb="FFFF0000"/>
      <name val="Calibri Light"/>
      <family val="2"/>
      <charset val="186"/>
      <scheme val="major"/>
    </font>
    <font>
      <sz val="9"/>
      <color rgb="FFFF0000"/>
      <name val="Arial"/>
      <family val="2"/>
      <charset val="186"/>
    </font>
    <font>
      <sz val="9"/>
      <name val="Arial"/>
      <family val="2"/>
      <charset val="186"/>
    </font>
    <font>
      <sz val="9"/>
      <color theme="1"/>
      <name val="Arial"/>
      <family val="2"/>
      <charset val="186"/>
    </font>
    <font>
      <sz val="9"/>
      <color theme="1"/>
      <name val="Calibri"/>
      <family val="2"/>
      <charset val="186"/>
      <scheme val="minor"/>
    </font>
    <font>
      <b/>
      <i/>
      <sz val="10"/>
      <color theme="1"/>
      <name val="Calibri"/>
      <family val="2"/>
      <charset val="186"/>
      <scheme val="minor"/>
    </font>
    <font>
      <i/>
      <sz val="10"/>
      <color theme="1"/>
      <name val="Calibri"/>
      <family val="2"/>
      <charset val="186"/>
      <scheme val="minor"/>
    </font>
    <font>
      <b/>
      <sz val="8"/>
      <name val="Calibri Light"/>
      <family val="2"/>
      <charset val="186"/>
      <scheme val="major"/>
    </font>
    <font>
      <b/>
      <sz val="10"/>
      <name val="Calibri"/>
      <family val="2"/>
      <charset val="186"/>
      <scheme val="minor"/>
    </font>
    <font>
      <sz val="10"/>
      <name val="Calibri"/>
      <family val="2"/>
      <charset val="186"/>
      <scheme val="minor"/>
    </font>
    <font>
      <b/>
      <sz val="9"/>
      <color indexed="81"/>
      <name val="Tahoma"/>
      <family val="2"/>
    </font>
    <font>
      <sz val="9"/>
      <color indexed="81"/>
      <name val="Tahoma"/>
      <family val="2"/>
    </font>
    <font>
      <sz val="11"/>
      <name val="Calibri Light"/>
      <family val="2"/>
      <charset val="186"/>
      <scheme val="major"/>
    </font>
    <font>
      <b/>
      <sz val="10"/>
      <color rgb="FFFF0000"/>
      <name val="Calibri"/>
      <family val="2"/>
      <charset val="186"/>
      <scheme val="minor"/>
    </font>
    <font>
      <sz val="10"/>
      <color rgb="FFFF0000"/>
      <name val="Calibri"/>
      <family val="2"/>
      <charset val="186"/>
      <scheme val="minor"/>
    </font>
    <font>
      <b/>
      <i/>
      <sz val="10"/>
      <color rgb="FFFF0000"/>
      <name val="Calibri"/>
      <family val="2"/>
      <charset val="186"/>
      <scheme val="minor"/>
    </font>
    <font>
      <i/>
      <sz val="10"/>
      <name val="Calibri"/>
      <family val="2"/>
      <charset val="186"/>
      <scheme val="minor"/>
    </font>
    <font>
      <b/>
      <i/>
      <sz val="10"/>
      <name val="Calibri"/>
      <family val="2"/>
      <charset val="186"/>
      <scheme val="minor"/>
    </font>
    <font>
      <i/>
      <sz val="10"/>
      <color rgb="FFFF0000"/>
      <name val="Calibri"/>
      <family val="2"/>
      <charset val="186"/>
      <scheme val="minor"/>
    </font>
    <font>
      <sz val="10"/>
      <name val="Times New Roman"/>
      <family val="1"/>
      <charset val="186"/>
    </font>
    <font>
      <sz val="11"/>
      <name val="Times New Roman"/>
      <family val="1"/>
      <charset val="186"/>
    </font>
    <font>
      <b/>
      <vertAlign val="superscript"/>
      <sz val="10"/>
      <color theme="1"/>
      <name val="Calibri"/>
      <family val="2"/>
      <charset val="186"/>
      <scheme val="minor"/>
    </font>
    <font>
      <b/>
      <vertAlign val="superscript"/>
      <sz val="10"/>
      <name val="Calibri"/>
      <family val="2"/>
      <charset val="186"/>
      <scheme val="minor"/>
    </font>
    <font>
      <vertAlign val="superscript"/>
      <sz val="10"/>
      <name val="Calibri Light"/>
      <family val="2"/>
      <charset val="186"/>
      <scheme val="major"/>
    </font>
    <font>
      <sz val="9"/>
      <name val="Calibri"/>
      <family val="2"/>
      <charset val="186"/>
      <scheme val="minor"/>
    </font>
    <font>
      <b/>
      <sz val="13"/>
      <name val="Times New Roman"/>
      <family val="1"/>
      <charset val="186"/>
    </font>
    <font>
      <b/>
      <sz val="14"/>
      <name val="Calibri Light"/>
      <family val="2"/>
      <charset val="186"/>
      <scheme val="major"/>
    </font>
    <font>
      <sz val="7"/>
      <name val="Segoe UI"/>
      <family val="2"/>
      <charset val="186"/>
    </font>
  </fonts>
  <fills count="20">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rgb="FFC6EFCE"/>
      </patternFill>
    </fill>
    <fill>
      <patternFill patternType="solid">
        <fgColor rgb="FFFFEB9C"/>
      </patternFill>
    </fill>
    <fill>
      <patternFill patternType="solid">
        <fgColor theme="0" tint="-0.14999847407452621"/>
        <bgColor indexed="64"/>
      </patternFill>
    </fill>
    <fill>
      <patternFill patternType="solid">
        <fgColor rgb="FFE2EFD9"/>
        <bgColor indexed="64"/>
      </patternFill>
    </fill>
    <fill>
      <patternFill patternType="solid">
        <fgColor rgb="FFFF0000"/>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FFFF"/>
        <bgColor indexed="64"/>
      </patternFill>
    </fill>
    <fill>
      <patternFill patternType="solid">
        <fgColor rgb="FFC4BC96"/>
        <bgColor indexed="64"/>
      </patternFill>
    </fill>
    <fill>
      <patternFill patternType="solid">
        <fgColor rgb="FFEEECE1"/>
        <bgColor indexed="64"/>
      </patternFill>
    </fill>
    <fill>
      <patternFill patternType="solid">
        <fgColor theme="0" tint="-0.249977111117893"/>
        <bgColor indexed="64"/>
      </patternFill>
    </fill>
    <fill>
      <patternFill patternType="solid">
        <fgColor theme="7"/>
        <bgColor indexed="64"/>
      </patternFill>
    </fill>
    <fill>
      <patternFill patternType="solid">
        <fgColor rgb="FFFFFF00"/>
        <bgColor indexed="64"/>
      </patternFill>
    </fill>
    <fill>
      <patternFill patternType="solid">
        <fgColor theme="8" tint="0.79998168889431442"/>
        <bgColor indexed="64"/>
      </patternFill>
    </fill>
    <fill>
      <patternFill patternType="solid">
        <fgColor theme="4"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medium">
        <color indexed="64"/>
      </bottom>
      <diagonal/>
    </border>
    <border>
      <left/>
      <right style="thin">
        <color indexed="64"/>
      </right>
      <top style="thin">
        <color indexed="64"/>
      </top>
      <bottom/>
      <diagonal/>
    </border>
    <border>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right style="dotted">
        <color indexed="64"/>
      </right>
      <top style="thin">
        <color indexed="64"/>
      </top>
      <bottom style="double">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right style="dotted">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bottom style="thin">
        <color indexed="64"/>
      </bottom>
      <diagonal/>
    </border>
    <border>
      <left style="thin">
        <color rgb="FF414142"/>
      </left>
      <right style="thin">
        <color rgb="FF414142"/>
      </right>
      <top style="thin">
        <color rgb="FF414142"/>
      </top>
      <bottom style="thin">
        <color rgb="FF414142"/>
      </bottom>
      <diagonal/>
    </border>
    <border>
      <left style="thin">
        <color rgb="FF414142"/>
      </left>
      <right style="thin">
        <color rgb="FF414142"/>
      </right>
      <top style="thin">
        <color rgb="FF414142"/>
      </top>
      <bottom/>
      <diagonal/>
    </border>
    <border>
      <left style="thin">
        <color rgb="FF414142"/>
      </left>
      <right style="thin">
        <color rgb="FF414142"/>
      </right>
      <top/>
      <bottom style="thin">
        <color rgb="FF414142"/>
      </bottom>
      <diagonal/>
    </border>
    <border>
      <left style="thin">
        <color rgb="FF414142"/>
      </left>
      <right/>
      <top style="thin">
        <color rgb="FF414142"/>
      </top>
      <bottom style="thin">
        <color rgb="FF414142"/>
      </bottom>
      <diagonal/>
    </border>
    <border>
      <left/>
      <right/>
      <top style="thin">
        <color rgb="FF414142"/>
      </top>
      <bottom style="thin">
        <color rgb="FF414142"/>
      </bottom>
      <diagonal/>
    </border>
    <border>
      <left/>
      <right style="thin">
        <color rgb="FF414142"/>
      </right>
      <top style="thin">
        <color rgb="FF414142"/>
      </top>
      <bottom style="thin">
        <color rgb="FF414142"/>
      </bottom>
      <diagonal/>
    </border>
    <border>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rgb="FF000000"/>
      </top>
      <bottom style="medium">
        <color rgb="FF000000"/>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rgb="FF000000"/>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rgb="FF000000"/>
      </top>
      <bottom style="medium">
        <color rgb="FF000000"/>
      </bottom>
      <diagonal/>
    </border>
    <border>
      <left style="thin">
        <color indexed="64"/>
      </left>
      <right style="medium">
        <color indexed="64"/>
      </right>
      <top style="medium">
        <color rgb="FF000000"/>
      </top>
      <bottom style="medium">
        <color rgb="FF000000"/>
      </bottom>
      <diagonal/>
    </border>
    <border>
      <left style="medium">
        <color indexed="64"/>
      </left>
      <right style="thin">
        <color indexed="64"/>
      </right>
      <top style="medium">
        <color rgb="FF000000"/>
      </top>
      <bottom/>
      <diagonal/>
    </border>
    <border>
      <left style="thin">
        <color indexed="64"/>
      </left>
      <right style="medium">
        <color indexed="64"/>
      </right>
      <top style="medium">
        <color rgb="FF000000"/>
      </top>
      <bottom/>
      <diagonal/>
    </border>
    <border>
      <left/>
      <right style="medium">
        <color indexed="64"/>
      </right>
      <top/>
      <bottom/>
      <diagonal/>
    </border>
    <border>
      <left style="thin">
        <color indexed="64"/>
      </left>
      <right/>
      <top style="thin">
        <color indexed="64"/>
      </top>
      <bottom style="thin">
        <color indexed="64"/>
      </bottom>
      <diagonal/>
    </border>
    <border>
      <left style="dotted">
        <color indexed="64"/>
      </left>
      <right/>
      <top style="dotted">
        <color indexed="64"/>
      </top>
      <bottom style="dotted">
        <color indexed="64"/>
      </bottom>
      <diagonal/>
    </border>
    <border>
      <left/>
      <right/>
      <top style="thin">
        <color indexed="64"/>
      </top>
      <bottom style="thin">
        <color indexed="64"/>
      </bottom>
      <diagonal/>
    </border>
    <border>
      <left/>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11">
    <xf numFmtId="0" fontId="0" fillId="0" borderId="0"/>
    <xf numFmtId="44" fontId="1" fillId="0" borderId="0" applyFont="0" applyFill="0" applyBorder="0" applyAlignment="0" applyProtection="0"/>
    <xf numFmtId="0" fontId="1" fillId="0" borderId="0"/>
    <xf numFmtId="0" fontId="5" fillId="5" borderId="0" applyNumberFormat="0" applyBorder="0" applyAlignment="0" applyProtection="0"/>
    <xf numFmtId="0" fontId="6" fillId="6" borderId="0" applyNumberFormat="0" applyBorder="0" applyAlignment="0" applyProtection="0"/>
    <xf numFmtId="0" fontId="11" fillId="0" borderId="0"/>
    <xf numFmtId="164" fontId="11" fillId="0" borderId="0" applyFont="0" applyFill="0" applyBorder="0" applyAlignment="0" applyProtection="0"/>
    <xf numFmtId="0" fontId="1" fillId="0" borderId="0"/>
    <xf numFmtId="43" fontId="11" fillId="0" borderId="0" applyFont="0" applyFill="0" applyBorder="0" applyAlignment="0" applyProtection="0"/>
    <xf numFmtId="165" fontId="11" fillId="0" borderId="0" applyFont="0" applyFill="0" applyBorder="0" applyAlignment="0" applyProtection="0"/>
    <xf numFmtId="44" fontId="11" fillId="0" borderId="0" applyFont="0" applyFill="0" applyBorder="0" applyAlignment="0" applyProtection="0"/>
  </cellStyleXfs>
  <cellXfs count="693">
    <xf numFmtId="0" fontId="0" fillId="0" borderId="0" xfId="0"/>
    <xf numFmtId="0" fontId="3" fillId="7" borderId="21" xfId="5" applyFont="1" applyFill="1" applyBorder="1" applyAlignment="1">
      <alignment horizontal="center" vertical="center" wrapText="1"/>
    </xf>
    <xf numFmtId="0" fontId="3" fillId="7" borderId="22" xfId="5" applyFont="1" applyFill="1" applyBorder="1" applyAlignment="1">
      <alignment horizontal="center" vertical="center" wrapText="1"/>
    </xf>
    <xf numFmtId="0" fontId="12" fillId="7" borderId="22" xfId="5" applyFont="1" applyFill="1" applyBorder="1" applyAlignment="1">
      <alignment horizontal="center" vertical="center" wrapText="1"/>
    </xf>
    <xf numFmtId="0" fontId="3" fillId="2" borderId="22" xfId="5" applyFont="1" applyFill="1" applyBorder="1" applyAlignment="1">
      <alignment horizontal="center" vertical="center" wrapText="1"/>
    </xf>
    <xf numFmtId="0" fontId="13" fillId="2" borderId="22" xfId="5" applyFont="1" applyFill="1" applyBorder="1" applyAlignment="1">
      <alignment horizontal="center" vertical="center" wrapText="1"/>
    </xf>
    <xf numFmtId="3" fontId="14" fillId="7" borderId="22" xfId="5" applyNumberFormat="1" applyFont="1" applyFill="1" applyBorder="1" applyAlignment="1">
      <alignment horizontal="center" vertical="center" wrapText="1"/>
    </xf>
    <xf numFmtId="0" fontId="7" fillId="7" borderId="23" xfId="5" applyFont="1" applyFill="1" applyBorder="1" applyAlignment="1">
      <alignment horizontal="center" vertical="center" wrapText="1"/>
    </xf>
    <xf numFmtId="0" fontId="7" fillId="7" borderId="24" xfId="5" applyFont="1" applyFill="1" applyBorder="1" applyAlignment="1">
      <alignment horizontal="center" vertical="center" wrapText="1"/>
    </xf>
    <xf numFmtId="0" fontId="7" fillId="7" borderId="22" xfId="5" applyFont="1" applyFill="1" applyBorder="1" applyAlignment="1">
      <alignment horizontal="center" vertical="center" wrapText="1"/>
    </xf>
    <xf numFmtId="0" fontId="7" fillId="0" borderId="0" xfId="5" applyFont="1" applyAlignment="1">
      <alignment horizontal="center" vertical="center" wrapText="1"/>
    </xf>
    <xf numFmtId="0" fontId="7" fillId="2" borderId="0" xfId="5" applyFont="1" applyFill="1" applyAlignment="1">
      <alignment horizontal="center" vertical="center" wrapText="1"/>
    </xf>
    <xf numFmtId="0" fontId="8" fillId="2" borderId="25" xfId="5" applyFont="1" applyFill="1" applyBorder="1" applyAlignment="1">
      <alignment horizontal="center" vertical="center" wrapText="1"/>
    </xf>
    <xf numFmtId="0" fontId="8" fillId="2" borderId="26" xfId="5" applyFont="1" applyFill="1" applyBorder="1" applyAlignment="1">
      <alignment horizontal="center" vertical="center" wrapText="1"/>
    </xf>
    <xf numFmtId="0" fontId="4" fillId="2" borderId="27" xfId="5" applyFont="1" applyFill="1" applyBorder="1" applyAlignment="1">
      <alignment horizontal="center" vertical="center"/>
    </xf>
    <xf numFmtId="0" fontId="4" fillId="2" borderId="28" xfId="5" applyFont="1" applyFill="1" applyBorder="1" applyAlignment="1">
      <alignment horizontal="center" vertical="center"/>
    </xf>
    <xf numFmtId="0" fontId="4" fillId="2" borderId="26" xfId="5" applyFont="1" applyFill="1" applyBorder="1" applyAlignment="1">
      <alignment horizontal="center" vertical="center"/>
    </xf>
    <xf numFmtId="3" fontId="4" fillId="0" borderId="0" xfId="5" applyNumberFormat="1" applyFont="1" applyAlignment="1">
      <alignment horizontal="center" vertical="center"/>
    </xf>
    <xf numFmtId="0" fontId="4" fillId="2" borderId="0" xfId="5" applyFont="1" applyFill="1" applyAlignment="1">
      <alignment horizontal="center" vertical="center"/>
    </xf>
    <xf numFmtId="0" fontId="4" fillId="0" borderId="0" xfId="5" applyFont="1" applyAlignment="1">
      <alignment horizontal="center" vertical="center"/>
    </xf>
    <xf numFmtId="0" fontId="8" fillId="2" borderId="29" xfId="5" applyFont="1" applyFill="1" applyBorder="1" applyAlignment="1">
      <alignment horizontal="center" vertical="center" wrapText="1"/>
    </xf>
    <xf numFmtId="0" fontId="8" fillId="2" borderId="30" xfId="5" applyFont="1" applyFill="1" applyBorder="1" applyAlignment="1">
      <alignment horizontal="center" vertical="center" wrapText="1"/>
    </xf>
    <xf numFmtId="0" fontId="8" fillId="0" borderId="30" xfId="5" applyFont="1" applyBorder="1" applyAlignment="1">
      <alignment horizontal="center" vertical="center" wrapText="1"/>
    </xf>
    <xf numFmtId="0" fontId="8" fillId="0" borderId="30" xfId="5" applyFont="1" applyBorder="1" applyAlignment="1" applyProtection="1">
      <alignment horizontal="left" vertical="center" wrapText="1"/>
      <protection locked="0"/>
    </xf>
    <xf numFmtId="0" fontId="8" fillId="2" borderId="30" xfId="5" applyFont="1" applyFill="1" applyBorder="1" applyAlignment="1" applyProtection="1">
      <alignment horizontal="left" vertical="center" wrapText="1"/>
      <protection locked="0"/>
    </xf>
    <xf numFmtId="0" fontId="7" fillId="2" borderId="30" xfId="5" applyFont="1" applyFill="1" applyBorder="1" applyAlignment="1">
      <alignment horizontal="left" vertical="center" wrapText="1"/>
    </xf>
    <xf numFmtId="0" fontId="4" fillId="2" borderId="30" xfId="5" applyFont="1" applyFill="1" applyBorder="1" applyAlignment="1">
      <alignment horizontal="center" vertical="center" wrapText="1"/>
    </xf>
    <xf numFmtId="3" fontId="4" fillId="2" borderId="30" xfId="5" applyNumberFormat="1" applyFont="1" applyFill="1" applyBorder="1" applyAlignment="1">
      <alignment horizontal="center" vertical="center" wrapText="1"/>
    </xf>
    <xf numFmtId="3" fontId="16" fillId="2" borderId="30" xfId="5" applyNumberFormat="1" applyFont="1" applyFill="1" applyBorder="1" applyAlignment="1">
      <alignment horizontal="center" vertical="center"/>
    </xf>
    <xf numFmtId="0" fontId="4" fillId="2" borderId="31" xfId="5" applyFont="1" applyFill="1" applyBorder="1" applyAlignment="1">
      <alignment horizontal="center" vertical="center"/>
    </xf>
    <xf numFmtId="0" fontId="4" fillId="2" borderId="32" xfId="5" applyFont="1" applyFill="1" applyBorder="1" applyAlignment="1">
      <alignment horizontal="center" vertical="center"/>
    </xf>
    <xf numFmtId="0" fontId="4" fillId="2" borderId="30" xfId="5" applyFont="1" applyFill="1" applyBorder="1" applyAlignment="1">
      <alignment horizontal="center" vertical="center"/>
    </xf>
    <xf numFmtId="0" fontId="4" fillId="2" borderId="30" xfId="5" applyFont="1" applyFill="1" applyBorder="1" applyAlignment="1">
      <alignment horizontal="left" vertical="center" wrapText="1"/>
    </xf>
    <xf numFmtId="0" fontId="8" fillId="2" borderId="30" xfId="5" applyFont="1" applyFill="1" applyBorder="1" applyAlignment="1">
      <alignment horizontal="left" vertical="center" wrapText="1"/>
    </xf>
    <xf numFmtId="3" fontId="4" fillId="2" borderId="30" xfId="5" applyNumberFormat="1" applyFont="1" applyFill="1" applyBorder="1" applyAlignment="1">
      <alignment horizontal="center" vertical="center"/>
    </xf>
    <xf numFmtId="0" fontId="8" fillId="0" borderId="30" xfId="5" applyFont="1" applyBorder="1" applyAlignment="1">
      <alignment horizontal="left" vertical="center" wrapText="1"/>
    </xf>
    <xf numFmtId="0" fontId="4" fillId="0" borderId="30" xfId="5" applyFont="1" applyBorder="1" applyAlignment="1">
      <alignment horizontal="left" vertical="center" wrapText="1"/>
    </xf>
    <xf numFmtId="0" fontId="19" fillId="2" borderId="30" xfId="5" applyFont="1" applyFill="1" applyBorder="1" applyAlignment="1">
      <alignment horizontal="left" vertical="center" wrapText="1"/>
    </xf>
    <xf numFmtId="0" fontId="4" fillId="0" borderId="30" xfId="5" applyFont="1" applyBorder="1" applyAlignment="1">
      <alignment horizontal="center" vertical="center" wrapText="1"/>
    </xf>
    <xf numFmtId="0" fontId="3" fillId="2" borderId="30" xfId="5" applyFont="1" applyFill="1" applyBorder="1" applyAlignment="1">
      <alignment horizontal="left" vertical="center" wrapText="1"/>
    </xf>
    <xf numFmtId="3" fontId="8" fillId="2" borderId="30" xfId="5" applyNumberFormat="1" applyFont="1" applyFill="1" applyBorder="1" applyAlignment="1">
      <alignment horizontal="center" vertical="center" wrapText="1"/>
    </xf>
    <xf numFmtId="3" fontId="20" fillId="2" borderId="30" xfId="5" applyNumberFormat="1" applyFont="1" applyFill="1" applyBorder="1" applyAlignment="1">
      <alignment horizontal="center" vertical="center"/>
    </xf>
    <xf numFmtId="0" fontId="21" fillId="2" borderId="30" xfId="5" applyFont="1" applyFill="1" applyBorder="1" applyAlignment="1">
      <alignment horizontal="left" vertical="center" wrapText="1"/>
    </xf>
    <xf numFmtId="0" fontId="24" fillId="2" borderId="30" xfId="5" applyFont="1" applyFill="1" applyBorder="1" applyAlignment="1">
      <alignment horizontal="left" vertical="center" wrapText="1"/>
    </xf>
    <xf numFmtId="0" fontId="4" fillId="2" borderId="29" xfId="5" applyFont="1" applyFill="1" applyBorder="1" applyAlignment="1">
      <alignment horizontal="center" vertical="center" wrapText="1"/>
    </xf>
    <xf numFmtId="0" fontId="16" fillId="2" borderId="30" xfId="5" applyFont="1" applyFill="1" applyBorder="1" applyAlignment="1">
      <alignment horizontal="center"/>
    </xf>
    <xf numFmtId="3" fontId="8" fillId="2" borderId="30" xfId="6" applyNumberFormat="1" applyFont="1" applyFill="1" applyBorder="1" applyAlignment="1">
      <alignment horizontal="center" vertical="center" wrapText="1"/>
    </xf>
    <xf numFmtId="3" fontId="20" fillId="2" borderId="30" xfId="6" applyNumberFormat="1" applyFont="1" applyFill="1" applyBorder="1" applyAlignment="1">
      <alignment horizontal="center" vertical="center"/>
    </xf>
    <xf numFmtId="3" fontId="16" fillId="2" borderId="30" xfId="5" applyNumberFormat="1" applyFont="1" applyFill="1" applyBorder="1" applyAlignment="1">
      <alignment horizontal="center" vertical="top"/>
    </xf>
    <xf numFmtId="0" fontId="8" fillId="2" borderId="30" xfId="7" applyFont="1" applyFill="1" applyBorder="1" applyAlignment="1">
      <alignment horizontal="center" vertical="center" wrapText="1"/>
    </xf>
    <xf numFmtId="0" fontId="3" fillId="2" borderId="30" xfId="7" applyFont="1" applyFill="1" applyBorder="1" applyAlignment="1">
      <alignment horizontal="left" vertical="center" wrapText="1"/>
    </xf>
    <xf numFmtId="0" fontId="16" fillId="2" borderId="32" xfId="5" applyFont="1" applyFill="1" applyBorder="1" applyAlignment="1">
      <alignment horizontal="center" vertical="center"/>
    </xf>
    <xf numFmtId="3" fontId="8" fillId="2" borderId="30" xfId="8" applyNumberFormat="1" applyFont="1" applyFill="1" applyBorder="1" applyAlignment="1">
      <alignment horizontal="center" vertical="center" wrapText="1"/>
    </xf>
    <xf numFmtId="0" fontId="25" fillId="2" borderId="30" xfId="5" applyFont="1" applyFill="1" applyBorder="1" applyAlignment="1">
      <alignment horizontal="left" vertical="center" wrapText="1"/>
    </xf>
    <xf numFmtId="0" fontId="12" fillId="2" borderId="30" xfId="5" applyFont="1" applyFill="1" applyBorder="1" applyAlignment="1">
      <alignment horizontal="left" vertical="center" wrapText="1"/>
    </xf>
    <xf numFmtId="0" fontId="25" fillId="2" borderId="30" xfId="5" quotePrefix="1" applyFont="1" applyFill="1" applyBorder="1" applyAlignment="1">
      <alignment horizontal="left" vertical="center" wrapText="1"/>
    </xf>
    <xf numFmtId="3" fontId="20" fillId="2" borderId="30" xfId="7" applyNumberFormat="1" applyFont="1" applyFill="1" applyBorder="1" applyAlignment="1">
      <alignment horizontal="center" vertical="center"/>
    </xf>
    <xf numFmtId="0" fontId="28" fillId="2" borderId="30" xfId="5" applyFont="1" applyFill="1" applyBorder="1" applyAlignment="1">
      <alignment horizontal="left" vertical="center" wrapText="1"/>
    </xf>
    <xf numFmtId="3" fontId="30" fillId="2" borderId="30" xfId="5" applyNumberFormat="1" applyFont="1" applyFill="1" applyBorder="1" applyAlignment="1">
      <alignment horizontal="center" vertical="center"/>
    </xf>
    <xf numFmtId="0" fontId="8" fillId="0" borderId="29" xfId="5" applyFont="1" applyBorder="1" applyAlignment="1">
      <alignment horizontal="center" vertical="center" wrapText="1"/>
    </xf>
    <xf numFmtId="0" fontId="25" fillId="0" borderId="30" xfId="5" applyFont="1" applyBorder="1" applyAlignment="1">
      <alignment horizontal="left" vertical="center" wrapText="1"/>
    </xf>
    <xf numFmtId="3" fontId="8" fillId="0" borderId="30" xfId="5" applyNumberFormat="1" applyFont="1" applyBorder="1" applyAlignment="1">
      <alignment horizontal="center" vertical="center" wrapText="1"/>
    </xf>
    <xf numFmtId="3" fontId="20" fillId="0" borderId="30" xfId="9" applyNumberFormat="1" applyFont="1" applyFill="1" applyBorder="1" applyAlignment="1">
      <alignment horizontal="center" vertical="center"/>
    </xf>
    <xf numFmtId="0" fontId="4" fillId="0" borderId="31" xfId="5" applyFont="1" applyBorder="1" applyAlignment="1">
      <alignment horizontal="center" vertical="center"/>
    </xf>
    <xf numFmtId="0" fontId="33" fillId="2" borderId="30" xfId="5" applyFont="1" applyFill="1" applyBorder="1" applyAlignment="1">
      <alignment horizontal="left" vertical="center" wrapText="1"/>
    </xf>
    <xf numFmtId="0" fontId="8" fillId="2" borderId="31" xfId="5" applyFont="1" applyFill="1" applyBorder="1" applyAlignment="1">
      <alignment horizontal="center" vertical="center"/>
    </xf>
    <xf numFmtId="0" fontId="8" fillId="2" borderId="32" xfId="5" applyFont="1" applyFill="1" applyBorder="1" applyAlignment="1">
      <alignment horizontal="center" vertical="center"/>
    </xf>
    <xf numFmtId="0" fontId="8" fillId="2" borderId="30" xfId="5" applyFont="1" applyFill="1" applyBorder="1" applyAlignment="1">
      <alignment horizontal="center" vertical="center"/>
    </xf>
    <xf numFmtId="3" fontId="8" fillId="2" borderId="30" xfId="5" applyNumberFormat="1" applyFont="1" applyFill="1" applyBorder="1" applyAlignment="1">
      <alignment horizontal="center" vertical="center"/>
    </xf>
    <xf numFmtId="3" fontId="20" fillId="2" borderId="30" xfId="9" applyNumberFormat="1" applyFont="1" applyFill="1" applyBorder="1" applyAlignment="1">
      <alignment horizontal="center" vertical="center"/>
    </xf>
    <xf numFmtId="3" fontId="25" fillId="2" borderId="30" xfId="5" applyNumberFormat="1" applyFont="1" applyFill="1" applyBorder="1" applyAlignment="1">
      <alignment horizontal="left" vertical="center" wrapText="1"/>
    </xf>
    <xf numFmtId="0" fontId="25" fillId="2" borderId="30" xfId="5" applyFont="1" applyFill="1" applyBorder="1" applyAlignment="1" applyProtection="1">
      <alignment horizontal="left" vertical="center" wrapText="1"/>
      <protection locked="0"/>
    </xf>
    <xf numFmtId="2" fontId="8" fillId="2" borderId="30" xfId="5" applyNumberFormat="1" applyFont="1" applyFill="1" applyBorder="1" applyAlignment="1">
      <alignment horizontal="center" vertical="center" wrapText="1"/>
    </xf>
    <xf numFmtId="3" fontId="4" fillId="0" borderId="30" xfId="5" applyNumberFormat="1" applyFont="1" applyBorder="1" applyAlignment="1">
      <alignment horizontal="center" vertical="center" wrapText="1"/>
    </xf>
    <xf numFmtId="3" fontId="12" fillId="2" borderId="30" xfId="5" applyNumberFormat="1" applyFont="1" applyFill="1" applyBorder="1" applyAlignment="1">
      <alignment horizontal="left" vertical="center" wrapText="1"/>
    </xf>
    <xf numFmtId="0" fontId="36" fillId="2" borderId="30" xfId="5" applyFont="1" applyFill="1" applyBorder="1" applyAlignment="1">
      <alignment horizontal="left" vertical="center" wrapText="1"/>
    </xf>
    <xf numFmtId="0" fontId="3" fillId="0" borderId="30" xfId="5" applyFont="1" applyBorder="1" applyAlignment="1">
      <alignment horizontal="left" vertical="center" wrapText="1"/>
    </xf>
    <xf numFmtId="3" fontId="20" fillId="0" borderId="30" xfId="5" applyNumberFormat="1" applyFont="1" applyBorder="1" applyAlignment="1">
      <alignment horizontal="center" vertical="center"/>
    </xf>
    <xf numFmtId="0" fontId="4" fillId="0" borderId="32" xfId="5" applyFont="1" applyBorder="1" applyAlignment="1">
      <alignment horizontal="center" vertical="center"/>
    </xf>
    <xf numFmtId="0" fontId="4" fillId="0" borderId="30" xfId="5" applyFont="1" applyBorder="1" applyAlignment="1">
      <alignment horizontal="center" vertical="center"/>
    </xf>
    <xf numFmtId="0" fontId="25" fillId="2" borderId="30" xfId="5" applyFont="1" applyFill="1" applyBorder="1" applyAlignment="1">
      <alignment horizontal="left" vertical="center" wrapText="1" shrinkToFit="1"/>
    </xf>
    <xf numFmtId="3" fontId="38" fillId="2" borderId="30" xfId="6" applyNumberFormat="1" applyFont="1" applyFill="1" applyBorder="1" applyAlignment="1">
      <alignment horizontal="center" vertical="center"/>
    </xf>
    <xf numFmtId="0" fontId="20" fillId="2" borderId="30" xfId="5" applyFont="1" applyFill="1" applyBorder="1" applyAlignment="1">
      <alignment horizontal="center" vertical="center"/>
    </xf>
    <xf numFmtId="0" fontId="3" fillId="2" borderId="30" xfId="5" applyFont="1" applyFill="1" applyBorder="1" applyAlignment="1">
      <alignment horizontal="left" vertical="center" wrapText="1" shrinkToFit="1"/>
    </xf>
    <xf numFmtId="3" fontId="8" fillId="2" borderId="30" xfId="6" applyNumberFormat="1" applyFont="1" applyFill="1" applyBorder="1" applyAlignment="1">
      <alignment horizontal="center" vertical="center"/>
    </xf>
    <xf numFmtId="0" fontId="21" fillId="2" borderId="30" xfId="5" applyFont="1" applyFill="1" applyBorder="1" applyAlignment="1">
      <alignment horizontal="center" vertical="center"/>
    </xf>
    <xf numFmtId="3" fontId="8" fillId="2" borderId="30" xfId="10" applyNumberFormat="1" applyFont="1" applyFill="1" applyBorder="1" applyAlignment="1">
      <alignment horizontal="center" vertical="center" wrapText="1"/>
    </xf>
    <xf numFmtId="3" fontId="3" fillId="2" borderId="30" xfId="5" applyNumberFormat="1" applyFont="1" applyFill="1" applyBorder="1" applyAlignment="1">
      <alignment horizontal="left" vertical="center" wrapText="1"/>
    </xf>
    <xf numFmtId="3" fontId="8" fillId="2" borderId="30" xfId="9" applyNumberFormat="1" applyFont="1" applyFill="1" applyBorder="1" applyAlignment="1">
      <alignment horizontal="center" vertical="center" wrapText="1"/>
    </xf>
    <xf numFmtId="0" fontId="8" fillId="2" borderId="33" xfId="5" applyFont="1" applyFill="1" applyBorder="1" applyAlignment="1">
      <alignment horizontal="center" vertical="center" wrapText="1"/>
    </xf>
    <xf numFmtId="0" fontId="8" fillId="2" borderId="34" xfId="5" applyFont="1" applyFill="1" applyBorder="1" applyAlignment="1">
      <alignment horizontal="center" vertical="center" wrapText="1"/>
    </xf>
    <xf numFmtId="0" fontId="8" fillId="2" borderId="34" xfId="5" applyFont="1" applyFill="1" applyBorder="1" applyAlignment="1">
      <alignment horizontal="left" vertical="center" wrapText="1"/>
    </xf>
    <xf numFmtId="3" fontId="8" fillId="2" borderId="34" xfId="5" applyNumberFormat="1" applyFont="1" applyFill="1" applyBorder="1" applyAlignment="1">
      <alignment horizontal="center" vertical="center" wrapText="1"/>
    </xf>
    <xf numFmtId="3" fontId="20" fillId="2" borderId="34" xfId="5" applyNumberFormat="1" applyFont="1" applyFill="1" applyBorder="1" applyAlignment="1">
      <alignment horizontal="center" vertical="center"/>
    </xf>
    <xf numFmtId="0" fontId="4" fillId="2" borderId="35" xfId="5" applyFont="1" applyFill="1" applyBorder="1" applyAlignment="1">
      <alignment horizontal="center" vertical="center"/>
    </xf>
    <xf numFmtId="0" fontId="4" fillId="2" borderId="36" xfId="5" applyFont="1" applyFill="1" applyBorder="1" applyAlignment="1">
      <alignment horizontal="center" vertical="center"/>
    </xf>
    <xf numFmtId="0" fontId="4" fillId="2" borderId="34" xfId="5" applyFont="1" applyFill="1" applyBorder="1" applyAlignment="1">
      <alignment horizontal="center" vertical="center"/>
    </xf>
    <xf numFmtId="0" fontId="4" fillId="0" borderId="0" xfId="5" applyFont="1" applyAlignment="1">
      <alignment horizontal="center" vertical="center" wrapText="1"/>
    </xf>
    <xf numFmtId="0" fontId="8" fillId="0" borderId="0" xfId="5" applyFont="1" applyAlignment="1">
      <alignment horizontal="center" vertical="center" wrapText="1"/>
    </xf>
    <xf numFmtId="0" fontId="4" fillId="0" borderId="0" xfId="5" applyFont="1" applyAlignment="1">
      <alignment horizontal="left" vertical="center" wrapText="1"/>
    </xf>
    <xf numFmtId="0" fontId="24" fillId="0" borderId="0" xfId="5" applyFont="1" applyAlignment="1">
      <alignment horizontal="left" vertical="center" wrapText="1"/>
    </xf>
    <xf numFmtId="0" fontId="11" fillId="0" borderId="0" xfId="5" applyAlignment="1">
      <alignment horizontal="center"/>
    </xf>
    <xf numFmtId="0" fontId="41" fillId="2" borderId="1" xfId="0" applyFont="1" applyFill="1" applyBorder="1" applyAlignment="1">
      <alignment horizontal="center" vertical="center" wrapText="1"/>
    </xf>
    <xf numFmtId="3" fontId="10" fillId="0" borderId="15" xfId="0" applyNumberFormat="1" applyFont="1" applyBorder="1" applyAlignment="1">
      <alignment wrapText="1"/>
    </xf>
    <xf numFmtId="3" fontId="10" fillId="0" borderId="9" xfId="0" applyNumberFormat="1" applyFont="1" applyBorder="1" applyAlignment="1">
      <alignment wrapText="1"/>
    </xf>
    <xf numFmtId="3" fontId="10" fillId="0" borderId="6" xfId="0" applyNumberFormat="1" applyFont="1" applyBorder="1" applyAlignment="1">
      <alignment wrapText="1"/>
    </xf>
    <xf numFmtId="3" fontId="9" fillId="0" borderId="7" xfId="0" applyNumberFormat="1" applyFont="1" applyBorder="1" applyAlignment="1">
      <alignment wrapText="1"/>
    </xf>
    <xf numFmtId="3" fontId="10" fillId="0" borderId="17" xfId="0" applyNumberFormat="1" applyFont="1" applyBorder="1" applyAlignment="1">
      <alignment wrapText="1"/>
    </xf>
    <xf numFmtId="3" fontId="10" fillId="0" borderId="1" xfId="0" applyNumberFormat="1" applyFont="1" applyBorder="1"/>
    <xf numFmtId="3" fontId="10" fillId="0" borderId="18" xfId="0" applyNumberFormat="1" applyFont="1" applyBorder="1"/>
    <xf numFmtId="3" fontId="9" fillId="0" borderId="17" xfId="0" applyNumberFormat="1" applyFont="1" applyBorder="1" applyAlignment="1">
      <alignment wrapText="1"/>
    </xf>
    <xf numFmtId="3" fontId="10" fillId="0" borderId="43" xfId="0" applyNumberFormat="1" applyFont="1" applyBorder="1" applyAlignment="1">
      <alignment wrapText="1"/>
    </xf>
    <xf numFmtId="3" fontId="10" fillId="0" borderId="20" xfId="0" applyNumberFormat="1" applyFont="1" applyBorder="1" applyAlignment="1">
      <alignment wrapText="1"/>
    </xf>
    <xf numFmtId="3" fontId="10" fillId="0" borderId="2" xfId="0" applyNumberFormat="1" applyFont="1" applyBorder="1"/>
    <xf numFmtId="3" fontId="10" fillId="0" borderId="19" xfId="0" applyNumberFormat="1" applyFont="1" applyBorder="1"/>
    <xf numFmtId="3" fontId="10" fillId="0" borderId="40" xfId="0" applyNumberFormat="1" applyFont="1" applyBorder="1" applyAlignment="1">
      <alignment wrapText="1"/>
    </xf>
    <xf numFmtId="3" fontId="10" fillId="0" borderId="41" xfId="0" applyNumberFormat="1" applyFont="1" applyBorder="1"/>
    <xf numFmtId="0" fontId="10" fillId="0" borderId="0" xfId="0" applyFont="1"/>
    <xf numFmtId="0" fontId="44" fillId="0" borderId="0" xfId="0" applyFont="1" applyAlignment="1">
      <alignment wrapText="1"/>
    </xf>
    <xf numFmtId="0" fontId="44" fillId="0" borderId="0" xfId="0" applyFont="1"/>
    <xf numFmtId="0" fontId="43" fillId="3" borderId="42" xfId="0" applyFont="1" applyFill="1" applyBorder="1" applyAlignment="1">
      <alignment horizontal="center" vertical="center" wrapText="1"/>
    </xf>
    <xf numFmtId="4" fontId="10" fillId="0" borderId="0" xfId="0" applyNumberFormat="1" applyFont="1"/>
    <xf numFmtId="0" fontId="9" fillId="0" borderId="0" xfId="0" applyFont="1"/>
    <xf numFmtId="4" fontId="9" fillId="0" borderId="0" xfId="0" applyNumberFormat="1" applyFont="1"/>
    <xf numFmtId="0" fontId="10" fillId="0" borderId="0" xfId="0" applyFont="1" applyAlignment="1">
      <alignment wrapText="1"/>
    </xf>
    <xf numFmtId="3" fontId="10" fillId="0" borderId="42" xfId="0" applyNumberFormat="1" applyFont="1" applyBorder="1"/>
    <xf numFmtId="3" fontId="10" fillId="9" borderId="6" xfId="0" applyNumberFormat="1" applyFont="1" applyFill="1" applyBorder="1" applyAlignment="1">
      <alignment wrapText="1"/>
    </xf>
    <xf numFmtId="0" fontId="46" fillId="0" borderId="0" xfId="0" applyFont="1" applyAlignment="1">
      <alignment wrapText="1"/>
    </xf>
    <xf numFmtId="0" fontId="46" fillId="0" borderId="0" xfId="0" applyFont="1"/>
    <xf numFmtId="0" fontId="46" fillId="0" borderId="0" xfId="0" applyFont="1" applyAlignment="1">
      <alignment horizontal="right"/>
    </xf>
    <xf numFmtId="3" fontId="9" fillId="11" borderId="7" xfId="0" applyNumberFormat="1" applyFont="1" applyFill="1" applyBorder="1" applyAlignment="1">
      <alignment wrapText="1"/>
    </xf>
    <xf numFmtId="3" fontId="9" fillId="0" borderId="3" xfId="0" applyNumberFormat="1" applyFont="1" applyBorder="1" applyAlignment="1">
      <alignment horizontal="center" vertical="center"/>
    </xf>
    <xf numFmtId="3" fontId="9" fillId="0" borderId="8" xfId="0" applyNumberFormat="1" applyFont="1" applyBorder="1" applyAlignment="1">
      <alignment horizontal="center" vertical="center"/>
    </xf>
    <xf numFmtId="3" fontId="10" fillId="0" borderId="6" xfId="0" applyNumberFormat="1" applyFont="1" applyBorder="1" applyAlignment="1">
      <alignment horizontal="center" vertical="center" wrapText="1"/>
    </xf>
    <xf numFmtId="3" fontId="10" fillId="0" borderId="1" xfId="0" applyNumberFormat="1" applyFont="1" applyBorder="1" applyAlignment="1">
      <alignment horizontal="center" vertical="center"/>
    </xf>
    <xf numFmtId="3" fontId="10" fillId="0" borderId="18" xfId="0" applyNumberFormat="1" applyFont="1" applyBorder="1" applyAlignment="1">
      <alignment horizontal="center" vertical="center"/>
    </xf>
    <xf numFmtId="3" fontId="9" fillId="0" borderId="1" xfId="0" applyNumberFormat="1" applyFont="1" applyBorder="1" applyAlignment="1">
      <alignment horizontal="center" vertical="center"/>
    </xf>
    <xf numFmtId="3" fontId="9" fillId="0" borderId="18" xfId="0" applyNumberFormat="1" applyFont="1" applyBorder="1" applyAlignment="1">
      <alignment horizontal="center" vertical="center"/>
    </xf>
    <xf numFmtId="0" fontId="10" fillId="0" borderId="0" xfId="0" applyFont="1" applyAlignment="1">
      <alignment horizontal="center" vertical="center"/>
    </xf>
    <xf numFmtId="0" fontId="9" fillId="0" borderId="0" xfId="0" applyFont="1" applyAlignment="1">
      <alignment horizontal="center" vertical="center"/>
    </xf>
    <xf numFmtId="3" fontId="9" fillId="0" borderId="3" xfId="0" applyNumberFormat="1" applyFont="1" applyBorder="1" applyAlignment="1">
      <alignment horizontal="center"/>
    </xf>
    <xf numFmtId="3" fontId="9" fillId="0" borderId="8" xfId="0" applyNumberFormat="1" applyFont="1" applyBorder="1" applyAlignment="1">
      <alignment horizontal="center"/>
    </xf>
    <xf numFmtId="3" fontId="10" fillId="0" borderId="1" xfId="0" applyNumberFormat="1" applyFont="1" applyBorder="1" applyAlignment="1">
      <alignment horizontal="center"/>
    </xf>
    <xf numFmtId="3" fontId="10" fillId="0" borderId="18" xfId="0" applyNumberFormat="1" applyFont="1" applyBorder="1" applyAlignment="1">
      <alignment horizontal="center"/>
    </xf>
    <xf numFmtId="3" fontId="9" fillId="0" borderId="1" xfId="0" applyNumberFormat="1" applyFont="1" applyBorder="1" applyAlignment="1">
      <alignment horizontal="center"/>
    </xf>
    <xf numFmtId="3" fontId="9" fillId="0" borderId="18" xfId="0" applyNumberFormat="1" applyFont="1" applyBorder="1" applyAlignment="1">
      <alignment horizontal="center"/>
    </xf>
    <xf numFmtId="3" fontId="9" fillId="2" borderId="17" xfId="0" applyNumberFormat="1" applyFont="1" applyFill="1" applyBorder="1" applyAlignment="1">
      <alignment wrapText="1"/>
    </xf>
    <xf numFmtId="3" fontId="9" fillId="2" borderId="1" xfId="0" applyNumberFormat="1" applyFont="1" applyFill="1" applyBorder="1" applyAlignment="1">
      <alignment horizontal="center" vertical="center"/>
    </xf>
    <xf numFmtId="3" fontId="10" fillId="2" borderId="17" xfId="0" applyNumberFormat="1" applyFont="1" applyFill="1" applyBorder="1" applyAlignment="1">
      <alignment wrapText="1"/>
    </xf>
    <xf numFmtId="3" fontId="10" fillId="2" borderId="1" xfId="0" applyNumberFormat="1" applyFont="1" applyFill="1" applyBorder="1" applyAlignment="1">
      <alignment horizontal="right" vertical="center"/>
    </xf>
    <xf numFmtId="3" fontId="10" fillId="2" borderId="40" xfId="0" applyNumberFormat="1" applyFont="1" applyFill="1" applyBorder="1" applyAlignment="1">
      <alignment wrapText="1"/>
    </xf>
    <xf numFmtId="3" fontId="9" fillId="2" borderId="18" xfId="0" applyNumberFormat="1" applyFont="1" applyFill="1" applyBorder="1" applyAlignment="1">
      <alignment horizontal="center" vertical="center"/>
    </xf>
    <xf numFmtId="0" fontId="41" fillId="2" borderId="0" xfId="0" applyFont="1" applyFill="1" applyAlignment="1">
      <alignment horizontal="center" vertical="center"/>
    </xf>
    <xf numFmtId="3" fontId="41" fillId="2" borderId="0" xfId="0" applyNumberFormat="1" applyFont="1" applyFill="1" applyAlignment="1">
      <alignment horizontal="center" vertical="center"/>
    </xf>
    <xf numFmtId="0" fontId="41" fillId="2" borderId="41" xfId="0" applyFont="1" applyFill="1" applyBorder="1" applyAlignment="1">
      <alignment horizontal="center" vertical="center" wrapText="1"/>
    </xf>
    <xf numFmtId="0" fontId="0" fillId="12" borderId="0" xfId="0" applyFill="1" applyAlignment="1">
      <alignment vertical="center" wrapText="1"/>
    </xf>
    <xf numFmtId="0" fontId="52" fillId="0" borderId="47" xfId="0" applyFont="1" applyBorder="1" applyAlignment="1">
      <alignment horizontal="center" vertical="center" wrapText="1"/>
    </xf>
    <xf numFmtId="0" fontId="51" fillId="13" borderId="47" xfId="0" applyFont="1" applyFill="1" applyBorder="1" applyAlignment="1">
      <alignment vertical="top" wrapText="1"/>
    </xf>
    <xf numFmtId="0" fontId="51" fillId="13" borderId="47" xfId="0" applyFont="1" applyFill="1" applyBorder="1" applyAlignment="1">
      <alignment horizontal="right" vertical="top" wrapText="1"/>
    </xf>
    <xf numFmtId="0" fontId="52" fillId="0" borderId="47" xfId="0" applyFont="1" applyBorder="1" applyAlignment="1">
      <alignment vertical="top" wrapText="1"/>
    </xf>
    <xf numFmtId="0" fontId="52" fillId="0" borderId="47" xfId="0" applyFont="1" applyBorder="1" applyAlignment="1">
      <alignment horizontal="right" vertical="top" wrapText="1"/>
    </xf>
    <xf numFmtId="0" fontId="51" fillId="12" borderId="47" xfId="0" applyFont="1" applyFill="1" applyBorder="1" applyAlignment="1">
      <alignment vertical="top" wrapText="1"/>
    </xf>
    <xf numFmtId="0" fontId="51" fillId="12" borderId="47" xfId="0" applyFont="1" applyFill="1" applyBorder="1" applyAlignment="1">
      <alignment horizontal="right" vertical="top" wrapText="1"/>
    </xf>
    <xf numFmtId="0" fontId="51" fillId="0" borderId="47" xfId="0" applyFont="1" applyBorder="1" applyAlignment="1">
      <alignment vertical="top" wrapText="1"/>
    </xf>
    <xf numFmtId="0" fontId="53" fillId="0" borderId="47" xfId="0" applyFont="1" applyBorder="1" applyAlignment="1">
      <alignment horizontal="right" vertical="top" wrapText="1"/>
    </xf>
    <xf numFmtId="0" fontId="51" fillId="14" borderId="47" xfId="0" applyFont="1" applyFill="1" applyBorder="1" applyAlignment="1">
      <alignment vertical="top" wrapText="1"/>
    </xf>
    <xf numFmtId="0" fontId="54" fillId="12" borderId="47" xfId="0" applyFont="1" applyFill="1" applyBorder="1" applyAlignment="1">
      <alignment horizontal="right" vertical="center" wrapText="1"/>
    </xf>
    <xf numFmtId="0" fontId="54" fillId="12" borderId="47" xfId="0" applyFont="1" applyFill="1" applyBorder="1" applyAlignment="1">
      <alignment horizontal="right" vertical="top" wrapText="1"/>
    </xf>
    <xf numFmtId="0" fontId="53" fillId="0" borderId="47" xfId="0" applyFont="1" applyBorder="1" applyAlignment="1">
      <alignment horizontal="right" wrapText="1"/>
    </xf>
    <xf numFmtId="0" fontId="51" fillId="15" borderId="47" xfId="0" applyFont="1" applyFill="1" applyBorder="1" applyAlignment="1">
      <alignment vertical="top" wrapText="1"/>
    </xf>
    <xf numFmtId="0" fontId="52" fillId="15" borderId="47" xfId="0" applyFont="1" applyFill="1" applyBorder="1" applyAlignment="1">
      <alignment horizontal="right" vertical="top" wrapText="1"/>
    </xf>
    <xf numFmtId="3" fontId="10" fillId="2" borderId="1" xfId="0" applyNumberFormat="1" applyFont="1" applyFill="1" applyBorder="1" applyAlignment="1">
      <alignment horizontal="center" vertical="center"/>
    </xf>
    <xf numFmtId="3" fontId="10" fillId="2" borderId="18" xfId="0" applyNumberFormat="1" applyFont="1" applyFill="1" applyBorder="1" applyAlignment="1">
      <alignment horizontal="center" vertical="center"/>
    </xf>
    <xf numFmtId="3" fontId="9" fillId="2" borderId="3" xfId="0" applyNumberFormat="1" applyFont="1" applyFill="1" applyBorder="1" applyAlignment="1">
      <alignment horizontal="center" vertical="center"/>
    </xf>
    <xf numFmtId="3" fontId="9" fillId="2" borderId="7" xfId="0" applyNumberFormat="1" applyFont="1" applyFill="1" applyBorder="1" applyAlignment="1">
      <alignment wrapText="1"/>
    </xf>
    <xf numFmtId="3" fontId="9" fillId="2" borderId="8" xfId="0" applyNumberFormat="1" applyFont="1" applyFill="1" applyBorder="1" applyAlignment="1">
      <alignment horizontal="center" vertical="center"/>
    </xf>
    <xf numFmtId="3" fontId="10" fillId="2" borderId="20" xfId="0" applyNumberFormat="1" applyFont="1" applyFill="1" applyBorder="1" applyAlignment="1">
      <alignment wrapText="1"/>
    </xf>
    <xf numFmtId="3" fontId="10" fillId="2" borderId="41" xfId="0" applyNumberFormat="1" applyFont="1" applyFill="1" applyBorder="1" applyAlignment="1">
      <alignment horizontal="right" vertical="center"/>
    </xf>
    <xf numFmtId="3" fontId="10" fillId="2" borderId="18" xfId="0" applyNumberFormat="1" applyFont="1" applyFill="1" applyBorder="1" applyAlignment="1">
      <alignment horizontal="right" vertical="center"/>
    </xf>
    <xf numFmtId="3" fontId="10" fillId="2" borderId="42" xfId="0" applyNumberFormat="1" applyFont="1" applyFill="1" applyBorder="1" applyAlignment="1">
      <alignment horizontal="right" vertical="center"/>
    </xf>
    <xf numFmtId="3" fontId="9" fillId="4" borderId="17" xfId="0" applyNumberFormat="1" applyFont="1" applyFill="1" applyBorder="1" applyAlignment="1">
      <alignment wrapText="1"/>
    </xf>
    <xf numFmtId="3" fontId="9" fillId="4" borderId="1" xfId="0" applyNumberFormat="1" applyFont="1" applyFill="1" applyBorder="1" applyAlignment="1">
      <alignment horizontal="center" vertical="center"/>
    </xf>
    <xf numFmtId="3" fontId="9" fillId="4" borderId="18" xfId="0" applyNumberFormat="1" applyFont="1" applyFill="1" applyBorder="1" applyAlignment="1">
      <alignment horizontal="center" vertical="center"/>
    </xf>
    <xf numFmtId="3" fontId="10" fillId="2" borderId="2" xfId="0" applyNumberFormat="1" applyFont="1" applyFill="1" applyBorder="1" applyAlignment="1">
      <alignment horizontal="right" vertical="center"/>
    </xf>
    <xf numFmtId="3" fontId="10" fillId="2" borderId="19" xfId="0" applyNumberFormat="1" applyFont="1" applyFill="1" applyBorder="1" applyAlignment="1">
      <alignment horizontal="right" vertical="center"/>
    </xf>
    <xf numFmtId="0" fontId="55" fillId="2" borderId="1" xfId="0" applyFont="1" applyFill="1" applyBorder="1" applyAlignment="1">
      <alignment horizontal="center" vertical="center" wrapText="1"/>
    </xf>
    <xf numFmtId="0" fontId="50" fillId="2" borderId="0" xfId="0" applyFont="1" applyFill="1" applyAlignment="1">
      <alignment horizontal="center" vertical="center"/>
    </xf>
    <xf numFmtId="3" fontId="50" fillId="2" borderId="0" xfId="0" applyNumberFormat="1" applyFont="1" applyFill="1" applyAlignment="1">
      <alignment horizontal="center" vertical="center"/>
    </xf>
    <xf numFmtId="1" fontId="41" fillId="2" borderId="1" xfId="0" applyNumberFormat="1" applyFont="1" applyFill="1" applyBorder="1" applyAlignment="1">
      <alignment horizontal="center" vertical="center" wrapText="1"/>
    </xf>
    <xf numFmtId="0" fontId="41" fillId="2" borderId="1" xfId="5" applyFont="1" applyFill="1" applyBorder="1" applyAlignment="1">
      <alignment horizontal="center" vertical="center" wrapText="1"/>
    </xf>
    <xf numFmtId="0" fontId="55" fillId="2" borderId="1" xfId="5" applyFont="1" applyFill="1" applyBorder="1" applyAlignment="1">
      <alignment horizontal="center" vertical="center" wrapText="1"/>
    </xf>
    <xf numFmtId="0" fontId="57" fillId="2" borderId="0" xfId="0" applyFont="1" applyFill="1" applyAlignment="1">
      <alignment horizontal="center" vertical="center"/>
    </xf>
    <xf numFmtId="0" fontId="58" fillId="2" borderId="6" xfId="0" applyFont="1" applyFill="1" applyBorder="1" applyAlignment="1">
      <alignment horizontal="center" vertical="center" wrapText="1"/>
    </xf>
    <xf numFmtId="3" fontId="58" fillId="2" borderId="1" xfId="0" applyNumberFormat="1" applyFont="1" applyFill="1" applyBorder="1" applyAlignment="1">
      <alignment horizontal="center" vertical="center" wrapText="1"/>
    </xf>
    <xf numFmtId="0" fontId="58" fillId="2" borderId="1" xfId="0" applyFont="1" applyFill="1" applyBorder="1" applyAlignment="1">
      <alignment horizontal="center" vertical="center" wrapText="1"/>
    </xf>
    <xf numFmtId="0" fontId="57" fillId="2" borderId="6" xfId="0" applyFont="1" applyFill="1" applyBorder="1" applyAlignment="1">
      <alignment horizontal="center" vertical="center" wrapText="1"/>
    </xf>
    <xf numFmtId="3" fontId="57" fillId="2" borderId="1" xfId="0" applyNumberFormat="1" applyFont="1" applyFill="1" applyBorder="1" applyAlignment="1">
      <alignment horizontal="center" vertical="center" wrapText="1"/>
    </xf>
    <xf numFmtId="0" fontId="57" fillId="2" borderId="1" xfId="0" applyFont="1" applyFill="1" applyBorder="1" applyAlignment="1">
      <alignment horizontal="center" vertical="center"/>
    </xf>
    <xf numFmtId="3" fontId="57" fillId="2" borderId="0" xfId="0" applyNumberFormat="1" applyFont="1" applyFill="1" applyAlignment="1">
      <alignment horizontal="center" vertical="center"/>
    </xf>
    <xf numFmtId="3" fontId="57" fillId="2" borderId="1" xfId="1" applyNumberFormat="1" applyFont="1" applyFill="1" applyBorder="1" applyAlignment="1">
      <alignment horizontal="center" vertical="center" wrapText="1"/>
    </xf>
    <xf numFmtId="0" fontId="57" fillId="2" borderId="46" xfId="0" applyFont="1" applyFill="1" applyBorder="1" applyAlignment="1">
      <alignment horizontal="center" vertical="center" wrapText="1"/>
    </xf>
    <xf numFmtId="3" fontId="57" fillId="2" borderId="3" xfId="0" applyNumberFormat="1" applyFont="1" applyFill="1" applyBorder="1" applyAlignment="1">
      <alignment horizontal="center" vertical="center" wrapText="1"/>
    </xf>
    <xf numFmtId="3" fontId="57" fillId="2" borderId="1" xfId="0" applyNumberFormat="1" applyFont="1" applyFill="1" applyBorder="1" applyAlignment="1">
      <alignment horizontal="center" vertical="center"/>
    </xf>
    <xf numFmtId="0" fontId="59" fillId="2" borderId="6" xfId="0" applyFont="1" applyFill="1" applyBorder="1" applyAlignment="1">
      <alignment horizontal="center" vertical="center" wrapText="1"/>
    </xf>
    <xf numFmtId="0" fontId="59" fillId="2" borderId="1" xfId="0" applyFont="1" applyFill="1" applyBorder="1" applyAlignment="1">
      <alignment horizontal="center" vertical="center"/>
    </xf>
    <xf numFmtId="0" fontId="60" fillId="2" borderId="30" xfId="5" applyFont="1" applyFill="1" applyBorder="1" applyAlignment="1">
      <alignment horizontal="center" vertical="center" wrapText="1"/>
    </xf>
    <xf numFmtId="3" fontId="60" fillId="2" borderId="30" xfId="5" applyNumberFormat="1" applyFont="1" applyFill="1" applyBorder="1" applyAlignment="1">
      <alignment horizontal="center" vertical="center" wrapText="1"/>
    </xf>
    <xf numFmtId="0" fontId="61" fillId="17" borderId="30" xfId="5" applyFont="1" applyFill="1" applyBorder="1" applyAlignment="1">
      <alignment horizontal="center" vertical="center" wrapText="1"/>
    </xf>
    <xf numFmtId="3" fontId="61" fillId="17" borderId="30" xfId="5" applyNumberFormat="1" applyFont="1" applyFill="1" applyBorder="1" applyAlignment="1">
      <alignment horizontal="center" vertical="center" wrapText="1"/>
    </xf>
    <xf numFmtId="3" fontId="62" fillId="17" borderId="30" xfId="5" applyNumberFormat="1" applyFont="1" applyFill="1" applyBorder="1" applyAlignment="1">
      <alignment horizontal="center" vertical="center" wrapText="1"/>
    </xf>
    <xf numFmtId="0" fontId="60" fillId="10" borderId="30" xfId="5" applyFont="1" applyFill="1" applyBorder="1" applyAlignment="1">
      <alignment horizontal="center" vertical="center" wrapText="1"/>
    </xf>
    <xf numFmtId="3" fontId="60" fillId="10" borderId="30" xfId="5" applyNumberFormat="1" applyFont="1" applyFill="1" applyBorder="1" applyAlignment="1">
      <alignment horizontal="center" vertical="center" wrapText="1"/>
    </xf>
    <xf numFmtId="0" fontId="57" fillId="2" borderId="15" xfId="0" applyFont="1" applyFill="1" applyBorder="1" applyAlignment="1">
      <alignment horizontal="center" vertical="center" wrapText="1"/>
    </xf>
    <xf numFmtId="0" fontId="57" fillId="2" borderId="2" xfId="0" applyFont="1" applyFill="1" applyBorder="1" applyAlignment="1">
      <alignment horizontal="center" vertical="center"/>
    </xf>
    <xf numFmtId="3" fontId="59" fillId="2" borderId="1" xfId="0" applyNumberFormat="1" applyFont="1" applyFill="1" applyBorder="1" applyAlignment="1">
      <alignment horizontal="center" vertical="center" wrapText="1"/>
    </xf>
    <xf numFmtId="0" fontId="57" fillId="2" borderId="6" xfId="5" applyFont="1" applyFill="1" applyBorder="1" applyAlignment="1">
      <alignment horizontal="center" vertical="center" wrapText="1"/>
    </xf>
    <xf numFmtId="3" fontId="57" fillId="2" borderId="1" xfId="5" applyNumberFormat="1" applyFont="1" applyFill="1" applyBorder="1" applyAlignment="1">
      <alignment horizontal="center" vertical="center" wrapText="1"/>
    </xf>
    <xf numFmtId="0" fontId="60" fillId="17" borderId="30" xfId="5" applyFont="1" applyFill="1" applyBorder="1" applyAlignment="1">
      <alignment horizontal="center" vertical="center" wrapText="1"/>
    </xf>
    <xf numFmtId="3" fontId="60" fillId="17" borderId="30" xfId="5" applyNumberFormat="1" applyFont="1" applyFill="1" applyBorder="1" applyAlignment="1">
      <alignment horizontal="center" vertical="center" wrapText="1"/>
    </xf>
    <xf numFmtId="3" fontId="60" fillId="17" borderId="30" xfId="5" applyNumberFormat="1" applyFont="1" applyFill="1" applyBorder="1" applyAlignment="1">
      <alignment horizontal="center" vertical="center"/>
    </xf>
    <xf numFmtId="0" fontId="59" fillId="2" borderId="15" xfId="5" applyFont="1" applyFill="1" applyBorder="1" applyAlignment="1">
      <alignment horizontal="center" vertical="center" wrapText="1"/>
    </xf>
    <xf numFmtId="3" fontId="59" fillId="2" borderId="2" xfId="5" applyNumberFormat="1" applyFont="1" applyFill="1" applyBorder="1" applyAlignment="1">
      <alignment horizontal="center" vertical="center" wrapText="1"/>
    </xf>
    <xf numFmtId="0" fontId="61" fillId="2" borderId="30" xfId="5" applyFont="1" applyFill="1" applyBorder="1" applyAlignment="1">
      <alignment horizontal="center" vertical="center" wrapText="1"/>
    </xf>
    <xf numFmtId="3" fontId="62" fillId="2" borderId="30" xfId="5" applyNumberFormat="1" applyFont="1" applyFill="1" applyBorder="1" applyAlignment="1">
      <alignment horizontal="center" vertical="center" wrapText="1"/>
    </xf>
    <xf numFmtId="0" fontId="59" fillId="2" borderId="30" xfId="5" applyFont="1" applyFill="1" applyBorder="1" applyAlignment="1">
      <alignment horizontal="center" vertical="center" wrapText="1"/>
    </xf>
    <xf numFmtId="3" fontId="59" fillId="2" borderId="30" xfId="5" applyNumberFormat="1" applyFont="1" applyFill="1" applyBorder="1" applyAlignment="1">
      <alignment horizontal="center" vertical="center" wrapText="1"/>
    </xf>
    <xf numFmtId="0" fontId="41" fillId="17" borderId="1" xfId="0" applyFont="1" applyFill="1" applyBorder="1" applyAlignment="1">
      <alignment horizontal="center" vertical="center" wrapText="1"/>
    </xf>
    <xf numFmtId="3" fontId="4" fillId="2" borderId="0" xfId="5" applyNumberFormat="1" applyFont="1" applyFill="1" applyAlignment="1">
      <alignment horizontal="center" vertical="center"/>
    </xf>
    <xf numFmtId="0" fontId="32" fillId="2" borderId="0" xfId="4" applyFont="1" applyFill="1" applyAlignment="1">
      <alignment horizontal="center" vertical="center"/>
    </xf>
    <xf numFmtId="0" fontId="37" fillId="2" borderId="0" xfId="3" applyFont="1" applyFill="1" applyAlignment="1">
      <alignment horizontal="center" vertical="center"/>
    </xf>
    <xf numFmtId="0" fontId="8" fillId="2" borderId="26" xfId="5" applyFont="1" applyFill="1" applyBorder="1" applyAlignment="1">
      <alignment horizontal="left" vertical="center" wrapText="1"/>
    </xf>
    <xf numFmtId="0" fontId="3" fillId="2" borderId="26" xfId="5" applyFont="1" applyFill="1" applyBorder="1" applyAlignment="1">
      <alignment horizontal="left" vertical="center" wrapText="1"/>
    </xf>
    <xf numFmtId="3" fontId="8" fillId="2" borderId="26" xfId="5" applyNumberFormat="1" applyFont="1" applyFill="1" applyBorder="1" applyAlignment="1">
      <alignment horizontal="center" vertical="center" wrapText="1"/>
    </xf>
    <xf numFmtId="3" fontId="20" fillId="2" borderId="26" xfId="5" applyNumberFormat="1" applyFont="1" applyFill="1" applyBorder="1" applyAlignment="1">
      <alignment horizontal="center" vertical="center"/>
    </xf>
    <xf numFmtId="0" fontId="41" fillId="2" borderId="45" xfId="0" applyFont="1" applyFill="1" applyBorder="1" applyAlignment="1">
      <alignment horizontal="center" vertical="center" wrapText="1"/>
    </xf>
    <xf numFmtId="3" fontId="62" fillId="17" borderId="30" xfId="5" applyNumberFormat="1" applyFont="1" applyFill="1" applyBorder="1" applyAlignment="1">
      <alignment horizontal="center" vertical="center"/>
    </xf>
    <xf numFmtId="3" fontId="61" fillId="17" borderId="30" xfId="5" applyNumberFormat="1" applyFont="1" applyFill="1" applyBorder="1" applyAlignment="1">
      <alignment horizontal="center" vertical="center"/>
    </xf>
    <xf numFmtId="3" fontId="61" fillId="2" borderId="30" xfId="5" applyNumberFormat="1" applyFont="1" applyFill="1" applyBorder="1" applyAlignment="1">
      <alignment horizontal="center" vertical="center" wrapText="1"/>
    </xf>
    <xf numFmtId="0" fontId="57" fillId="2" borderId="0" xfId="0" applyFont="1" applyFill="1" applyBorder="1" applyAlignment="1">
      <alignment horizontal="center" vertical="center" wrapText="1"/>
    </xf>
    <xf numFmtId="3" fontId="63" fillId="0" borderId="0" xfId="0" applyNumberFormat="1" applyFont="1"/>
    <xf numFmtId="0" fontId="63" fillId="0" borderId="0" xfId="0" applyFont="1"/>
    <xf numFmtId="0" fontId="41" fillId="0" borderId="0" xfId="0" applyFont="1" applyFill="1" applyBorder="1" applyAlignment="1">
      <alignment horizontal="right" vertical="center"/>
    </xf>
    <xf numFmtId="0" fontId="41" fillId="0" borderId="0" xfId="0" applyFont="1" applyFill="1" applyBorder="1" applyAlignment="1">
      <alignment horizontal="center" vertical="center" wrapText="1"/>
    </xf>
    <xf numFmtId="0" fontId="41" fillId="0" borderId="0" xfId="0" applyFont="1" applyFill="1" applyBorder="1" applyAlignment="1">
      <alignment horizontal="left" vertical="center" wrapText="1"/>
    </xf>
    <xf numFmtId="3" fontId="50" fillId="0" borderId="0" xfId="0" applyNumberFormat="1" applyFont="1" applyFill="1" applyBorder="1" applyAlignment="1">
      <alignment horizontal="center" vertical="center" wrapText="1"/>
    </xf>
    <xf numFmtId="0" fontId="41" fillId="0" borderId="0" xfId="0" applyFont="1" applyFill="1" applyBorder="1" applyAlignment="1">
      <alignment horizontal="center" vertical="center"/>
    </xf>
    <xf numFmtId="0" fontId="57" fillId="2" borderId="0" xfId="0" applyFont="1" applyFill="1" applyBorder="1" applyAlignment="1">
      <alignment horizontal="center" vertical="center"/>
    </xf>
    <xf numFmtId="3" fontId="9" fillId="2" borderId="38" xfId="0" applyNumberFormat="1" applyFont="1" applyFill="1" applyBorder="1" applyAlignment="1">
      <alignment horizontal="center" vertical="center"/>
    </xf>
    <xf numFmtId="3" fontId="64" fillId="2" borderId="1" xfId="0" applyNumberFormat="1" applyFont="1" applyFill="1" applyBorder="1" applyAlignment="1">
      <alignment horizontal="center" vertical="center"/>
    </xf>
    <xf numFmtId="3" fontId="64" fillId="2" borderId="18" xfId="0" applyNumberFormat="1" applyFont="1" applyFill="1" applyBorder="1" applyAlignment="1">
      <alignment horizontal="center" vertical="center"/>
    </xf>
    <xf numFmtId="0" fontId="64" fillId="0" borderId="0" xfId="0" applyFont="1"/>
    <xf numFmtId="3" fontId="65" fillId="2" borderId="40" xfId="0" applyNumberFormat="1" applyFont="1" applyFill="1" applyBorder="1" applyAlignment="1">
      <alignment wrapText="1"/>
    </xf>
    <xf numFmtId="3" fontId="65" fillId="2" borderId="17" xfId="0" applyNumberFormat="1" applyFont="1" applyFill="1" applyBorder="1" applyAlignment="1">
      <alignment wrapText="1"/>
    </xf>
    <xf numFmtId="0" fontId="8" fillId="11" borderId="29" xfId="5" applyFont="1" applyFill="1" applyBorder="1" applyAlignment="1">
      <alignment horizontal="center" vertical="center" wrapText="1"/>
    </xf>
    <xf numFmtId="0" fontId="8" fillId="11" borderId="30" xfId="5" applyFont="1" applyFill="1" applyBorder="1" applyAlignment="1">
      <alignment horizontal="center" vertical="center" wrapText="1"/>
    </xf>
    <xf numFmtId="0" fontId="4" fillId="11" borderId="30" xfId="5" applyFont="1" applyFill="1" applyBorder="1" applyAlignment="1">
      <alignment horizontal="left" vertical="center" wrapText="1"/>
    </xf>
    <xf numFmtId="0" fontId="25" fillId="11" borderId="30" xfId="5" applyFont="1" applyFill="1" applyBorder="1" applyAlignment="1">
      <alignment horizontal="left" vertical="center" wrapText="1"/>
    </xf>
    <xf numFmtId="0" fontId="12" fillId="11" borderId="30" xfId="5" applyFont="1" applyFill="1" applyBorder="1" applyAlignment="1">
      <alignment horizontal="left" vertical="center" wrapText="1"/>
    </xf>
    <xf numFmtId="3" fontId="8" fillId="11" borderId="30" xfId="5" applyNumberFormat="1" applyFont="1" applyFill="1" applyBorder="1" applyAlignment="1">
      <alignment horizontal="center" vertical="center" wrapText="1"/>
    </xf>
    <xf numFmtId="3" fontId="4" fillId="11" borderId="30" xfId="5" applyNumberFormat="1" applyFont="1" applyFill="1" applyBorder="1" applyAlignment="1">
      <alignment horizontal="center" vertical="center" wrapText="1"/>
    </xf>
    <xf numFmtId="0" fontId="4" fillId="11" borderId="31" xfId="5" applyFont="1" applyFill="1" applyBorder="1" applyAlignment="1">
      <alignment horizontal="center" vertical="center"/>
    </xf>
    <xf numFmtId="3" fontId="4" fillId="11" borderId="0" xfId="5" applyNumberFormat="1" applyFont="1" applyFill="1" applyAlignment="1">
      <alignment horizontal="center" vertical="center"/>
    </xf>
    <xf numFmtId="0" fontId="4" fillId="11" borderId="0" xfId="5" applyFont="1" applyFill="1" applyAlignment="1">
      <alignment horizontal="center" vertical="center"/>
    </xf>
    <xf numFmtId="0" fontId="33" fillId="11" borderId="30" xfId="5" applyFont="1" applyFill="1" applyBorder="1" applyAlignment="1">
      <alignment horizontal="left" vertical="center" wrapText="1"/>
    </xf>
    <xf numFmtId="0" fontId="8" fillId="11" borderId="31" xfId="5" applyFont="1" applyFill="1" applyBorder="1" applyAlignment="1">
      <alignment horizontal="center" vertical="center"/>
    </xf>
    <xf numFmtId="3" fontId="8" fillId="11" borderId="30" xfId="6" applyNumberFormat="1" applyFont="1" applyFill="1" applyBorder="1" applyAlignment="1">
      <alignment horizontal="center" vertical="center" wrapText="1"/>
    </xf>
    <xf numFmtId="0" fontId="4" fillId="11" borderId="30" xfId="5" applyFont="1" applyFill="1" applyBorder="1" applyAlignment="1">
      <alignment horizontal="center" vertical="center" wrapText="1"/>
    </xf>
    <xf numFmtId="0" fontId="24" fillId="11" borderId="30" xfId="5" applyFont="1" applyFill="1" applyBorder="1" applyAlignment="1">
      <alignment horizontal="left" vertical="center" wrapText="1"/>
    </xf>
    <xf numFmtId="0" fontId="8" fillId="11" borderId="30" xfId="5" applyFont="1" applyFill="1" applyBorder="1" applyAlignment="1">
      <alignment horizontal="left" vertical="center" wrapText="1"/>
    </xf>
    <xf numFmtId="3" fontId="4" fillId="11" borderId="30" xfId="5" applyNumberFormat="1" applyFont="1" applyFill="1" applyBorder="1" applyAlignment="1">
      <alignment horizontal="center" vertical="center"/>
    </xf>
    <xf numFmtId="0" fontId="3" fillId="11" borderId="30" xfId="5" applyFont="1" applyFill="1" applyBorder="1" applyAlignment="1">
      <alignment horizontal="left" vertical="center" wrapText="1"/>
    </xf>
    <xf numFmtId="0" fontId="4" fillId="11" borderId="29" xfId="5" applyFont="1" applyFill="1" applyBorder="1" applyAlignment="1">
      <alignment horizontal="center" vertical="center" wrapText="1"/>
    </xf>
    <xf numFmtId="0" fontId="7" fillId="11" borderId="30" xfId="5" applyFont="1" applyFill="1" applyBorder="1" applyAlignment="1">
      <alignment horizontal="left" vertical="center" wrapText="1"/>
    </xf>
    <xf numFmtId="2" fontId="8" fillId="11" borderId="30" xfId="5" applyNumberFormat="1" applyFont="1" applyFill="1" applyBorder="1" applyAlignment="1">
      <alignment horizontal="center" vertical="center" wrapText="1"/>
    </xf>
    <xf numFmtId="3" fontId="8" fillId="11" borderId="30" xfId="5" applyNumberFormat="1" applyFont="1" applyFill="1" applyBorder="1" applyAlignment="1">
      <alignment horizontal="center" vertical="center"/>
    </xf>
    <xf numFmtId="0" fontId="25" fillId="11" borderId="30" xfId="2" applyFont="1" applyFill="1" applyBorder="1" applyAlignment="1">
      <alignment horizontal="left" vertical="center" wrapText="1"/>
    </xf>
    <xf numFmtId="0" fontId="12" fillId="11" borderId="30" xfId="2" applyFont="1" applyFill="1" applyBorder="1" applyAlignment="1">
      <alignment horizontal="left" vertical="center" wrapText="1"/>
    </xf>
    <xf numFmtId="0" fontId="25" fillId="11" borderId="30" xfId="5" applyFont="1" applyFill="1" applyBorder="1" applyAlignment="1" applyProtection="1">
      <alignment horizontal="left" vertical="center" wrapText="1"/>
      <protection locked="0"/>
    </xf>
    <xf numFmtId="0" fontId="25" fillId="11" borderId="30" xfId="5" quotePrefix="1" applyFont="1" applyFill="1" applyBorder="1" applyAlignment="1">
      <alignment horizontal="left" vertical="center" wrapText="1"/>
    </xf>
    <xf numFmtId="3" fontId="10" fillId="2" borderId="7" xfId="0" applyNumberFormat="1" applyFont="1" applyFill="1" applyBorder="1" applyAlignment="1">
      <alignment wrapText="1"/>
    </xf>
    <xf numFmtId="3" fontId="9" fillId="2" borderId="39" xfId="0" applyNumberFormat="1" applyFont="1" applyFill="1" applyBorder="1" applyAlignment="1">
      <alignment horizontal="center" vertical="center"/>
    </xf>
    <xf numFmtId="0" fontId="8" fillId="17" borderId="29" xfId="5" applyFont="1" applyFill="1" applyBorder="1" applyAlignment="1">
      <alignment horizontal="center" vertical="center" wrapText="1"/>
    </xf>
    <xf numFmtId="0" fontId="8" fillId="17" borderId="30" xfId="5" applyFont="1" applyFill="1" applyBorder="1" applyAlignment="1">
      <alignment horizontal="center" vertical="center" wrapText="1"/>
    </xf>
    <xf numFmtId="0" fontId="4" fillId="17" borderId="30" xfId="5" applyFont="1" applyFill="1" applyBorder="1" applyAlignment="1">
      <alignment horizontal="left" vertical="center" wrapText="1"/>
    </xf>
    <xf numFmtId="0" fontId="8" fillId="17" borderId="30" xfId="5" applyFont="1" applyFill="1" applyBorder="1" applyAlignment="1">
      <alignment horizontal="left" vertical="center" wrapText="1"/>
    </xf>
    <xf numFmtId="0" fontId="12" fillId="17" borderId="30" xfId="5" applyFont="1" applyFill="1" applyBorder="1" applyAlignment="1">
      <alignment horizontal="left" vertical="center" wrapText="1"/>
    </xf>
    <xf numFmtId="3" fontId="8" fillId="17" borderId="30" xfId="5" applyNumberFormat="1" applyFont="1" applyFill="1" applyBorder="1" applyAlignment="1">
      <alignment horizontal="center" vertical="center" wrapText="1"/>
    </xf>
    <xf numFmtId="0" fontId="4" fillId="17" borderId="31" xfId="5" applyFont="1" applyFill="1" applyBorder="1" applyAlignment="1">
      <alignment horizontal="center" vertical="center"/>
    </xf>
    <xf numFmtId="3" fontId="4" fillId="17" borderId="0" xfId="5" applyNumberFormat="1" applyFont="1" applyFill="1" applyAlignment="1">
      <alignment horizontal="center" vertical="center"/>
    </xf>
    <xf numFmtId="0" fontId="4" fillId="17" borderId="0" xfId="5" applyFont="1" applyFill="1" applyAlignment="1">
      <alignment horizontal="center" vertical="center"/>
    </xf>
    <xf numFmtId="0" fontId="25" fillId="17" borderId="30" xfId="5" applyFont="1" applyFill="1" applyBorder="1" applyAlignment="1">
      <alignment horizontal="left" vertical="center" wrapText="1"/>
    </xf>
    <xf numFmtId="3" fontId="4" fillId="17" borderId="30" xfId="5" applyNumberFormat="1" applyFont="1" applyFill="1" applyBorder="1" applyAlignment="1">
      <alignment horizontal="center" vertical="center" wrapText="1"/>
    </xf>
    <xf numFmtId="0" fontId="33" fillId="17" borderId="30" xfId="5" applyFont="1" applyFill="1" applyBorder="1" applyAlignment="1">
      <alignment horizontal="left" vertical="center" wrapText="1"/>
    </xf>
    <xf numFmtId="0" fontId="40" fillId="7" borderId="59" xfId="0" applyFont="1" applyFill="1" applyBorder="1" applyAlignment="1">
      <alignment horizontal="center" vertical="center" wrapText="1"/>
    </xf>
    <xf numFmtId="0" fontId="40" fillId="7" borderId="13" xfId="0" applyFont="1" applyFill="1" applyBorder="1" applyAlignment="1">
      <alignment horizontal="center" vertical="center" wrapText="1"/>
    </xf>
    <xf numFmtId="0" fontId="40" fillId="7" borderId="60" xfId="0" applyFont="1" applyFill="1" applyBorder="1" applyAlignment="1">
      <alignment horizontal="center" vertical="center" wrapText="1"/>
    </xf>
    <xf numFmtId="0" fontId="41" fillId="0" borderId="40" xfId="0" applyFont="1" applyFill="1" applyBorder="1" applyAlignment="1">
      <alignment horizontal="right" vertical="center"/>
    </xf>
    <xf numFmtId="0" fontId="41" fillId="0" borderId="41" xfId="0" applyFont="1" applyFill="1" applyBorder="1" applyAlignment="1">
      <alignment horizontal="center" vertical="center" wrapText="1"/>
    </xf>
    <xf numFmtId="0" fontId="41" fillId="0" borderId="41" xfId="0" applyFont="1" applyFill="1" applyBorder="1" applyAlignment="1">
      <alignment horizontal="left" vertical="center" wrapText="1"/>
    </xf>
    <xf numFmtId="0" fontId="50" fillId="2" borderId="41" xfId="0" applyFont="1" applyFill="1" applyBorder="1" applyAlignment="1">
      <alignment horizontal="center" vertical="center" wrapText="1"/>
    </xf>
    <xf numFmtId="3" fontId="50" fillId="0" borderId="41" xfId="0" applyNumberFormat="1" applyFont="1" applyFill="1" applyBorder="1" applyAlignment="1">
      <alignment horizontal="center" vertical="center" wrapText="1"/>
    </xf>
    <xf numFmtId="3" fontId="9" fillId="11" borderId="3" xfId="0" applyNumberFormat="1" applyFont="1" applyFill="1" applyBorder="1" applyAlignment="1">
      <alignment horizontal="center" vertical="center"/>
    </xf>
    <xf numFmtId="3" fontId="9" fillId="11" borderId="8" xfId="0" applyNumberFormat="1" applyFont="1" applyFill="1" applyBorder="1" applyAlignment="1">
      <alignment horizontal="center" vertical="center"/>
    </xf>
    <xf numFmtId="0" fontId="41" fillId="2" borderId="17" xfId="0" applyFont="1" applyFill="1" applyBorder="1" applyAlignment="1">
      <alignment horizontal="right" vertical="center"/>
    </xf>
    <xf numFmtId="0" fontId="41" fillId="2" borderId="1" xfId="0" applyFont="1" applyFill="1" applyBorder="1" applyAlignment="1">
      <alignment horizontal="left" vertical="center" wrapText="1"/>
    </xf>
    <xf numFmtId="0" fontId="50" fillId="2" borderId="1" xfId="0" applyFont="1" applyFill="1" applyBorder="1" applyAlignment="1">
      <alignment horizontal="center" vertical="center" wrapText="1"/>
    </xf>
    <xf numFmtId="3" fontId="50" fillId="2" borderId="1" xfId="0" applyNumberFormat="1" applyFont="1" applyFill="1" applyBorder="1" applyAlignment="1">
      <alignment horizontal="center" vertical="center" wrapText="1"/>
    </xf>
    <xf numFmtId="3" fontId="57" fillId="2" borderId="2" xfId="1" applyNumberFormat="1" applyFont="1" applyFill="1" applyBorder="1" applyAlignment="1">
      <alignment horizontal="center" vertical="center" wrapText="1"/>
    </xf>
    <xf numFmtId="0" fontId="40" fillId="4" borderId="7" xfId="0" applyFont="1" applyFill="1" applyBorder="1" applyAlignment="1">
      <alignment horizontal="center" vertical="center"/>
    </xf>
    <xf numFmtId="0" fontId="40" fillId="4" borderId="3" xfId="0" applyFont="1" applyFill="1" applyBorder="1" applyAlignment="1">
      <alignment horizontal="center" vertical="center" wrapText="1"/>
    </xf>
    <xf numFmtId="0" fontId="40" fillId="4" borderId="3" xfId="0" applyFont="1" applyFill="1" applyBorder="1" applyAlignment="1">
      <alignment horizontal="left" vertical="center" wrapText="1"/>
    </xf>
    <xf numFmtId="0" fontId="66" fillId="4" borderId="3" xfId="0" applyFont="1" applyFill="1" applyBorder="1" applyAlignment="1">
      <alignment horizontal="center" vertical="center" wrapText="1"/>
    </xf>
    <xf numFmtId="0" fontId="40" fillId="4" borderId="8" xfId="0" applyFont="1" applyFill="1" applyBorder="1" applyAlignment="1">
      <alignment horizontal="center" vertical="center" wrapText="1"/>
    </xf>
    <xf numFmtId="0" fontId="58" fillId="2" borderId="0" xfId="0" applyFont="1" applyFill="1" applyAlignment="1">
      <alignment horizontal="center" vertical="center"/>
    </xf>
    <xf numFmtId="0" fontId="40" fillId="2" borderId="0" xfId="0" applyFont="1" applyFill="1" applyAlignment="1">
      <alignment horizontal="center" vertical="center"/>
    </xf>
    <xf numFmtId="0" fontId="57" fillId="2" borderId="32" xfId="5" applyFont="1" applyFill="1" applyBorder="1" applyAlignment="1">
      <alignment horizontal="center" vertical="center" wrapText="1"/>
    </xf>
    <xf numFmtId="3" fontId="57" fillId="2" borderId="30" xfId="5" applyNumberFormat="1" applyFont="1" applyFill="1" applyBorder="1" applyAlignment="1">
      <alignment horizontal="center" vertical="center" wrapText="1"/>
    </xf>
    <xf numFmtId="0" fontId="40" fillId="4" borderId="17" xfId="0" applyFont="1" applyFill="1" applyBorder="1" applyAlignment="1">
      <alignment horizontal="center" vertical="center"/>
    </xf>
    <xf numFmtId="0" fontId="40" fillId="4" borderId="1" xfId="0" applyFont="1" applyFill="1" applyBorder="1" applyAlignment="1">
      <alignment horizontal="center" vertical="center" wrapText="1"/>
    </xf>
    <xf numFmtId="0" fontId="40" fillId="4" borderId="1" xfId="0" applyFont="1" applyFill="1" applyBorder="1" applyAlignment="1">
      <alignment horizontal="left" vertical="center" wrapText="1"/>
    </xf>
    <xf numFmtId="0" fontId="66" fillId="4" borderId="1" xfId="0" applyFont="1" applyFill="1" applyBorder="1" applyAlignment="1">
      <alignment horizontal="center" vertical="center" wrapText="1"/>
    </xf>
    <xf numFmtId="0" fontId="40" fillId="4" borderId="18" xfId="0" applyFont="1" applyFill="1" applyBorder="1" applyAlignment="1">
      <alignment horizontal="center" vertical="center" wrapText="1"/>
    </xf>
    <xf numFmtId="0" fontId="58" fillId="2" borderId="6" xfId="0" applyFont="1" applyFill="1" applyBorder="1" applyAlignment="1">
      <alignment horizontal="center" vertical="center"/>
    </xf>
    <xf numFmtId="0" fontId="58" fillId="2" borderId="1" xfId="0" applyFont="1" applyFill="1" applyBorder="1" applyAlignment="1">
      <alignment horizontal="center" vertical="center"/>
    </xf>
    <xf numFmtId="0" fontId="41" fillId="0" borderId="17" xfId="0" applyFont="1" applyFill="1" applyBorder="1" applyAlignment="1">
      <alignment horizontal="right" vertical="center"/>
    </xf>
    <xf numFmtId="0" fontId="41" fillId="0" borderId="1"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50" fillId="0" borderId="1" xfId="0" applyFont="1" applyFill="1" applyBorder="1" applyAlignment="1">
      <alignment horizontal="center" vertical="center" wrapText="1"/>
    </xf>
    <xf numFmtId="3" fontId="50" fillId="0" borderId="1" xfId="0" applyNumberFormat="1" applyFont="1" applyFill="1" applyBorder="1" applyAlignment="1">
      <alignment horizontal="center" vertical="center" wrapText="1"/>
    </xf>
    <xf numFmtId="0" fontId="57" fillId="0" borderId="15" xfId="0" applyFont="1" applyFill="1" applyBorder="1" applyAlignment="1">
      <alignment horizontal="center" vertical="center" wrapText="1"/>
    </xf>
    <xf numFmtId="3" fontId="57" fillId="0" borderId="2" xfId="1" applyNumberFormat="1" applyFont="1" applyFill="1" applyBorder="1" applyAlignment="1">
      <alignment horizontal="center" vertical="center" wrapText="1"/>
    </xf>
    <xf numFmtId="0" fontId="57" fillId="0" borderId="2" xfId="0" applyFont="1" applyFill="1" applyBorder="1" applyAlignment="1">
      <alignment horizontal="center" vertical="center"/>
    </xf>
    <xf numFmtId="3" fontId="57" fillId="0" borderId="0" xfId="0" applyNumberFormat="1" applyFont="1" applyFill="1" applyAlignment="1">
      <alignment horizontal="center" vertical="center"/>
    </xf>
    <xf numFmtId="0" fontId="57" fillId="0" borderId="0" xfId="0" applyFont="1" applyFill="1" applyAlignment="1">
      <alignment horizontal="center" vertical="center"/>
    </xf>
    <xf numFmtId="0" fontId="58" fillId="2" borderId="54" xfId="0" applyFont="1" applyFill="1" applyBorder="1" applyAlignment="1">
      <alignment horizontal="center" vertical="center" wrapText="1"/>
    </xf>
    <xf numFmtId="0" fontId="58" fillId="2" borderId="4" xfId="0" applyFont="1" applyFill="1" applyBorder="1" applyAlignment="1">
      <alignment horizontal="center" vertical="center" wrapText="1"/>
    </xf>
    <xf numFmtId="0" fontId="58" fillId="2" borderId="5" xfId="0" applyFont="1" applyFill="1" applyBorder="1" applyAlignment="1">
      <alignment horizontal="center" vertical="center" wrapText="1"/>
    </xf>
    <xf numFmtId="0" fontId="57" fillId="17" borderId="32" xfId="5" applyFont="1" applyFill="1" applyBorder="1" applyAlignment="1">
      <alignment horizontal="center" vertical="center" wrapText="1"/>
    </xf>
    <xf numFmtId="3" fontId="57" fillId="17" borderId="30" xfId="5" applyNumberFormat="1" applyFont="1" applyFill="1" applyBorder="1" applyAlignment="1">
      <alignment horizontal="center" vertical="center" wrapText="1"/>
    </xf>
    <xf numFmtId="0" fontId="49" fillId="3" borderId="0" xfId="0" applyFont="1" applyFill="1" applyBorder="1" applyAlignment="1">
      <alignment horizontal="center" vertical="center" wrapText="1"/>
    </xf>
    <xf numFmtId="0" fontId="49" fillId="3" borderId="53" xfId="0" applyFont="1" applyFill="1" applyBorder="1" applyAlignment="1">
      <alignment horizontal="center" vertical="center" wrapText="1"/>
    </xf>
    <xf numFmtId="0" fontId="40" fillId="4" borderId="7" xfId="0" applyFont="1" applyFill="1" applyBorder="1" applyAlignment="1">
      <alignment horizontal="center" vertical="center" wrapText="1"/>
    </xf>
    <xf numFmtId="0" fontId="40" fillId="4" borderId="17" xfId="0" applyFont="1" applyFill="1" applyBorder="1" applyAlignment="1">
      <alignment horizontal="center" vertical="center" wrapText="1"/>
    </xf>
    <xf numFmtId="0" fontId="41" fillId="2" borderId="17" xfId="0" applyFont="1" applyFill="1" applyBorder="1" applyAlignment="1">
      <alignment horizontal="right" vertical="center" wrapText="1"/>
    </xf>
    <xf numFmtId="0" fontId="57" fillId="2" borderId="1" xfId="0" applyFont="1" applyFill="1" applyBorder="1" applyAlignment="1">
      <alignment horizontal="center" vertical="center" wrapText="1"/>
    </xf>
    <xf numFmtId="0" fontId="40" fillId="4" borderId="37" xfId="0" applyFont="1" applyFill="1" applyBorder="1" applyAlignment="1">
      <alignment horizontal="center" vertical="center" wrapText="1"/>
    </xf>
    <xf numFmtId="0" fontId="40" fillId="4" borderId="38" xfId="0" applyFont="1" applyFill="1" applyBorder="1" applyAlignment="1">
      <alignment horizontal="center" vertical="center" wrapText="1"/>
    </xf>
    <xf numFmtId="0" fontId="40" fillId="4" borderId="38" xfId="0" applyFont="1" applyFill="1" applyBorder="1" applyAlignment="1">
      <alignment horizontal="left" vertical="center" wrapText="1"/>
    </xf>
    <xf numFmtId="0" fontId="66" fillId="4" borderId="38" xfId="0" applyFont="1" applyFill="1" applyBorder="1" applyAlignment="1">
      <alignment horizontal="center" vertical="center" wrapText="1"/>
    </xf>
    <xf numFmtId="0" fontId="40" fillId="4" borderId="39" xfId="0" applyFont="1" applyFill="1" applyBorder="1" applyAlignment="1">
      <alignment horizontal="center" vertical="center" wrapText="1"/>
    </xf>
    <xf numFmtId="0" fontId="40" fillId="2" borderId="1" xfId="0" applyFont="1" applyFill="1" applyBorder="1" applyAlignment="1">
      <alignment horizontal="center" vertical="center" wrapText="1"/>
    </xf>
    <xf numFmtId="0" fontId="41" fillId="2" borderId="1" xfId="5" applyFont="1" applyFill="1" applyBorder="1" applyAlignment="1">
      <alignment horizontal="left" vertical="center" wrapText="1"/>
    </xf>
    <xf numFmtId="0" fontId="50" fillId="2" borderId="1" xfId="0" applyFont="1" applyFill="1" applyBorder="1" applyAlignment="1">
      <alignment horizontal="center" vertical="center"/>
    </xf>
    <xf numFmtId="3" fontId="50" fillId="2" borderId="1" xfId="5" applyNumberFormat="1" applyFont="1" applyFill="1" applyBorder="1" applyAlignment="1">
      <alignment horizontal="center" vertical="center" wrapText="1"/>
    </xf>
    <xf numFmtId="0" fontId="57" fillId="2" borderId="1" xfId="5" applyFont="1" applyFill="1" applyBorder="1" applyAlignment="1">
      <alignment horizontal="center" vertical="center"/>
    </xf>
    <xf numFmtId="3" fontId="41" fillId="2" borderId="1" xfId="0" applyNumberFormat="1" applyFont="1" applyFill="1" applyBorder="1" applyAlignment="1">
      <alignment horizontal="center" vertical="center" wrapText="1"/>
    </xf>
    <xf numFmtId="3" fontId="57" fillId="17" borderId="30" xfId="5" applyNumberFormat="1" applyFont="1" applyFill="1" applyBorder="1" applyAlignment="1">
      <alignment horizontal="center" vertical="center"/>
    </xf>
    <xf numFmtId="0" fontId="57" fillId="2" borderId="15" xfId="5" applyFont="1" applyFill="1" applyBorder="1" applyAlignment="1">
      <alignment horizontal="center" vertical="center" wrapText="1"/>
    </xf>
    <xf numFmtId="3" fontId="57" fillId="2" borderId="2" xfId="5" applyNumberFormat="1" applyFont="1" applyFill="1" applyBorder="1" applyAlignment="1">
      <alignment horizontal="center" vertical="center" wrapText="1"/>
    </xf>
    <xf numFmtId="0" fontId="57" fillId="2" borderId="2" xfId="5" applyFont="1" applyFill="1" applyBorder="1" applyAlignment="1">
      <alignment horizontal="center" vertical="center"/>
    </xf>
    <xf numFmtId="0" fontId="41" fillId="2" borderId="1" xfId="0" applyFont="1" applyFill="1" applyBorder="1" applyAlignment="1" applyProtection="1">
      <alignment horizontal="left" vertical="center" wrapText="1"/>
      <protection locked="0"/>
    </xf>
    <xf numFmtId="0" fontId="50" fillId="2" borderId="1" xfId="0" applyFont="1" applyFill="1" applyBorder="1" applyAlignment="1" applyProtection="1">
      <alignment horizontal="center" vertical="center" wrapText="1"/>
      <protection locked="0"/>
    </xf>
    <xf numFmtId="0" fontId="41" fillId="2" borderId="1" xfId="0" quotePrefix="1" applyFont="1" applyFill="1" applyBorder="1" applyAlignment="1">
      <alignment horizontal="left" vertical="center" wrapText="1"/>
    </xf>
    <xf numFmtId="0" fontId="50" fillId="2" borderId="1" xfId="0" quotePrefix="1" applyFont="1" applyFill="1" applyBorder="1" applyAlignment="1">
      <alignment horizontal="center" vertical="center" wrapText="1"/>
    </xf>
    <xf numFmtId="0" fontId="41" fillId="2" borderId="1" xfId="0" applyFont="1" applyFill="1" applyBorder="1" applyAlignment="1">
      <alignment horizontal="center" vertical="center"/>
    </xf>
    <xf numFmtId="3" fontId="57" fillId="2" borderId="30" xfId="5" applyNumberFormat="1" applyFont="1" applyFill="1" applyBorder="1" applyAlignment="1">
      <alignment horizontal="center" vertical="center"/>
    </xf>
    <xf numFmtId="0" fontId="57" fillId="2" borderId="0" xfId="5" applyFont="1" applyFill="1" applyBorder="1" applyAlignment="1">
      <alignment horizontal="center" vertical="center" wrapText="1"/>
    </xf>
    <xf numFmtId="3" fontId="57" fillId="2" borderId="0" xfId="5" applyNumberFormat="1" applyFont="1" applyFill="1" applyBorder="1" applyAlignment="1">
      <alignment horizontal="center" vertical="center" wrapText="1"/>
    </xf>
    <xf numFmtId="0" fontId="41" fillId="2" borderId="66" xfId="0" applyFont="1" applyFill="1" applyBorder="1" applyAlignment="1">
      <alignment horizontal="center" vertical="center" wrapText="1"/>
    </xf>
    <xf numFmtId="0" fontId="40" fillId="4" borderId="66" xfId="0" applyFont="1" applyFill="1" applyBorder="1" applyAlignment="1">
      <alignment horizontal="center" vertical="center" wrapText="1"/>
    </xf>
    <xf numFmtId="0" fontId="41" fillId="2" borderId="67" xfId="5" applyFont="1" applyFill="1" applyBorder="1" applyAlignment="1">
      <alignment horizontal="center" vertical="center" wrapText="1"/>
    </xf>
    <xf numFmtId="3" fontId="41" fillId="2" borderId="1" xfId="5" applyNumberFormat="1" applyFont="1" applyFill="1" applyBorder="1" applyAlignment="1">
      <alignment horizontal="center" vertical="center" wrapText="1"/>
    </xf>
    <xf numFmtId="3" fontId="57" fillId="2" borderId="0" xfId="0" applyNumberFormat="1" applyFont="1" applyFill="1" applyBorder="1" applyAlignment="1">
      <alignment horizontal="center" vertical="center" wrapText="1"/>
    </xf>
    <xf numFmtId="0" fontId="57" fillId="17" borderId="6" xfId="0" applyFont="1" applyFill="1" applyBorder="1" applyAlignment="1">
      <alignment horizontal="center" vertical="center" wrapText="1"/>
    </xf>
    <xf numFmtId="3" fontId="57" fillId="17" borderId="1" xfId="0" applyNumberFormat="1" applyFont="1" applyFill="1" applyBorder="1" applyAlignment="1">
      <alignment horizontal="center" vertical="center" wrapText="1"/>
    </xf>
    <xf numFmtId="0" fontId="57" fillId="17" borderId="1" xfId="0" applyFont="1" applyFill="1" applyBorder="1" applyAlignment="1">
      <alignment horizontal="center" vertical="center"/>
    </xf>
    <xf numFmtId="0" fontId="57" fillId="17" borderId="0" xfId="0" applyFont="1" applyFill="1" applyAlignment="1">
      <alignment horizontal="center" vertical="center"/>
    </xf>
    <xf numFmtId="0" fontId="57" fillId="17" borderId="46" xfId="0" applyFont="1" applyFill="1" applyBorder="1" applyAlignment="1">
      <alignment horizontal="center" vertical="center" wrapText="1"/>
    </xf>
    <xf numFmtId="3" fontId="57" fillId="17" borderId="3" xfId="0" applyNumberFormat="1" applyFont="1" applyFill="1" applyBorder="1" applyAlignment="1">
      <alignment horizontal="center" vertical="center" wrapText="1"/>
    </xf>
    <xf numFmtId="0" fontId="57" fillId="17" borderId="3" xfId="0" applyFont="1" applyFill="1" applyBorder="1" applyAlignment="1">
      <alignment horizontal="center" vertical="center"/>
    </xf>
    <xf numFmtId="0" fontId="57" fillId="2" borderId="53" xfId="0" applyFont="1" applyFill="1" applyBorder="1" applyAlignment="1">
      <alignment horizontal="center" vertical="center" wrapText="1"/>
    </xf>
    <xf numFmtId="3" fontId="57" fillId="2" borderId="45" xfId="0" applyNumberFormat="1" applyFont="1" applyFill="1" applyBorder="1" applyAlignment="1">
      <alignment horizontal="center" vertical="center" wrapText="1"/>
    </xf>
    <xf numFmtId="0" fontId="57" fillId="17" borderId="1" xfId="5" applyFont="1" applyFill="1" applyBorder="1" applyAlignment="1">
      <alignment horizontal="center" vertical="center"/>
    </xf>
    <xf numFmtId="3" fontId="57" fillId="2" borderId="0" xfId="0" applyNumberFormat="1" applyFont="1" applyFill="1" applyBorder="1" applyAlignment="1">
      <alignment horizontal="center" vertical="center"/>
    </xf>
    <xf numFmtId="3" fontId="9" fillId="4" borderId="7" xfId="0" applyNumberFormat="1" applyFont="1" applyFill="1" applyBorder="1" applyAlignment="1">
      <alignment wrapText="1"/>
    </xf>
    <xf numFmtId="3" fontId="9" fillId="4" borderId="3" xfId="0" applyNumberFormat="1" applyFont="1" applyFill="1" applyBorder="1" applyAlignment="1">
      <alignment horizontal="center" vertical="center"/>
    </xf>
    <xf numFmtId="3" fontId="9" fillId="4" borderId="8" xfId="0" applyNumberFormat="1" applyFont="1" applyFill="1" applyBorder="1" applyAlignment="1">
      <alignment horizontal="center" vertical="center"/>
    </xf>
    <xf numFmtId="0" fontId="41" fillId="2" borderId="20" xfId="0" applyFont="1" applyFill="1" applyBorder="1" applyAlignment="1">
      <alignment horizontal="right" vertical="center"/>
    </xf>
    <xf numFmtId="0" fontId="41" fillId="2" borderId="2" xfId="0" applyFont="1" applyFill="1" applyBorder="1" applyAlignment="1">
      <alignment horizontal="center" vertical="center" wrapText="1"/>
    </xf>
    <xf numFmtId="0" fontId="50" fillId="2" borderId="2" xfId="0" applyFont="1" applyFill="1" applyBorder="1" applyAlignment="1">
      <alignment horizontal="center" vertical="center" wrapText="1"/>
    </xf>
    <xf numFmtId="3" fontId="50" fillId="2" borderId="2" xfId="0" applyNumberFormat="1" applyFont="1" applyFill="1" applyBorder="1" applyAlignment="1">
      <alignment horizontal="center" vertical="center" wrapText="1"/>
    </xf>
    <xf numFmtId="0" fontId="57" fillId="2" borderId="18" xfId="0" applyFont="1" applyFill="1" applyBorder="1" applyAlignment="1">
      <alignment horizontal="center" vertical="center"/>
    </xf>
    <xf numFmtId="0" fontId="57" fillId="4" borderId="65" xfId="0" applyFont="1" applyFill="1" applyBorder="1" applyAlignment="1">
      <alignment horizontal="center" vertical="center"/>
    </xf>
    <xf numFmtId="0" fontId="58" fillId="4" borderId="18" xfId="0" applyFont="1" applyFill="1" applyBorder="1" applyAlignment="1">
      <alignment horizontal="center" vertical="center" wrapText="1"/>
    </xf>
    <xf numFmtId="0" fontId="57" fillId="2" borderId="42" xfId="0" applyFont="1" applyFill="1" applyBorder="1" applyAlignment="1">
      <alignment horizontal="center" vertical="center"/>
    </xf>
    <xf numFmtId="0" fontId="57" fillId="2" borderId="18" xfId="0" applyFont="1" applyFill="1" applyBorder="1" applyAlignment="1">
      <alignment horizontal="center" vertical="center" wrapText="1"/>
    </xf>
    <xf numFmtId="0" fontId="58" fillId="4" borderId="39" xfId="0" applyFont="1" applyFill="1" applyBorder="1" applyAlignment="1">
      <alignment horizontal="center" vertical="center" wrapText="1"/>
    </xf>
    <xf numFmtId="0" fontId="64" fillId="2" borderId="0" xfId="0" applyFont="1" applyFill="1"/>
    <xf numFmtId="0" fontId="57" fillId="17" borderId="68" xfId="0" applyFont="1" applyFill="1" applyBorder="1" applyAlignment="1">
      <alignment horizontal="center" vertical="center" wrapText="1"/>
    </xf>
    <xf numFmtId="0" fontId="41" fillId="10" borderId="69" xfId="5" applyFont="1" applyFill="1" applyBorder="1" applyAlignment="1">
      <alignment horizontal="center" vertical="center" wrapText="1"/>
    </xf>
    <xf numFmtId="3" fontId="41" fillId="10" borderId="70" xfId="5" applyNumberFormat="1" applyFont="1" applyFill="1" applyBorder="1" applyAlignment="1">
      <alignment horizontal="center" vertical="center" wrapText="1"/>
    </xf>
    <xf numFmtId="0" fontId="57" fillId="17" borderId="30" xfId="5" applyFont="1" applyFill="1" applyBorder="1" applyAlignment="1">
      <alignment horizontal="center" vertical="center" wrapText="1"/>
    </xf>
    <xf numFmtId="3" fontId="67" fillId="4" borderId="17" xfId="0" applyNumberFormat="1" applyFont="1" applyFill="1" applyBorder="1" applyAlignment="1">
      <alignment wrapText="1"/>
    </xf>
    <xf numFmtId="3" fontId="67" fillId="4" borderId="1" xfId="0" applyNumberFormat="1" applyFont="1" applyFill="1" applyBorder="1" applyAlignment="1">
      <alignment horizontal="center" vertical="center"/>
    </xf>
    <xf numFmtId="3" fontId="67" fillId="4" borderId="18" xfId="0" applyNumberFormat="1" applyFont="1" applyFill="1" applyBorder="1" applyAlignment="1">
      <alignment horizontal="center" vertical="center"/>
    </xf>
    <xf numFmtId="0" fontId="67" fillId="0" borderId="0" xfId="0" applyFont="1"/>
    <xf numFmtId="3" fontId="68" fillId="2" borderId="17" xfId="0" applyNumberFormat="1" applyFont="1" applyFill="1" applyBorder="1" applyAlignment="1">
      <alignment wrapText="1"/>
    </xf>
    <xf numFmtId="3" fontId="68" fillId="2" borderId="1" xfId="0" applyNumberFormat="1" applyFont="1" applyFill="1" applyBorder="1" applyAlignment="1">
      <alignment horizontal="right" vertical="center"/>
    </xf>
    <xf numFmtId="3" fontId="68" fillId="2" borderId="18" xfId="0" applyNumberFormat="1" applyFont="1" applyFill="1" applyBorder="1" applyAlignment="1">
      <alignment horizontal="right" vertical="center"/>
    </xf>
    <xf numFmtId="0" fontId="65" fillId="0" borderId="0" xfId="0" applyFont="1"/>
    <xf numFmtId="0" fontId="57" fillId="2" borderId="1" xfId="5" applyFont="1" applyFill="1" applyBorder="1" applyAlignment="1">
      <alignment horizontal="center" vertical="center" wrapText="1"/>
    </xf>
    <xf numFmtId="0" fontId="41" fillId="2" borderId="45" xfId="0" applyFont="1" applyFill="1" applyBorder="1" applyAlignment="1">
      <alignment horizontal="left" vertical="center" wrapText="1"/>
    </xf>
    <xf numFmtId="0" fontId="50" fillId="2" borderId="45" xfId="0" applyFont="1" applyFill="1" applyBorder="1" applyAlignment="1">
      <alignment horizontal="center" vertical="center" wrapText="1"/>
    </xf>
    <xf numFmtId="3" fontId="50" fillId="2" borderId="45" xfId="0" applyNumberFormat="1" applyFont="1" applyFill="1" applyBorder="1" applyAlignment="1">
      <alignment horizontal="center" vertical="center" wrapText="1"/>
    </xf>
    <xf numFmtId="0" fontId="41" fillId="2" borderId="1" xfId="0" applyFont="1" applyFill="1" applyBorder="1" applyAlignment="1">
      <alignment horizontal="right" vertical="center"/>
    </xf>
    <xf numFmtId="0" fontId="9" fillId="2" borderId="0" xfId="0" applyFont="1" applyFill="1"/>
    <xf numFmtId="0" fontId="10" fillId="2" borderId="0" xfId="0" applyFont="1" applyFill="1"/>
    <xf numFmtId="0" fontId="57" fillId="9" borderId="32" xfId="5" applyFont="1" applyFill="1" applyBorder="1" applyAlignment="1">
      <alignment horizontal="center" vertical="center" wrapText="1"/>
    </xf>
    <xf numFmtId="3" fontId="57" fillId="9" borderId="30" xfId="5" applyNumberFormat="1" applyFont="1" applyFill="1" applyBorder="1" applyAlignment="1">
      <alignment horizontal="center" vertical="center" wrapText="1"/>
    </xf>
    <xf numFmtId="0" fontId="41" fillId="2" borderId="2" xfId="0" applyFont="1" applyFill="1" applyBorder="1" applyAlignment="1">
      <alignment horizontal="left" vertical="center" wrapText="1"/>
    </xf>
    <xf numFmtId="0" fontId="57" fillId="2" borderId="19" xfId="0" applyFont="1" applyFill="1" applyBorder="1" applyAlignment="1">
      <alignment horizontal="center" vertical="center" wrapText="1"/>
    </xf>
    <xf numFmtId="3" fontId="10" fillId="2" borderId="10" xfId="0" applyNumberFormat="1" applyFont="1" applyFill="1" applyBorder="1" applyAlignment="1">
      <alignment horizontal="right" vertical="center"/>
    </xf>
    <xf numFmtId="0" fontId="65" fillId="2" borderId="0" xfId="0" applyFont="1" applyFill="1"/>
    <xf numFmtId="0" fontId="68" fillId="0" borderId="0" xfId="0" applyFont="1"/>
    <xf numFmtId="0" fontId="41" fillId="2" borderId="40" xfId="0" applyFont="1" applyFill="1" applyBorder="1" applyAlignment="1">
      <alignment horizontal="right" vertical="center"/>
    </xf>
    <xf numFmtId="0" fontId="41" fillId="2" borderId="41" xfId="0" quotePrefix="1" applyFont="1" applyFill="1" applyBorder="1" applyAlignment="1">
      <alignment horizontal="left" vertical="center" wrapText="1"/>
    </xf>
    <xf numFmtId="3" fontId="50" fillId="2" borderId="41" xfId="0" applyNumberFormat="1" applyFont="1" applyFill="1" applyBorder="1" applyAlignment="1">
      <alignment horizontal="center" vertical="center" wrapText="1"/>
    </xf>
    <xf numFmtId="0" fontId="57" fillId="2" borderId="42" xfId="0" applyFont="1" applyFill="1" applyBorder="1" applyAlignment="1">
      <alignment horizontal="center" vertical="center" wrapText="1"/>
    </xf>
    <xf numFmtId="3" fontId="10" fillId="2" borderId="57" xfId="0" applyNumberFormat="1" applyFont="1" applyFill="1" applyBorder="1" applyAlignment="1">
      <alignment horizontal="right" vertical="center"/>
    </xf>
    <xf numFmtId="3" fontId="64" fillId="2" borderId="3" xfId="0" applyNumberFormat="1" applyFont="1" applyFill="1" applyBorder="1" applyAlignment="1">
      <alignment horizontal="center" vertical="center"/>
    </xf>
    <xf numFmtId="3" fontId="10" fillId="2" borderId="3" xfId="0" applyNumberFormat="1" applyFont="1" applyFill="1" applyBorder="1" applyAlignment="1">
      <alignment horizontal="right" vertical="center"/>
    </xf>
    <xf numFmtId="3" fontId="10" fillId="2" borderId="3" xfId="0" applyNumberFormat="1" applyFont="1" applyFill="1" applyBorder="1" applyAlignment="1">
      <alignment vertical="center"/>
    </xf>
    <xf numFmtId="3" fontId="9" fillId="11" borderId="44" xfId="0" applyNumberFormat="1" applyFont="1" applyFill="1" applyBorder="1" applyAlignment="1">
      <alignment wrapText="1"/>
    </xf>
    <xf numFmtId="3" fontId="10" fillId="11" borderId="17" xfId="0" applyNumberFormat="1" applyFont="1" applyFill="1" applyBorder="1" applyAlignment="1">
      <alignment wrapText="1"/>
    </xf>
    <xf numFmtId="3" fontId="10" fillId="11" borderId="1" xfId="0" applyNumberFormat="1" applyFont="1" applyFill="1" applyBorder="1" applyAlignment="1">
      <alignment horizontal="center" vertical="center"/>
    </xf>
    <xf numFmtId="3" fontId="10" fillId="11" borderId="18" xfId="0" applyNumberFormat="1" applyFont="1" applyFill="1" applyBorder="1" applyAlignment="1">
      <alignment horizontal="center" vertical="center"/>
    </xf>
    <xf numFmtId="3" fontId="9" fillId="11" borderId="17" xfId="0" applyNumberFormat="1" applyFont="1" applyFill="1" applyBorder="1" applyAlignment="1">
      <alignment wrapText="1"/>
    </xf>
    <xf numFmtId="3" fontId="10" fillId="11" borderId="1" xfId="0" applyNumberFormat="1" applyFont="1" applyFill="1" applyBorder="1" applyAlignment="1">
      <alignment horizontal="right" vertical="center"/>
    </xf>
    <xf numFmtId="3" fontId="10" fillId="11" borderId="18" xfId="0" applyNumberFormat="1" applyFont="1" applyFill="1" applyBorder="1" applyAlignment="1">
      <alignment horizontal="right" vertical="center"/>
    </xf>
    <xf numFmtId="3" fontId="64" fillId="2" borderId="8" xfId="0" applyNumberFormat="1" applyFont="1" applyFill="1" applyBorder="1" applyAlignment="1">
      <alignment horizontal="center" vertical="center"/>
    </xf>
    <xf numFmtId="3" fontId="10" fillId="11" borderId="40" xfId="0" applyNumberFormat="1" applyFont="1" applyFill="1" applyBorder="1" applyAlignment="1">
      <alignment wrapText="1"/>
    </xf>
    <xf numFmtId="3" fontId="10" fillId="11" borderId="41" xfId="0" applyNumberFormat="1" applyFont="1" applyFill="1" applyBorder="1" applyAlignment="1">
      <alignment horizontal="right" vertical="center"/>
    </xf>
    <xf numFmtId="3" fontId="10" fillId="11" borderId="42" xfId="0" applyNumberFormat="1" applyFont="1" applyFill="1" applyBorder="1" applyAlignment="1">
      <alignment horizontal="right" vertical="center"/>
    </xf>
    <xf numFmtId="3" fontId="10" fillId="11" borderId="1" xfId="0" applyNumberFormat="1" applyFont="1" applyFill="1" applyBorder="1" applyAlignment="1">
      <alignment vertical="center"/>
    </xf>
    <xf numFmtId="3" fontId="10" fillId="11" borderId="18" xfId="0" applyNumberFormat="1" applyFont="1" applyFill="1" applyBorder="1" applyAlignment="1">
      <alignment vertical="center"/>
    </xf>
    <xf numFmtId="3" fontId="10" fillId="11" borderId="41" xfId="0" applyNumberFormat="1" applyFont="1" applyFill="1" applyBorder="1" applyAlignment="1">
      <alignment vertical="center"/>
    </xf>
    <xf numFmtId="3" fontId="10" fillId="11" borderId="42" xfId="0" applyNumberFormat="1" applyFont="1" applyFill="1" applyBorder="1" applyAlignment="1">
      <alignment vertical="center"/>
    </xf>
    <xf numFmtId="3" fontId="9" fillId="11" borderId="37" xfId="0" applyNumberFormat="1" applyFont="1" applyFill="1" applyBorder="1" applyAlignment="1">
      <alignment wrapText="1"/>
    </xf>
    <xf numFmtId="0" fontId="72" fillId="0" borderId="0" xfId="0" applyFont="1"/>
    <xf numFmtId="3" fontId="75" fillId="2" borderId="17" xfId="0" applyNumberFormat="1" applyFont="1" applyFill="1" applyBorder="1" applyAlignment="1">
      <alignment horizontal="right" wrapText="1"/>
    </xf>
    <xf numFmtId="3" fontId="75" fillId="2" borderId="1" xfId="0" applyNumberFormat="1" applyFont="1" applyFill="1" applyBorder="1" applyAlignment="1">
      <alignment horizontal="center" vertical="center"/>
    </xf>
    <xf numFmtId="3" fontId="76" fillId="2" borderId="1" xfId="0" applyNumberFormat="1" applyFont="1" applyFill="1" applyBorder="1" applyAlignment="1">
      <alignment horizontal="center" vertical="center"/>
    </xf>
    <xf numFmtId="3" fontId="75" fillId="2" borderId="1" xfId="0" applyNumberFormat="1" applyFont="1" applyFill="1" applyBorder="1" applyAlignment="1">
      <alignment horizontal="right" vertical="center"/>
    </xf>
    <xf numFmtId="3" fontId="9" fillId="4" borderId="7" xfId="0" applyNumberFormat="1" applyFont="1" applyFill="1" applyBorder="1" applyAlignment="1">
      <alignment vertical="center" wrapText="1"/>
    </xf>
    <xf numFmtId="3" fontId="64" fillId="2" borderId="37" xfId="0" applyNumberFormat="1" applyFont="1" applyFill="1" applyBorder="1" applyAlignment="1">
      <alignment wrapText="1"/>
    </xf>
    <xf numFmtId="3" fontId="64" fillId="2" borderId="38" xfId="0" applyNumberFormat="1" applyFont="1" applyFill="1" applyBorder="1" applyAlignment="1">
      <alignment horizontal="center" vertical="center"/>
    </xf>
    <xf numFmtId="3" fontId="64" fillId="2" borderId="39" xfId="0" applyNumberFormat="1" applyFont="1" applyFill="1" applyBorder="1" applyAlignment="1">
      <alignment horizontal="center" vertical="center"/>
    </xf>
    <xf numFmtId="3" fontId="68" fillId="2" borderId="41" xfId="0" applyNumberFormat="1" applyFont="1" applyFill="1" applyBorder="1" applyAlignment="1">
      <alignment horizontal="right" vertical="center"/>
    </xf>
    <xf numFmtId="3" fontId="68" fillId="2" borderId="42" xfId="0" applyNumberFormat="1" applyFont="1" applyFill="1" applyBorder="1" applyAlignment="1">
      <alignment horizontal="right" vertical="center"/>
    </xf>
    <xf numFmtId="3" fontId="75" fillId="2" borderId="18" xfId="0" applyNumberFormat="1" applyFont="1" applyFill="1" applyBorder="1" applyAlignment="1">
      <alignment horizontal="right" vertical="center"/>
    </xf>
    <xf numFmtId="3" fontId="75" fillId="2" borderId="41" xfId="0" applyNumberFormat="1" applyFont="1" applyFill="1" applyBorder="1" applyAlignment="1">
      <alignment horizontal="right" vertical="center"/>
    </xf>
    <xf numFmtId="3" fontId="75" fillId="2" borderId="42" xfId="0" applyNumberFormat="1" applyFont="1" applyFill="1" applyBorder="1" applyAlignment="1">
      <alignment horizontal="right" vertical="center"/>
    </xf>
    <xf numFmtId="3" fontId="10" fillId="11" borderId="2" xfId="0" applyNumberFormat="1" applyFont="1" applyFill="1" applyBorder="1" applyAlignment="1">
      <alignment horizontal="right" vertical="center"/>
    </xf>
    <xf numFmtId="3" fontId="65" fillId="2" borderId="1" xfId="0" applyNumberFormat="1" applyFont="1" applyFill="1" applyBorder="1" applyAlignment="1">
      <alignment horizontal="right" vertical="center"/>
    </xf>
    <xf numFmtId="3" fontId="9" fillId="0" borderId="0" xfId="0" applyNumberFormat="1" applyFont="1"/>
    <xf numFmtId="0" fontId="73" fillId="0" borderId="0" xfId="0" applyFont="1"/>
    <xf numFmtId="0" fontId="74" fillId="2" borderId="0" xfId="0" applyFont="1" applyFill="1"/>
    <xf numFmtId="0" fontId="72" fillId="2" borderId="0" xfId="0" applyFont="1" applyFill="1"/>
    <xf numFmtId="0" fontId="77" fillId="0" borderId="0" xfId="0" applyFont="1"/>
    <xf numFmtId="0" fontId="74" fillId="0" borderId="0" xfId="0" applyFont="1"/>
    <xf numFmtId="3" fontId="9" fillId="2" borderId="37" xfId="0" applyNumberFormat="1" applyFont="1" applyFill="1" applyBorder="1" applyAlignment="1">
      <alignment wrapText="1"/>
    </xf>
    <xf numFmtId="3" fontId="77" fillId="0" borderId="0" xfId="0" applyNumberFormat="1" applyFont="1"/>
    <xf numFmtId="0" fontId="77" fillId="2" borderId="0" xfId="0" applyFont="1" applyFill="1"/>
    <xf numFmtId="0" fontId="73" fillId="2" borderId="0" xfId="0" applyFont="1" applyFill="1"/>
    <xf numFmtId="3" fontId="64" fillId="0" borderId="0" xfId="0" applyNumberFormat="1" applyFont="1"/>
    <xf numFmtId="3" fontId="76" fillId="2" borderId="37" xfId="0" applyNumberFormat="1" applyFont="1" applyFill="1" applyBorder="1" applyAlignment="1">
      <alignment wrapText="1"/>
    </xf>
    <xf numFmtId="3" fontId="76" fillId="2" borderId="38" xfId="0" applyNumberFormat="1" applyFont="1" applyFill="1" applyBorder="1" applyAlignment="1">
      <alignment horizontal="center" vertical="center"/>
    </xf>
    <xf numFmtId="3" fontId="76" fillId="2" borderId="39" xfId="0" applyNumberFormat="1" applyFont="1" applyFill="1" applyBorder="1" applyAlignment="1">
      <alignment horizontal="center" vertical="center"/>
    </xf>
    <xf numFmtId="3" fontId="75" fillId="2" borderId="17" xfId="0" applyNumberFormat="1" applyFont="1" applyFill="1" applyBorder="1" applyAlignment="1">
      <alignment wrapText="1"/>
    </xf>
    <xf numFmtId="3" fontId="76" fillId="2" borderId="18" xfId="0" applyNumberFormat="1" applyFont="1" applyFill="1" applyBorder="1" applyAlignment="1">
      <alignment horizontal="center" vertical="center"/>
    </xf>
    <xf numFmtId="3" fontId="76" fillId="0" borderId="17" xfId="0" applyNumberFormat="1" applyFont="1" applyBorder="1" applyAlignment="1">
      <alignment wrapText="1"/>
    </xf>
    <xf numFmtId="3" fontId="76" fillId="0" borderId="17" xfId="0" applyNumberFormat="1" applyFont="1" applyBorder="1" applyAlignment="1">
      <alignment vertical="center" wrapText="1"/>
    </xf>
    <xf numFmtId="3" fontId="9" fillId="11" borderId="17" xfId="0" applyNumberFormat="1" applyFont="1" applyFill="1" applyBorder="1" applyAlignment="1">
      <alignment vertical="center" wrapText="1"/>
    </xf>
    <xf numFmtId="3" fontId="67" fillId="4" borderId="17" xfId="0" applyNumberFormat="1" applyFont="1" applyFill="1" applyBorder="1" applyAlignment="1">
      <alignment vertical="center" wrapText="1"/>
    </xf>
    <xf numFmtId="3" fontId="68" fillId="2" borderId="40" xfId="0" applyNumberFormat="1" applyFont="1" applyFill="1" applyBorder="1" applyAlignment="1">
      <alignment wrapText="1"/>
    </xf>
    <xf numFmtId="3" fontId="67" fillId="11" borderId="37" xfId="0" applyNumberFormat="1" applyFont="1" applyFill="1" applyBorder="1" applyAlignment="1">
      <alignment wrapText="1"/>
    </xf>
    <xf numFmtId="0" fontId="76" fillId="2" borderId="0" xfId="0" applyFont="1" applyFill="1"/>
    <xf numFmtId="3" fontId="76" fillId="2" borderId="3" xfId="0" applyNumberFormat="1" applyFont="1" applyFill="1" applyBorder="1" applyAlignment="1">
      <alignment horizontal="center" vertical="center"/>
    </xf>
    <xf numFmtId="3" fontId="75" fillId="2" borderId="18" xfId="0" applyNumberFormat="1" applyFont="1" applyFill="1" applyBorder="1" applyAlignment="1">
      <alignment horizontal="center" vertical="center"/>
    </xf>
    <xf numFmtId="3" fontId="68" fillId="2" borderId="1" xfId="0" applyNumberFormat="1" applyFont="1" applyFill="1" applyBorder="1" applyAlignment="1">
      <alignment vertical="center"/>
    </xf>
    <xf numFmtId="3" fontId="67" fillId="4" borderId="37" xfId="0" applyNumberFormat="1" applyFont="1" applyFill="1" applyBorder="1" applyAlignment="1">
      <alignment wrapText="1"/>
    </xf>
    <xf numFmtId="3" fontId="67" fillId="4" borderId="38" xfId="0" applyNumberFormat="1" applyFont="1" applyFill="1" applyBorder="1" applyAlignment="1">
      <alignment horizontal="center" vertical="center"/>
    </xf>
    <xf numFmtId="3" fontId="67" fillId="4" borderId="39" xfId="0" applyNumberFormat="1" applyFont="1" applyFill="1" applyBorder="1" applyAlignment="1">
      <alignment horizontal="center" vertical="center"/>
    </xf>
    <xf numFmtId="3" fontId="65" fillId="2" borderId="18" xfId="0" applyNumberFormat="1" applyFont="1" applyFill="1" applyBorder="1" applyAlignment="1">
      <alignment horizontal="right" vertical="center"/>
    </xf>
    <xf numFmtId="3" fontId="65" fillId="2" borderId="41" xfId="0" applyNumberFormat="1" applyFont="1" applyFill="1" applyBorder="1" applyAlignment="1">
      <alignment horizontal="right" vertical="center"/>
    </xf>
    <xf numFmtId="3" fontId="65" fillId="2" borderId="42" xfId="0" applyNumberFormat="1" applyFont="1" applyFill="1" applyBorder="1" applyAlignment="1">
      <alignment horizontal="right" vertical="center"/>
    </xf>
    <xf numFmtId="3" fontId="75" fillId="2" borderId="40" xfId="0" applyNumberFormat="1" applyFont="1" applyFill="1" applyBorder="1" applyAlignment="1">
      <alignment horizontal="left" wrapText="1"/>
    </xf>
    <xf numFmtId="3" fontId="76" fillId="2" borderId="17" xfId="0" applyNumberFormat="1" applyFont="1" applyFill="1" applyBorder="1" applyAlignment="1">
      <alignment vertical="center" wrapText="1"/>
    </xf>
    <xf numFmtId="3" fontId="76" fillId="0" borderId="1" xfId="0" applyNumberFormat="1" applyFont="1" applyBorder="1" applyAlignment="1">
      <alignment horizontal="center" vertical="center"/>
    </xf>
    <xf numFmtId="3" fontId="76" fillId="0" borderId="18" xfId="0" applyNumberFormat="1" applyFont="1" applyBorder="1" applyAlignment="1">
      <alignment horizontal="center" vertical="center"/>
    </xf>
    <xf numFmtId="3" fontId="75" fillId="0" borderId="1" xfId="0" applyNumberFormat="1" applyFont="1" applyBorder="1" applyAlignment="1">
      <alignment horizontal="right" vertical="center"/>
    </xf>
    <xf numFmtId="3" fontId="75" fillId="0" borderId="18" xfId="0" applyNumberFormat="1" applyFont="1" applyBorder="1" applyAlignment="1">
      <alignment horizontal="right" vertical="center"/>
    </xf>
    <xf numFmtId="3" fontId="76" fillId="2" borderId="17" xfId="0" applyNumberFormat="1" applyFont="1" applyFill="1" applyBorder="1" applyAlignment="1">
      <alignment wrapText="1"/>
    </xf>
    <xf numFmtId="3" fontId="75" fillId="2" borderId="40" xfId="0" applyNumberFormat="1" applyFont="1" applyFill="1" applyBorder="1" applyAlignment="1">
      <alignment wrapText="1"/>
    </xf>
    <xf numFmtId="3" fontId="67" fillId="11" borderId="17" xfId="0" applyNumberFormat="1" applyFont="1" applyFill="1" applyBorder="1" applyAlignment="1">
      <alignment wrapText="1"/>
    </xf>
    <xf numFmtId="3" fontId="67" fillId="11" borderId="1" xfId="0" applyNumberFormat="1" applyFont="1" applyFill="1" applyBorder="1" applyAlignment="1">
      <alignment horizontal="left" vertical="center"/>
    </xf>
    <xf numFmtId="3" fontId="67" fillId="11" borderId="18" xfId="0" applyNumberFormat="1" applyFont="1" applyFill="1" applyBorder="1" applyAlignment="1">
      <alignment horizontal="left" vertical="center"/>
    </xf>
    <xf numFmtId="3" fontId="68" fillId="11" borderId="17" xfId="0" applyNumberFormat="1" applyFont="1" applyFill="1" applyBorder="1" applyAlignment="1">
      <alignment wrapText="1"/>
    </xf>
    <xf numFmtId="3" fontId="68" fillId="11" borderId="1" xfId="0" applyNumberFormat="1" applyFont="1" applyFill="1" applyBorder="1" applyAlignment="1">
      <alignment horizontal="right" vertical="center"/>
    </xf>
    <xf numFmtId="3" fontId="68" fillId="11" borderId="18" xfId="0" applyNumberFormat="1" applyFont="1" applyFill="1" applyBorder="1" applyAlignment="1">
      <alignment horizontal="right" vertical="center"/>
    </xf>
    <xf numFmtId="3" fontId="9" fillId="4" borderId="37" xfId="0" applyNumberFormat="1" applyFont="1" applyFill="1" applyBorder="1" applyAlignment="1">
      <alignment wrapText="1"/>
    </xf>
    <xf numFmtId="3" fontId="9" fillId="4" borderId="38" xfId="0" applyNumberFormat="1" applyFont="1" applyFill="1" applyBorder="1" applyAlignment="1">
      <alignment horizontal="center" vertical="center"/>
    </xf>
    <xf numFmtId="3" fontId="9" fillId="4" borderId="39" xfId="0" applyNumberFormat="1" applyFont="1" applyFill="1" applyBorder="1" applyAlignment="1">
      <alignment horizontal="center" vertical="center"/>
    </xf>
    <xf numFmtId="3" fontId="67" fillId="2" borderId="17" xfId="0" applyNumberFormat="1" applyFont="1" applyFill="1" applyBorder="1" applyAlignment="1">
      <alignment wrapText="1"/>
    </xf>
    <xf numFmtId="3" fontId="9" fillId="4" borderId="37" xfId="0" applyNumberFormat="1" applyFont="1" applyFill="1" applyBorder="1" applyAlignment="1">
      <alignment vertical="center" wrapText="1"/>
    </xf>
    <xf numFmtId="3" fontId="67" fillId="4" borderId="37" xfId="0" applyNumberFormat="1" applyFont="1" applyFill="1" applyBorder="1" applyAlignment="1">
      <alignment vertical="center" wrapText="1"/>
    </xf>
    <xf numFmtId="3" fontId="10" fillId="2" borderId="56" xfId="0" applyNumberFormat="1" applyFont="1" applyFill="1" applyBorder="1" applyAlignment="1">
      <alignment wrapText="1"/>
    </xf>
    <xf numFmtId="3" fontId="64" fillId="2" borderId="45" xfId="0" applyNumberFormat="1" applyFont="1" applyFill="1" applyBorder="1" applyAlignment="1">
      <alignment horizontal="center" vertical="center"/>
    </xf>
    <xf numFmtId="3" fontId="75" fillId="2" borderId="37" xfId="0" applyNumberFormat="1" applyFont="1" applyFill="1" applyBorder="1" applyAlignment="1">
      <alignment wrapText="1"/>
    </xf>
    <xf numFmtId="3" fontId="10" fillId="2" borderId="2" xfId="0" applyNumberFormat="1" applyFont="1" applyFill="1" applyBorder="1" applyAlignment="1">
      <alignment vertical="center"/>
    </xf>
    <xf numFmtId="0" fontId="75" fillId="2" borderId="0" xfId="0" applyFont="1" applyFill="1"/>
    <xf numFmtId="3" fontId="65" fillId="2" borderId="20" xfId="0" applyNumberFormat="1" applyFont="1" applyFill="1" applyBorder="1" applyAlignment="1">
      <alignment wrapText="1"/>
    </xf>
    <xf numFmtId="3" fontId="65" fillId="2" borderId="2" xfId="0" applyNumberFormat="1" applyFont="1" applyFill="1" applyBorder="1" applyAlignment="1">
      <alignment horizontal="right" vertical="center"/>
    </xf>
    <xf numFmtId="3" fontId="75" fillId="2" borderId="20" xfId="0" applyNumberFormat="1" applyFont="1" applyFill="1" applyBorder="1" applyAlignment="1">
      <alignment wrapText="1"/>
    </xf>
    <xf numFmtId="3" fontId="75" fillId="2" borderId="2" xfId="0" applyNumberFormat="1" applyFont="1" applyFill="1" applyBorder="1" applyAlignment="1">
      <alignment horizontal="right" vertical="center"/>
    </xf>
    <xf numFmtId="3" fontId="75" fillId="2" borderId="19" xfId="0" applyNumberFormat="1" applyFont="1" applyFill="1" applyBorder="1" applyAlignment="1">
      <alignment horizontal="right" vertical="center"/>
    </xf>
    <xf numFmtId="3" fontId="67" fillId="4" borderId="71" xfId="0" applyNumberFormat="1" applyFont="1" applyFill="1" applyBorder="1" applyAlignment="1">
      <alignment horizontal="center" vertical="center"/>
    </xf>
    <xf numFmtId="3" fontId="68" fillId="2" borderId="43" xfId="0" applyNumberFormat="1" applyFont="1" applyFill="1" applyBorder="1" applyAlignment="1">
      <alignment horizontal="right" vertical="center"/>
    </xf>
    <xf numFmtId="3" fontId="67" fillId="4" borderId="43" xfId="0" applyNumberFormat="1" applyFont="1" applyFill="1" applyBorder="1" applyAlignment="1">
      <alignment horizontal="center" vertical="center"/>
    </xf>
    <xf numFmtId="3" fontId="68" fillId="2" borderId="72" xfId="0" applyNumberFormat="1" applyFont="1" applyFill="1" applyBorder="1" applyAlignment="1">
      <alignment horizontal="right" vertical="center"/>
    </xf>
    <xf numFmtId="3" fontId="76" fillId="2" borderId="7" xfId="0" applyNumberFormat="1" applyFont="1" applyFill="1" applyBorder="1" applyAlignment="1">
      <alignment wrapText="1"/>
    </xf>
    <xf numFmtId="3" fontId="76" fillId="2" borderId="8" xfId="0" applyNumberFormat="1" applyFont="1" applyFill="1" applyBorder="1" applyAlignment="1">
      <alignment horizontal="center" vertical="center"/>
    </xf>
    <xf numFmtId="3" fontId="65" fillId="2" borderId="19" xfId="0" applyNumberFormat="1" applyFont="1" applyFill="1" applyBorder="1" applyAlignment="1">
      <alignment horizontal="right" vertical="center"/>
    </xf>
    <xf numFmtId="3" fontId="9" fillId="11" borderId="37" xfId="0" applyNumberFormat="1" applyFont="1" applyFill="1" applyBorder="1" applyAlignment="1">
      <alignment vertical="center" wrapText="1"/>
    </xf>
    <xf numFmtId="3" fontId="75" fillId="2" borderId="17" xfId="0" applyNumberFormat="1" applyFont="1" applyFill="1" applyBorder="1" applyAlignment="1">
      <alignment horizontal="left" wrapText="1"/>
    </xf>
    <xf numFmtId="3" fontId="10" fillId="2" borderId="8" xfId="0" applyNumberFormat="1" applyFont="1" applyFill="1" applyBorder="1" applyAlignment="1">
      <alignment horizontal="right" vertical="center"/>
    </xf>
    <xf numFmtId="3" fontId="64" fillId="2" borderId="73" xfId="0" applyNumberFormat="1" applyFont="1" applyFill="1" applyBorder="1" applyAlignment="1">
      <alignment wrapText="1"/>
    </xf>
    <xf numFmtId="3" fontId="64" fillId="2" borderId="74" xfId="0" applyNumberFormat="1" applyFont="1" applyFill="1" applyBorder="1" applyAlignment="1">
      <alignment horizontal="center" vertical="center"/>
    </xf>
    <xf numFmtId="3" fontId="10" fillId="11" borderId="20" xfId="0" applyNumberFormat="1" applyFont="1" applyFill="1" applyBorder="1" applyAlignment="1">
      <alignment wrapText="1"/>
    </xf>
    <xf numFmtId="3" fontId="10" fillId="11" borderId="19" xfId="0" applyNumberFormat="1" applyFont="1" applyFill="1" applyBorder="1" applyAlignment="1">
      <alignment horizontal="right" vertical="center"/>
    </xf>
    <xf numFmtId="3" fontId="9" fillId="10" borderId="40" xfId="0" applyNumberFormat="1" applyFont="1" applyFill="1" applyBorder="1" applyAlignment="1">
      <alignment wrapText="1"/>
    </xf>
    <xf numFmtId="3" fontId="9" fillId="10" borderId="41" xfId="0" applyNumberFormat="1" applyFont="1" applyFill="1" applyBorder="1" applyAlignment="1">
      <alignment horizontal="center" vertical="center"/>
    </xf>
    <xf numFmtId="3" fontId="9" fillId="10" borderId="42" xfId="0" applyNumberFormat="1" applyFont="1" applyFill="1" applyBorder="1" applyAlignment="1">
      <alignment horizontal="center" vertical="center"/>
    </xf>
    <xf numFmtId="3" fontId="9" fillId="2" borderId="7" xfId="0" applyNumberFormat="1" applyFont="1" applyFill="1" applyBorder="1" applyAlignment="1">
      <alignment vertical="center" wrapText="1"/>
    </xf>
    <xf numFmtId="3" fontId="67" fillId="18" borderId="17" xfId="0" applyNumberFormat="1" applyFont="1" applyFill="1" applyBorder="1" applyAlignment="1">
      <alignment vertical="center" wrapText="1"/>
    </xf>
    <xf numFmtId="3" fontId="67" fillId="18" borderId="1" xfId="0" applyNumberFormat="1" applyFont="1" applyFill="1" applyBorder="1" applyAlignment="1">
      <alignment horizontal="center" vertical="center"/>
    </xf>
    <xf numFmtId="3" fontId="67" fillId="18" borderId="18" xfId="0" applyNumberFormat="1" applyFont="1" applyFill="1" applyBorder="1" applyAlignment="1">
      <alignment horizontal="center" vertical="center"/>
    </xf>
    <xf numFmtId="3" fontId="67" fillId="18" borderId="17" xfId="0" applyNumberFormat="1" applyFont="1" applyFill="1" applyBorder="1" applyAlignment="1">
      <alignment wrapText="1"/>
    </xf>
    <xf numFmtId="3" fontId="67" fillId="18" borderId="40" xfId="0" applyNumberFormat="1" applyFont="1" applyFill="1" applyBorder="1" applyAlignment="1">
      <alignment wrapText="1"/>
    </xf>
    <xf numFmtId="3" fontId="67" fillId="18" borderId="41" xfId="0" applyNumberFormat="1" applyFont="1" applyFill="1" applyBorder="1" applyAlignment="1">
      <alignment horizontal="center" vertical="center"/>
    </xf>
    <xf numFmtId="3" fontId="67" fillId="18" borderId="42" xfId="0" applyNumberFormat="1" applyFont="1" applyFill="1" applyBorder="1" applyAlignment="1">
      <alignment horizontal="center" vertical="center"/>
    </xf>
    <xf numFmtId="3" fontId="9" fillId="18" borderId="17" xfId="0" applyNumberFormat="1" applyFont="1" applyFill="1" applyBorder="1" applyAlignment="1">
      <alignment wrapText="1"/>
    </xf>
    <xf numFmtId="3" fontId="9" fillId="18" borderId="1" xfId="0" applyNumberFormat="1" applyFont="1" applyFill="1" applyBorder="1" applyAlignment="1">
      <alignment horizontal="center" vertical="center"/>
    </xf>
    <xf numFmtId="3" fontId="9" fillId="18" borderId="18" xfId="0" applyNumberFormat="1" applyFont="1" applyFill="1" applyBorder="1" applyAlignment="1">
      <alignment horizontal="center" vertical="center"/>
    </xf>
    <xf numFmtId="3" fontId="67" fillId="18" borderId="43" xfId="0" applyNumberFormat="1" applyFont="1" applyFill="1" applyBorder="1" applyAlignment="1">
      <alignment horizontal="center" vertical="center"/>
    </xf>
    <xf numFmtId="3" fontId="58" fillId="2" borderId="0" xfId="0" applyNumberFormat="1" applyFont="1" applyFill="1" applyAlignment="1">
      <alignment horizontal="center" vertical="center"/>
    </xf>
    <xf numFmtId="3" fontId="65" fillId="2" borderId="1" xfId="0" applyNumberFormat="1" applyFont="1" applyFill="1" applyBorder="1" applyAlignment="1">
      <alignment horizontal="center" vertical="center"/>
    </xf>
    <xf numFmtId="3" fontId="65" fillId="2" borderId="18" xfId="0" applyNumberFormat="1" applyFont="1" applyFill="1" applyBorder="1" applyAlignment="1">
      <alignment horizontal="center" vertical="center"/>
    </xf>
    <xf numFmtId="3" fontId="75" fillId="2" borderId="7" xfId="0" applyNumberFormat="1" applyFont="1" applyFill="1" applyBorder="1" applyAlignment="1">
      <alignment wrapText="1"/>
    </xf>
    <xf numFmtId="0" fontId="78" fillId="0" borderId="0" xfId="0" applyFont="1" applyAlignment="1">
      <alignment wrapText="1"/>
    </xf>
    <xf numFmtId="0" fontId="78" fillId="0" borderId="0" xfId="0" applyFont="1"/>
    <xf numFmtId="0" fontId="78" fillId="0" borderId="0" xfId="0" applyFont="1" applyAlignment="1">
      <alignment horizontal="right"/>
    </xf>
    <xf numFmtId="3" fontId="64" fillId="2" borderId="2" xfId="0" applyNumberFormat="1" applyFont="1" applyFill="1" applyBorder="1" applyAlignment="1">
      <alignment horizontal="center" vertical="center"/>
    </xf>
    <xf numFmtId="3" fontId="64" fillId="2" borderId="19" xfId="0" applyNumberFormat="1" applyFont="1" applyFill="1" applyBorder="1" applyAlignment="1">
      <alignment horizontal="center" vertical="center"/>
    </xf>
    <xf numFmtId="3" fontId="76" fillId="0" borderId="37" xfId="0" applyNumberFormat="1" applyFont="1" applyBorder="1" applyAlignment="1">
      <alignment wrapText="1"/>
    </xf>
    <xf numFmtId="3" fontId="76" fillId="0" borderId="37" xfId="0" applyNumberFormat="1" applyFont="1" applyBorder="1" applyAlignment="1">
      <alignment vertical="center" wrapText="1"/>
    </xf>
    <xf numFmtId="3" fontId="76" fillId="2" borderId="44" xfId="0" applyNumberFormat="1" applyFont="1" applyFill="1" applyBorder="1" applyAlignment="1">
      <alignment wrapText="1"/>
    </xf>
    <xf numFmtId="3" fontId="9" fillId="2" borderId="4" xfId="0" applyNumberFormat="1" applyFont="1" applyFill="1" applyBorder="1" applyAlignment="1">
      <alignment horizontal="center" vertical="center"/>
    </xf>
    <xf numFmtId="3" fontId="9" fillId="2" borderId="5" xfId="0" applyNumberFormat="1" applyFont="1" applyFill="1" applyBorder="1" applyAlignment="1">
      <alignment horizontal="center" vertical="center"/>
    </xf>
    <xf numFmtId="0" fontId="58" fillId="17" borderId="6" xfId="0" applyFont="1" applyFill="1" applyBorder="1" applyAlignment="1">
      <alignment horizontal="center" vertical="center" wrapText="1"/>
    </xf>
    <xf numFmtId="0" fontId="58" fillId="17" borderId="1" xfId="0" applyFont="1" applyFill="1" applyBorder="1" applyAlignment="1">
      <alignment horizontal="center" vertical="center" wrapText="1"/>
    </xf>
    <xf numFmtId="0" fontId="57" fillId="9" borderId="6" xfId="0" applyFont="1" applyFill="1" applyBorder="1" applyAlignment="1">
      <alignment horizontal="center" vertical="center" wrapText="1"/>
    </xf>
    <xf numFmtId="3" fontId="57" fillId="9" borderId="1" xfId="0" applyNumberFormat="1" applyFont="1" applyFill="1" applyBorder="1" applyAlignment="1">
      <alignment horizontal="center" vertical="center" wrapText="1"/>
    </xf>
    <xf numFmtId="3" fontId="67" fillId="19" borderId="17" xfId="0" applyNumberFormat="1" applyFont="1" applyFill="1" applyBorder="1" applyAlignment="1">
      <alignment wrapText="1"/>
    </xf>
    <xf numFmtId="3" fontId="67" fillId="19" borderId="1" xfId="0" applyNumberFormat="1" applyFont="1" applyFill="1" applyBorder="1" applyAlignment="1">
      <alignment horizontal="center" vertical="center"/>
    </xf>
    <xf numFmtId="3" fontId="67" fillId="19" borderId="18" xfId="0" applyNumberFormat="1" applyFont="1" applyFill="1" applyBorder="1" applyAlignment="1">
      <alignment horizontal="center" vertical="center"/>
    </xf>
    <xf numFmtId="3" fontId="75" fillId="2" borderId="3" xfId="0" applyNumberFormat="1" applyFont="1" applyFill="1" applyBorder="1" applyAlignment="1">
      <alignment horizontal="right" vertical="center"/>
    </xf>
    <xf numFmtId="3" fontId="75" fillId="2" borderId="8" xfId="0" applyNumberFormat="1" applyFont="1" applyFill="1" applyBorder="1" applyAlignment="1">
      <alignment horizontal="right" vertical="center"/>
    </xf>
    <xf numFmtId="0" fontId="64" fillId="2" borderId="0" xfId="0" applyFont="1" applyFill="1" applyAlignment="1">
      <alignment horizontal="right"/>
    </xf>
    <xf numFmtId="0" fontId="10" fillId="0" borderId="0" xfId="0" applyFont="1" applyAlignment="1">
      <alignment horizontal="right"/>
    </xf>
    <xf numFmtId="0" fontId="50" fillId="2" borderId="0" xfId="0" applyFont="1" applyFill="1" applyBorder="1" applyAlignment="1">
      <alignment horizontal="center" vertical="center" wrapText="1"/>
    </xf>
    <xf numFmtId="3" fontId="9" fillId="11" borderId="38" xfId="0" applyNumberFormat="1" applyFont="1" applyFill="1" applyBorder="1" applyAlignment="1">
      <alignment horizontal="center" vertical="center"/>
    </xf>
    <xf numFmtId="3" fontId="9" fillId="11" borderId="39" xfId="0" applyNumberFormat="1" applyFont="1" applyFill="1" applyBorder="1" applyAlignment="1">
      <alignment horizontal="center" vertical="center"/>
    </xf>
    <xf numFmtId="0" fontId="43" fillId="3" borderId="41" xfId="0" applyFont="1" applyFill="1" applyBorder="1" applyAlignment="1">
      <alignment horizontal="center" vertical="center" wrapText="1"/>
    </xf>
    <xf numFmtId="3" fontId="9" fillId="11" borderId="1" xfId="0" applyNumberFormat="1" applyFont="1" applyFill="1" applyBorder="1" applyAlignment="1">
      <alignment horizontal="center" vertical="center"/>
    </xf>
    <xf numFmtId="3" fontId="9" fillId="11" borderId="18" xfId="0" applyNumberFormat="1" applyFont="1" applyFill="1" applyBorder="1" applyAlignment="1">
      <alignment horizontal="center" vertical="center"/>
    </xf>
    <xf numFmtId="0" fontId="52" fillId="0" borderId="0" xfId="0" applyFont="1" applyAlignment="1">
      <alignment vertical="center" wrapText="1"/>
    </xf>
    <xf numFmtId="0" fontId="0" fillId="0" borderId="0" xfId="0" applyAlignment="1">
      <alignment horizontal="left" vertical="center" wrapText="1"/>
    </xf>
    <xf numFmtId="0" fontId="63" fillId="0" borderId="0" xfId="0" applyFont="1" applyAlignment="1">
      <alignment wrapText="1"/>
    </xf>
    <xf numFmtId="3" fontId="68" fillId="2" borderId="42" xfId="0" quotePrefix="1" applyNumberFormat="1" applyFont="1" applyFill="1" applyBorder="1" applyAlignment="1">
      <alignment horizontal="right" vertical="center"/>
    </xf>
    <xf numFmtId="0" fontId="41" fillId="2" borderId="1" xfId="2" applyFont="1" applyFill="1" applyBorder="1" applyAlignment="1">
      <alignment horizontal="left" vertical="center" wrapText="1"/>
    </xf>
    <xf numFmtId="0" fontId="50" fillId="2" borderId="1" xfId="2" applyFont="1" applyFill="1" applyBorder="1" applyAlignment="1">
      <alignment horizontal="center" vertical="center" wrapText="1"/>
    </xf>
    <xf numFmtId="3" fontId="68" fillId="2" borderId="10" xfId="0" applyNumberFormat="1" applyFont="1" applyFill="1" applyBorder="1" applyAlignment="1">
      <alignment horizontal="right" vertical="center"/>
    </xf>
    <xf numFmtId="3" fontId="68" fillId="2" borderId="57" xfId="0" applyNumberFormat="1" applyFont="1" applyFill="1" applyBorder="1" applyAlignment="1">
      <alignment horizontal="right" vertical="center"/>
    </xf>
    <xf numFmtId="0" fontId="71" fillId="2" borderId="0" xfId="0" applyFont="1" applyFill="1" applyAlignment="1">
      <alignment horizontal="right" vertical="center"/>
    </xf>
    <xf numFmtId="3" fontId="10" fillId="0" borderId="0" xfId="0" applyNumberFormat="1" applyFont="1"/>
    <xf numFmtId="3" fontId="9" fillId="11" borderId="1" xfId="0" applyNumberFormat="1" applyFont="1" applyFill="1" applyBorder="1" applyAlignment="1">
      <alignment horizontal="center" vertical="center"/>
    </xf>
    <xf numFmtId="3" fontId="9" fillId="11" borderId="18" xfId="0" applyNumberFormat="1" applyFont="1" applyFill="1" applyBorder="1" applyAlignment="1">
      <alignment horizontal="center" vertical="center"/>
    </xf>
    <xf numFmtId="0" fontId="86" fillId="0" borderId="0" xfId="0" applyFont="1" applyAlignment="1">
      <alignment vertical="center" wrapText="1"/>
    </xf>
    <xf numFmtId="0" fontId="10" fillId="0" borderId="0" xfId="0" applyFont="1" applyAlignment="1">
      <alignment horizontal="left" wrapText="1"/>
    </xf>
    <xf numFmtId="3" fontId="9" fillId="4" borderId="11" xfId="0" applyNumberFormat="1" applyFont="1" applyFill="1" applyBorder="1" applyAlignment="1">
      <alignment horizontal="left" vertical="center" wrapText="1"/>
    </xf>
    <xf numFmtId="3" fontId="9" fillId="4" borderId="12" xfId="0" applyNumberFormat="1" applyFont="1" applyFill="1" applyBorder="1" applyAlignment="1">
      <alignment horizontal="left" vertical="center" wrapText="1"/>
    </xf>
    <xf numFmtId="3" fontId="9" fillId="4" borderId="14" xfId="0" applyNumberFormat="1" applyFont="1" applyFill="1" applyBorder="1" applyAlignment="1">
      <alignment horizontal="left" vertical="center" wrapText="1"/>
    </xf>
    <xf numFmtId="3" fontId="10" fillId="4" borderId="12" xfId="0" applyNumberFormat="1" applyFont="1" applyFill="1" applyBorder="1" applyAlignment="1">
      <alignment horizontal="left" vertical="center" wrapText="1"/>
    </xf>
    <xf numFmtId="3" fontId="10" fillId="4" borderId="14" xfId="0" applyNumberFormat="1" applyFont="1" applyFill="1" applyBorder="1" applyAlignment="1">
      <alignment horizontal="left" vertical="center" wrapText="1"/>
    </xf>
    <xf numFmtId="3" fontId="9" fillId="4" borderId="11" xfId="0" applyNumberFormat="1" applyFont="1" applyFill="1" applyBorder="1" applyAlignment="1">
      <alignment horizontal="left" wrapText="1"/>
    </xf>
    <xf numFmtId="3" fontId="9" fillId="4" borderId="12" xfId="0" applyNumberFormat="1" applyFont="1" applyFill="1" applyBorder="1" applyAlignment="1">
      <alignment horizontal="left" wrapText="1"/>
    </xf>
    <xf numFmtId="3" fontId="10" fillId="4" borderId="12" xfId="0" applyNumberFormat="1" applyFont="1" applyFill="1" applyBorder="1" applyAlignment="1">
      <alignment horizontal="left" wrapText="1"/>
    </xf>
    <xf numFmtId="3" fontId="10" fillId="4" borderId="14" xfId="0" applyNumberFormat="1" applyFont="1" applyFill="1" applyBorder="1" applyAlignment="1">
      <alignment horizontal="left" wrapText="1"/>
    </xf>
    <xf numFmtId="0" fontId="10" fillId="0" borderId="16" xfId="0" applyFont="1" applyBorder="1" applyAlignment="1">
      <alignment horizontal="left" wrapText="1"/>
    </xf>
    <xf numFmtId="3" fontId="42" fillId="8" borderId="11" xfId="0" applyNumberFormat="1" applyFont="1" applyFill="1" applyBorder="1" applyAlignment="1">
      <alignment horizontal="center" vertical="center" wrapText="1"/>
    </xf>
    <xf numFmtId="3" fontId="42" fillId="8" borderId="12" xfId="0" applyNumberFormat="1" applyFont="1" applyFill="1" applyBorder="1" applyAlignment="1">
      <alignment horizontal="center" vertical="center" wrapText="1"/>
    </xf>
    <xf numFmtId="3" fontId="42" fillId="8" borderId="14" xfId="0" applyNumberFormat="1" applyFont="1" applyFill="1" applyBorder="1" applyAlignment="1">
      <alignment horizontal="center" vertical="center" wrapText="1"/>
    </xf>
    <xf numFmtId="3" fontId="43" fillId="4" borderId="11" xfId="0" applyNumberFormat="1" applyFont="1" applyFill="1" applyBorder="1" applyAlignment="1">
      <alignment horizontal="left" vertical="center" wrapText="1"/>
    </xf>
    <xf numFmtId="3" fontId="43" fillId="4" borderId="12" xfId="0" applyNumberFormat="1" applyFont="1" applyFill="1" applyBorder="1" applyAlignment="1">
      <alignment horizontal="left" vertical="center" wrapText="1"/>
    </xf>
    <xf numFmtId="3" fontId="43" fillId="4" borderId="14" xfId="0" applyNumberFormat="1" applyFont="1" applyFill="1" applyBorder="1" applyAlignment="1">
      <alignment horizontal="left" vertical="center" wrapText="1"/>
    </xf>
    <xf numFmtId="3" fontId="9" fillId="4" borderId="14" xfId="0" applyNumberFormat="1" applyFont="1" applyFill="1" applyBorder="1" applyAlignment="1">
      <alignment horizontal="left" wrapText="1"/>
    </xf>
    <xf numFmtId="0" fontId="47" fillId="0" borderId="0" xfId="0" applyFont="1" applyAlignment="1">
      <alignment horizontal="right"/>
    </xf>
    <xf numFmtId="0" fontId="48" fillId="0" borderId="0" xfId="0" applyFont="1" applyAlignment="1">
      <alignment horizontal="center"/>
    </xf>
    <xf numFmtId="0" fontId="43" fillId="3" borderId="37" xfId="0" applyFont="1" applyFill="1" applyBorder="1" applyAlignment="1">
      <alignment horizontal="center" vertical="center" wrapText="1"/>
    </xf>
    <xf numFmtId="0" fontId="43" fillId="3" borderId="40" xfId="0" applyFont="1" applyFill="1" applyBorder="1" applyAlignment="1">
      <alignment horizontal="center" vertical="center" wrapText="1"/>
    </xf>
    <xf numFmtId="0" fontId="43" fillId="3" borderId="13" xfId="0" applyFont="1" applyFill="1" applyBorder="1" applyAlignment="1">
      <alignment horizontal="center" vertical="center" wrapText="1"/>
    </xf>
    <xf numFmtId="0" fontId="43" fillId="3" borderId="10" xfId="0" applyFont="1" applyFill="1" applyBorder="1" applyAlignment="1">
      <alignment horizontal="center" vertical="center" wrapText="1"/>
    </xf>
    <xf numFmtId="0" fontId="43" fillId="3" borderId="38" xfId="0" applyFont="1" applyFill="1" applyBorder="1" applyAlignment="1">
      <alignment horizontal="center" vertical="center" wrapText="1"/>
    </xf>
    <xf numFmtId="0" fontId="43" fillId="3" borderId="39" xfId="0" applyFont="1" applyFill="1" applyBorder="1" applyAlignment="1">
      <alignment horizontal="center" vertical="center" wrapText="1"/>
    </xf>
    <xf numFmtId="0" fontId="42" fillId="8" borderId="11" xfId="0" applyFont="1" applyFill="1" applyBorder="1" applyAlignment="1">
      <alignment horizontal="center" vertical="center" wrapText="1"/>
    </xf>
    <xf numFmtId="0" fontId="42" fillId="8" borderId="12" xfId="0" applyFont="1" applyFill="1" applyBorder="1" applyAlignment="1">
      <alignment horizontal="center" vertical="center" wrapText="1"/>
    </xf>
    <xf numFmtId="0" fontId="42" fillId="8" borderId="14" xfId="0" applyFont="1" applyFill="1" applyBorder="1" applyAlignment="1">
      <alignment horizontal="center" vertical="center" wrapText="1"/>
    </xf>
    <xf numFmtId="0" fontId="43" fillId="4" borderId="11" xfId="0" applyFont="1" applyFill="1" applyBorder="1" applyAlignment="1">
      <alignment horizontal="left" vertical="center" wrapText="1"/>
    </xf>
    <xf numFmtId="0" fontId="43" fillId="4" borderId="12" xfId="0" applyFont="1" applyFill="1" applyBorder="1" applyAlignment="1">
      <alignment horizontal="left" vertical="center" wrapText="1"/>
    </xf>
    <xf numFmtId="0" fontId="43" fillId="4" borderId="14" xfId="0" applyFont="1" applyFill="1" applyBorder="1" applyAlignment="1">
      <alignment horizontal="left" vertical="center" wrapText="1"/>
    </xf>
    <xf numFmtId="0" fontId="50" fillId="2" borderId="0" xfId="0" applyFont="1" applyFill="1" applyBorder="1" applyAlignment="1">
      <alignment horizontal="center" vertical="center" wrapText="1"/>
    </xf>
    <xf numFmtId="0" fontId="49" fillId="3" borderId="44" xfId="0" applyFont="1" applyFill="1" applyBorder="1" applyAlignment="1">
      <alignment horizontal="center" vertical="center" wrapText="1"/>
    </xf>
    <xf numFmtId="0" fontId="49" fillId="3" borderId="4" xfId="0" applyFont="1" applyFill="1" applyBorder="1" applyAlignment="1">
      <alignment horizontal="center" vertical="center" wrapText="1"/>
    </xf>
    <xf numFmtId="0" fontId="49" fillId="3" borderId="5" xfId="0" applyFont="1" applyFill="1" applyBorder="1" applyAlignment="1">
      <alignment horizontal="center" vertical="center" wrapText="1"/>
    </xf>
    <xf numFmtId="0" fontId="85" fillId="2" borderId="0" xfId="0" applyFont="1" applyFill="1" applyAlignment="1">
      <alignment horizontal="center" vertical="center"/>
    </xf>
    <xf numFmtId="0" fontId="49" fillId="3" borderId="63" xfId="0" applyFont="1" applyFill="1" applyBorder="1" applyAlignment="1">
      <alignment horizontal="center" vertical="center" wrapText="1"/>
    </xf>
    <xf numFmtId="0" fontId="49" fillId="3" borderId="58" xfId="0" applyFont="1" applyFill="1" applyBorder="1" applyAlignment="1">
      <alignment horizontal="center" vertical="center" wrapText="1"/>
    </xf>
    <xf numFmtId="0" fontId="49" fillId="3" borderId="64" xfId="0" applyFont="1" applyFill="1" applyBorder="1" applyAlignment="1">
      <alignment horizontal="center" vertical="center" wrapText="1"/>
    </xf>
    <xf numFmtId="0" fontId="49" fillId="3" borderId="61" xfId="0" applyFont="1" applyFill="1" applyBorder="1" applyAlignment="1">
      <alignment horizontal="center" vertical="center" wrapText="1"/>
    </xf>
    <xf numFmtId="0" fontId="49" fillId="3" borderId="55" xfId="0" applyFont="1" applyFill="1" applyBorder="1" applyAlignment="1">
      <alignment horizontal="center" vertical="center" wrapText="1"/>
    </xf>
    <xf numFmtId="0" fontId="49" fillId="3" borderId="62" xfId="0" applyFont="1" applyFill="1" applyBorder="1" applyAlignment="1">
      <alignment horizontal="center" vertical="center" wrapText="1"/>
    </xf>
    <xf numFmtId="0" fontId="49" fillId="3" borderId="11" xfId="0" applyFont="1" applyFill="1" applyBorder="1" applyAlignment="1">
      <alignment horizontal="center" vertical="center" wrapText="1"/>
    </xf>
    <xf numFmtId="0" fontId="71" fillId="0" borderId="12" xfId="0" applyFont="1" applyBorder="1" applyAlignment="1">
      <alignment horizontal="center" vertical="center" wrapText="1"/>
    </xf>
    <xf numFmtId="0" fontId="71" fillId="0" borderId="14" xfId="0" applyFont="1" applyBorder="1" applyAlignment="1">
      <alignment horizontal="center" vertical="center" wrapText="1"/>
    </xf>
    <xf numFmtId="0" fontId="57" fillId="0" borderId="0" xfId="0" applyFont="1" applyFill="1" applyBorder="1" applyAlignment="1">
      <alignment horizontal="left" vertical="center"/>
    </xf>
    <xf numFmtId="0" fontId="57" fillId="0" borderId="0" xfId="0" applyFont="1" applyAlignment="1">
      <alignment horizontal="left" vertical="center"/>
    </xf>
    <xf numFmtId="0" fontId="57" fillId="0" borderId="0" xfId="0" applyFont="1" applyFill="1" applyBorder="1" applyAlignment="1">
      <alignment horizontal="left" vertical="center" wrapText="1"/>
    </xf>
    <xf numFmtId="0" fontId="63" fillId="0" borderId="0" xfId="0" applyFont="1" applyAlignment="1">
      <alignment horizontal="left" vertical="center"/>
    </xf>
    <xf numFmtId="0" fontId="63" fillId="0" borderId="0" xfId="0" applyFont="1" applyAlignment="1">
      <alignment horizontal="left" vertical="center" wrapText="1"/>
    </xf>
    <xf numFmtId="0" fontId="63" fillId="0" borderId="0" xfId="0" applyFont="1" applyAlignment="1">
      <alignment wrapText="1"/>
    </xf>
    <xf numFmtId="0" fontId="63" fillId="0" borderId="0" xfId="0" applyFont="1" applyAlignment="1"/>
    <xf numFmtId="3" fontId="9" fillId="11" borderId="38" xfId="0" applyNumberFormat="1" applyFont="1" applyFill="1" applyBorder="1" applyAlignment="1">
      <alignment horizontal="center" vertical="center"/>
    </xf>
    <xf numFmtId="3" fontId="9" fillId="11" borderId="39" xfId="0" applyNumberFormat="1" applyFont="1" applyFill="1" applyBorder="1" applyAlignment="1">
      <alignment horizontal="center" vertical="center"/>
    </xf>
    <xf numFmtId="3" fontId="9" fillId="11" borderId="4" xfId="0" applyNumberFormat="1" applyFont="1" applyFill="1" applyBorder="1" applyAlignment="1">
      <alignment horizontal="center" vertical="center"/>
    </xf>
    <xf numFmtId="3" fontId="9" fillId="11" borderId="5" xfId="0" applyNumberFormat="1" applyFont="1" applyFill="1" applyBorder="1" applyAlignment="1">
      <alignment horizontal="center" vertical="center"/>
    </xf>
    <xf numFmtId="3" fontId="9" fillId="10" borderId="73" xfId="0" applyNumberFormat="1" applyFont="1" applyFill="1" applyBorder="1" applyAlignment="1">
      <alignment horizontal="center" vertical="center" wrapText="1"/>
    </xf>
    <xf numFmtId="3" fontId="9" fillId="10" borderId="45" xfId="0" applyNumberFormat="1" applyFont="1" applyFill="1" applyBorder="1" applyAlignment="1">
      <alignment horizontal="center" vertical="center" wrapText="1"/>
    </xf>
    <xf numFmtId="3" fontId="9" fillId="10" borderId="74" xfId="0" applyNumberFormat="1" applyFont="1" applyFill="1" applyBorder="1" applyAlignment="1">
      <alignment horizontal="center" vertical="center" wrapText="1"/>
    </xf>
    <xf numFmtId="3" fontId="9" fillId="11" borderId="1" xfId="0" applyNumberFormat="1" applyFont="1" applyFill="1" applyBorder="1" applyAlignment="1">
      <alignment horizontal="center" vertical="center"/>
    </xf>
    <xf numFmtId="3" fontId="9" fillId="11" borderId="18" xfId="0" applyNumberFormat="1" applyFont="1" applyFill="1" applyBorder="1" applyAlignment="1">
      <alignment horizontal="center" vertical="center"/>
    </xf>
    <xf numFmtId="3" fontId="9" fillId="10" borderId="44" xfId="0" applyNumberFormat="1" applyFont="1" applyFill="1" applyBorder="1" applyAlignment="1">
      <alignment horizontal="center" vertical="center" wrapText="1"/>
    </xf>
    <xf numFmtId="3" fontId="9" fillId="10" borderId="4" xfId="0" applyNumberFormat="1" applyFont="1" applyFill="1" applyBorder="1" applyAlignment="1">
      <alignment horizontal="center" vertical="center" wrapText="1"/>
    </xf>
    <xf numFmtId="3" fontId="9" fillId="10" borderId="5" xfId="0" applyNumberFormat="1" applyFont="1" applyFill="1" applyBorder="1" applyAlignment="1">
      <alignment horizontal="center" vertical="center" wrapText="1"/>
    </xf>
    <xf numFmtId="3" fontId="9" fillId="16" borderId="44" xfId="0" applyNumberFormat="1" applyFont="1" applyFill="1" applyBorder="1" applyAlignment="1">
      <alignment horizontal="center" vertical="center" wrapText="1"/>
    </xf>
    <xf numFmtId="3" fontId="9" fillId="16" borderId="4" xfId="0" applyNumberFormat="1" applyFont="1" applyFill="1" applyBorder="1" applyAlignment="1">
      <alignment horizontal="center" vertical="center" wrapText="1"/>
    </xf>
    <xf numFmtId="3" fontId="9" fillId="16" borderId="5" xfId="0" applyNumberFormat="1" applyFont="1" applyFill="1" applyBorder="1" applyAlignment="1">
      <alignment horizontal="center" vertical="center" wrapText="1"/>
    </xf>
    <xf numFmtId="3" fontId="9" fillId="10" borderId="20" xfId="0" applyNumberFormat="1" applyFont="1" applyFill="1" applyBorder="1" applyAlignment="1">
      <alignment horizontal="center" vertical="center" wrapText="1"/>
    </xf>
    <xf numFmtId="3" fontId="9" fillId="10" borderId="2" xfId="0" applyNumberFormat="1" applyFont="1" applyFill="1" applyBorder="1" applyAlignment="1">
      <alignment horizontal="center" vertical="center" wrapText="1"/>
    </xf>
    <xf numFmtId="3" fontId="9" fillId="10" borderId="19" xfId="0" applyNumberFormat="1" applyFont="1" applyFill="1" applyBorder="1" applyAlignment="1">
      <alignment horizontal="center" vertical="center" wrapText="1"/>
    </xf>
    <xf numFmtId="3" fontId="67" fillId="11" borderId="38" xfId="0" applyNumberFormat="1" applyFont="1" applyFill="1" applyBorder="1" applyAlignment="1">
      <alignment horizontal="center" vertical="center"/>
    </xf>
    <xf numFmtId="3" fontId="67" fillId="11" borderId="39" xfId="0" applyNumberFormat="1" applyFont="1" applyFill="1" applyBorder="1" applyAlignment="1">
      <alignment horizontal="center" vertical="center"/>
    </xf>
    <xf numFmtId="0" fontId="79" fillId="0" borderId="0" xfId="0" applyFont="1" applyAlignment="1">
      <alignment horizontal="right"/>
    </xf>
    <xf numFmtId="0" fontId="84" fillId="0" borderId="0" xfId="0" applyFont="1" applyAlignment="1">
      <alignment horizontal="center" vertical="center"/>
    </xf>
    <xf numFmtId="0" fontId="43" fillId="3" borderId="41" xfId="0" applyFont="1" applyFill="1" applyBorder="1" applyAlignment="1">
      <alignment horizontal="center" vertical="center" wrapText="1"/>
    </xf>
    <xf numFmtId="0" fontId="83" fillId="2" borderId="0" xfId="0" applyFont="1" applyFill="1" applyAlignment="1">
      <alignment wrapText="1"/>
    </xf>
    <xf numFmtId="0" fontId="83" fillId="2" borderId="0" xfId="0" applyFont="1" applyFill="1" applyAlignment="1"/>
    <xf numFmtId="3" fontId="9" fillId="16" borderId="73" xfId="0" applyNumberFormat="1" applyFont="1" applyFill="1" applyBorder="1" applyAlignment="1">
      <alignment horizontal="center" vertical="center" wrapText="1"/>
    </xf>
    <xf numFmtId="3" fontId="9" fillId="16" borderId="45" xfId="0" applyNumberFormat="1" applyFont="1" applyFill="1" applyBorder="1" applyAlignment="1">
      <alignment horizontal="center" vertical="center" wrapText="1"/>
    </xf>
    <xf numFmtId="3" fontId="9" fillId="16" borderId="74" xfId="0" applyNumberFormat="1" applyFont="1" applyFill="1" applyBorder="1" applyAlignment="1">
      <alignment horizontal="center" vertical="center" wrapText="1"/>
    </xf>
    <xf numFmtId="0" fontId="63" fillId="0" borderId="0" xfId="0" applyFont="1" applyBorder="1" applyAlignment="1">
      <alignment horizontal="left" wrapText="1"/>
    </xf>
    <xf numFmtId="0" fontId="63" fillId="0" borderId="0" xfId="0" applyFont="1" applyAlignment="1">
      <alignment horizontal="left" wrapText="1"/>
    </xf>
    <xf numFmtId="0" fontId="52" fillId="0" borderId="0" xfId="0" applyFont="1" applyAlignment="1">
      <alignment horizontal="center" vertical="center" wrapText="1"/>
    </xf>
    <xf numFmtId="0" fontId="0" fillId="0" borderId="0" xfId="0" applyAlignment="1"/>
    <xf numFmtId="0" fontId="51" fillId="0" borderId="0" xfId="0" applyFont="1" applyAlignment="1">
      <alignment horizontal="right" vertical="center" wrapText="1"/>
    </xf>
    <xf numFmtId="0" fontId="0" fillId="0" borderId="0" xfId="0" applyAlignment="1">
      <alignment horizontal="right"/>
    </xf>
    <xf numFmtId="0" fontId="52" fillId="0" borderId="0" xfId="0" applyFont="1" applyAlignment="1">
      <alignment vertical="center" wrapText="1"/>
    </xf>
    <xf numFmtId="0" fontId="53" fillId="0" borderId="0" xfId="0" applyFont="1" applyAlignment="1">
      <alignment horizontal="right" vertical="center" wrapText="1"/>
    </xf>
    <xf numFmtId="0" fontId="52" fillId="0" borderId="48" xfId="0" applyFont="1" applyBorder="1" applyAlignment="1">
      <alignment horizontal="center" vertical="center" wrapText="1"/>
    </xf>
    <xf numFmtId="0" fontId="52" fillId="0" borderId="49" xfId="0" applyFont="1" applyBorder="1" applyAlignment="1">
      <alignment horizontal="center" vertical="center" wrapText="1"/>
    </xf>
    <xf numFmtId="0" fontId="52" fillId="0" borderId="50" xfId="0" applyFont="1" applyBorder="1" applyAlignment="1">
      <alignment horizontal="center" vertical="center" wrapText="1"/>
    </xf>
    <xf numFmtId="0" fontId="52" fillId="0" borderId="51" xfId="0" applyFont="1" applyBorder="1" applyAlignment="1">
      <alignment horizontal="center" vertical="center" wrapText="1"/>
    </xf>
    <xf numFmtId="0" fontId="52" fillId="0" borderId="52" xfId="0" applyFont="1" applyBorder="1" applyAlignment="1">
      <alignment horizontal="center" vertical="center" wrapText="1"/>
    </xf>
  </cellXfs>
  <cellStyles count="11">
    <cellStyle name="Comma 2" xfId="8" xr:uid="{00000000-0005-0000-0000-000000000000}"/>
    <cellStyle name="Comma 3" xfId="9" xr:uid="{00000000-0005-0000-0000-000001000000}"/>
    <cellStyle name="Currency" xfId="1" builtinId="4"/>
    <cellStyle name="Currency 2" xfId="6" xr:uid="{00000000-0005-0000-0000-000003000000}"/>
    <cellStyle name="Currency 2 2" xfId="10" xr:uid="{00000000-0005-0000-0000-000004000000}"/>
    <cellStyle name="Good" xfId="3" builtinId="26"/>
    <cellStyle name="Neutral" xfId="4" builtinId="28"/>
    <cellStyle name="Normal" xfId="0" builtinId="0"/>
    <cellStyle name="Normal 2" xfId="5" xr:uid="{00000000-0005-0000-0000-000008000000}"/>
    <cellStyle name="Normal 2 2" xfId="7" xr:uid="{00000000-0005-0000-0000-000009000000}"/>
    <cellStyle name="Normal 3" xfId="2" xr:uid="{00000000-0005-0000-0000-00000A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persons/person.xml><?xml version="1.0" encoding="utf-8"?>
<personList xmlns="http://schemas.microsoft.com/office/spreadsheetml/2018/threadedcomments" xmlns:x="http://schemas.openxmlformats.org/spreadsheetml/2006/main">
  <person displayName="LVJ" id="{1464F089-3A37-4E76-A6FF-D23125C707FD}" userId="LVJ" providerId="None"/>
  <person displayName="Ilze Vanka-Krilovska" id="{C884DEEA-0693-465C-B27F-8448B806AB9A}" userId="S::Ilze.Vanka-Krilovska@em.gov.lv::4df73d92-6209-461d-beb8-550037f840c2"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J30" dT="2020-10-27T14:00:47.81" personId="{1464F089-3A37-4E76-A6FF-D23125C707FD}" id="{56F32E8A-8574-4637-A6CA-B6AAF894C20C}">
    <text>ESF finansējuma daļa, kopā ESF+VB= 18 625 760 EUR</text>
  </threadedComment>
  <threadedComment ref="J30" dT="2020-10-27T18:49:11.93" personId="{C884DEEA-0693-465C-B27F-8448B806AB9A}" id="{89FAD085-96EE-4F94-86E3-8BAE51523673}" parentId="{56F32E8A-8574-4637-A6CA-B6AAF894C20C}">
    <text>IZM norādījis 15831896</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microsoft.com/office/2017/10/relationships/threadedComment" Target="../threadedComments/threadedComment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302"/>
  <sheetViews>
    <sheetView zoomScaleNormal="100" workbookViewId="0">
      <selection activeCell="N33" sqref="N33"/>
    </sheetView>
  </sheetViews>
  <sheetFormatPr defaultColWidth="9.1796875" defaultRowHeight="13" x14ac:dyDescent="0.3"/>
  <cols>
    <col min="1" max="1" width="32.54296875" style="124" customWidth="1"/>
    <col min="2" max="2" width="12.54296875" style="124" customWidth="1"/>
    <col min="3" max="3" width="7.453125" style="117" customWidth="1"/>
    <col min="4" max="5" width="4.81640625" style="117" bestFit="1" customWidth="1"/>
    <col min="6" max="6" width="5" style="117" bestFit="1" customWidth="1"/>
    <col min="7" max="12" width="13.26953125" style="117" customWidth="1"/>
    <col min="13" max="13" width="16.1796875" style="117" customWidth="1"/>
    <col min="14" max="14" width="14.81640625" style="117" customWidth="1"/>
    <col min="15" max="23" width="8" style="117" customWidth="1"/>
    <col min="24" max="16384" width="9.1796875" style="117"/>
  </cols>
  <sheetData>
    <row r="1" spans="1:14" ht="19.5" customHeight="1" x14ac:dyDescent="0.4">
      <c r="A1" s="617" t="s">
        <v>0</v>
      </c>
      <c r="B1" s="617"/>
      <c r="C1" s="617"/>
      <c r="D1" s="617"/>
      <c r="E1" s="617"/>
      <c r="F1" s="617"/>
      <c r="G1" s="617"/>
      <c r="H1" s="617"/>
      <c r="I1" s="617"/>
      <c r="J1" s="617"/>
      <c r="K1" s="617"/>
      <c r="L1" s="617"/>
    </row>
    <row r="2" spans="1:14" ht="23" x14ac:dyDescent="0.5">
      <c r="A2" s="127"/>
      <c r="B2" s="127"/>
      <c r="C2" s="128"/>
      <c r="D2" s="128"/>
      <c r="E2" s="128"/>
      <c r="F2" s="128"/>
      <c r="G2" s="128"/>
      <c r="H2" s="128"/>
      <c r="I2" s="128"/>
      <c r="J2" s="128"/>
      <c r="K2" s="128"/>
      <c r="L2" s="129"/>
    </row>
    <row r="3" spans="1:14" ht="17.5" x14ac:dyDescent="0.35">
      <c r="A3" s="618" t="s">
        <v>1</v>
      </c>
      <c r="B3" s="618"/>
      <c r="C3" s="618"/>
      <c r="D3" s="618"/>
      <c r="E3" s="618"/>
      <c r="F3" s="618"/>
      <c r="G3" s="618"/>
      <c r="H3" s="618"/>
      <c r="I3" s="618"/>
      <c r="J3" s="618"/>
      <c r="K3" s="618"/>
      <c r="L3" s="618"/>
    </row>
    <row r="4" spans="1:14" ht="13.5" thickBot="1" x14ac:dyDescent="0.35">
      <c r="A4" s="118"/>
      <c r="B4" s="118"/>
      <c r="C4" s="119"/>
      <c r="D4" s="119"/>
      <c r="E4" s="119"/>
      <c r="F4" s="119"/>
      <c r="G4" s="119"/>
      <c r="H4" s="119"/>
      <c r="I4" s="119"/>
      <c r="J4" s="119"/>
      <c r="K4" s="119"/>
      <c r="L4" s="119"/>
    </row>
    <row r="5" spans="1:14" ht="24.75" customHeight="1" x14ac:dyDescent="0.3">
      <c r="A5" s="619" t="s">
        <v>2</v>
      </c>
      <c r="B5" s="621" t="s">
        <v>3</v>
      </c>
      <c r="C5" s="623" t="s">
        <v>4</v>
      </c>
      <c r="D5" s="623"/>
      <c r="E5" s="623"/>
      <c r="F5" s="623" t="s">
        <v>5</v>
      </c>
      <c r="G5" s="623"/>
      <c r="H5" s="623"/>
      <c r="I5" s="623"/>
      <c r="J5" s="623"/>
      <c r="K5" s="623"/>
      <c r="L5" s="624"/>
    </row>
    <row r="6" spans="1:14" ht="13.5" thickBot="1" x14ac:dyDescent="0.35">
      <c r="A6" s="620"/>
      <c r="B6" s="622"/>
      <c r="C6" s="583" t="s">
        <v>6</v>
      </c>
      <c r="D6" s="583" t="s">
        <v>7</v>
      </c>
      <c r="E6" s="583" t="s">
        <v>8</v>
      </c>
      <c r="F6" s="583">
        <v>2021</v>
      </c>
      <c r="G6" s="583">
        <v>2022</v>
      </c>
      <c r="H6" s="583">
        <v>2023</v>
      </c>
      <c r="I6" s="583">
        <v>2024</v>
      </c>
      <c r="J6" s="583">
        <v>2025</v>
      </c>
      <c r="K6" s="583">
        <v>2026</v>
      </c>
      <c r="L6" s="120">
        <v>2027</v>
      </c>
    </row>
    <row r="7" spans="1:14" s="122" customFormat="1" x14ac:dyDescent="0.3">
      <c r="A7" s="130" t="s">
        <v>9</v>
      </c>
      <c r="B7" s="584" t="e">
        <f>B17+B26+B35+B44+B54+B63+B72+B81+B90+B99+B111+B120+B129+B138+B148+B157+B166+B175+B184+B193+B202+B211+B221+B230+B239+B248+B257+B266+B275+B284+B293</f>
        <v>#REF!</v>
      </c>
      <c r="C7" s="584">
        <f t="shared" ref="C7:L7" si="0">C17+C26+C35+C44+C54+C63+C72+C81+C90+C99+C111+C120+C129+C138+C148+C157+C166+C175+C184+C193+C202+C211+C221+C230+C239+C248+C257+C266+C275+C284+C293</f>
        <v>0</v>
      </c>
      <c r="D7" s="584">
        <f t="shared" si="0"/>
        <v>0</v>
      </c>
      <c r="E7" s="584">
        <f t="shared" si="0"/>
        <v>0</v>
      </c>
      <c r="F7" s="584">
        <f t="shared" si="0"/>
        <v>0</v>
      </c>
      <c r="G7" s="584" t="e">
        <f t="shared" si="0"/>
        <v>#REF!</v>
      </c>
      <c r="H7" s="584" t="e">
        <f t="shared" si="0"/>
        <v>#REF!</v>
      </c>
      <c r="I7" s="584" t="e">
        <f t="shared" si="0"/>
        <v>#REF!</v>
      </c>
      <c r="J7" s="584" t="e">
        <f t="shared" si="0"/>
        <v>#REF!</v>
      </c>
      <c r="K7" s="584" t="e">
        <f t="shared" si="0"/>
        <v>#REF!</v>
      </c>
      <c r="L7" s="584" t="e">
        <f t="shared" si="0"/>
        <v>#REF!</v>
      </c>
      <c r="N7" s="123" t="e">
        <f>'3.PIELIKUMS'!#REF!</f>
        <v>#REF!</v>
      </c>
    </row>
    <row r="8" spans="1:14" hidden="1" x14ac:dyDescent="0.3">
      <c r="A8" s="107" t="s">
        <v>10</v>
      </c>
      <c r="B8" s="584">
        <f t="shared" ref="B8:L8" si="1">B18+B27+B36+B45+B55+B64+B73+B82+B91+B100+B112+B121+B130+B139+B149+B158+B167+B176+B185+B194+B203+B212+B222+B231+B240+B249+B258+B267+B276+B285+B294</f>
        <v>0</v>
      </c>
      <c r="C8" s="584">
        <f t="shared" si="1"/>
        <v>0</v>
      </c>
      <c r="D8" s="584">
        <f t="shared" si="1"/>
        <v>0</v>
      </c>
      <c r="E8" s="584">
        <f t="shared" si="1"/>
        <v>0</v>
      </c>
      <c r="F8" s="584">
        <f t="shared" si="1"/>
        <v>0</v>
      </c>
      <c r="G8" s="584">
        <f t="shared" si="1"/>
        <v>0</v>
      </c>
      <c r="H8" s="584">
        <f t="shared" si="1"/>
        <v>0</v>
      </c>
      <c r="I8" s="584">
        <f t="shared" si="1"/>
        <v>0</v>
      </c>
      <c r="J8" s="584">
        <f t="shared" si="1"/>
        <v>0</v>
      </c>
      <c r="K8" s="584">
        <f t="shared" si="1"/>
        <v>0</v>
      </c>
      <c r="L8" s="584">
        <f t="shared" si="1"/>
        <v>0</v>
      </c>
      <c r="N8" s="121" t="e">
        <f>N6-N7</f>
        <v>#REF!</v>
      </c>
    </row>
    <row r="9" spans="1:14" hidden="1" x14ac:dyDescent="0.3">
      <c r="A9" s="107" t="s">
        <v>11</v>
      </c>
      <c r="B9" s="584">
        <f t="shared" ref="B9:L9" si="2">B19+B28+B37+B46+B56+B65+B74+B83+B92+B101+B113+B122+B131+B140+B150+B159+B168+B177+B186+B195+B204+B213+B223+B232+B241+B250+B259+B268+B277+B286+B295</f>
        <v>0</v>
      </c>
      <c r="C9" s="584">
        <f t="shared" si="2"/>
        <v>0</v>
      </c>
      <c r="D9" s="584">
        <f t="shared" si="2"/>
        <v>0</v>
      </c>
      <c r="E9" s="584">
        <f t="shared" si="2"/>
        <v>0</v>
      </c>
      <c r="F9" s="584">
        <f t="shared" si="2"/>
        <v>0</v>
      </c>
      <c r="G9" s="584">
        <f t="shared" si="2"/>
        <v>0</v>
      </c>
      <c r="H9" s="584">
        <f t="shared" si="2"/>
        <v>0</v>
      </c>
      <c r="I9" s="584">
        <f t="shared" si="2"/>
        <v>0</v>
      </c>
      <c r="J9" s="584">
        <f t="shared" si="2"/>
        <v>0</v>
      </c>
      <c r="K9" s="584">
        <f t="shared" si="2"/>
        <v>0</v>
      </c>
      <c r="L9" s="584">
        <f t="shared" si="2"/>
        <v>0</v>
      </c>
      <c r="N9" s="121"/>
    </row>
    <row r="10" spans="1:14" ht="26" hidden="1" x14ac:dyDescent="0.3">
      <c r="A10" s="107" t="s">
        <v>12</v>
      </c>
      <c r="B10" s="584">
        <f t="shared" ref="B10:L10" si="3">B20+B29+B38+B47+B57+B66+B75+B84+B93+B102+B114+B123+B132+B141+B151+B160+B169+B178+B187+B196+B205+B214+B224+B233+B242+B251+B260+B269+B278+B287+B296</f>
        <v>0</v>
      </c>
      <c r="C10" s="584">
        <f t="shared" si="3"/>
        <v>0</v>
      </c>
      <c r="D10" s="584">
        <f t="shared" si="3"/>
        <v>0</v>
      </c>
      <c r="E10" s="584">
        <f t="shared" si="3"/>
        <v>0</v>
      </c>
      <c r="F10" s="584">
        <f t="shared" si="3"/>
        <v>0</v>
      </c>
      <c r="G10" s="584">
        <f t="shared" si="3"/>
        <v>0</v>
      </c>
      <c r="H10" s="584">
        <f t="shared" si="3"/>
        <v>0</v>
      </c>
      <c r="I10" s="584">
        <f t="shared" si="3"/>
        <v>0</v>
      </c>
      <c r="J10" s="584">
        <f t="shared" si="3"/>
        <v>0</v>
      </c>
      <c r="K10" s="584">
        <f t="shared" si="3"/>
        <v>0</v>
      </c>
      <c r="L10" s="584">
        <f t="shared" si="3"/>
        <v>0</v>
      </c>
      <c r="N10" s="121"/>
    </row>
    <row r="11" spans="1:14" s="122" customFormat="1" ht="26" x14ac:dyDescent="0.3">
      <c r="A11" s="146" t="s">
        <v>13</v>
      </c>
      <c r="B11" s="147" t="e">
        <f t="shared" ref="B11:L11" si="4">B21+B30+B39+B48+B58+B67+B76+B85+B94+B103+B115+B124+B133+B142+B152+B161+B170+B179+B188+B197+B206+B215+B225+B234+B243+B252+B261+B270+B279+B288+B297</f>
        <v>#REF!</v>
      </c>
      <c r="C11" s="147">
        <f t="shared" si="4"/>
        <v>0</v>
      </c>
      <c r="D11" s="147">
        <f t="shared" si="4"/>
        <v>0</v>
      </c>
      <c r="E11" s="147">
        <f t="shared" si="4"/>
        <v>0</v>
      </c>
      <c r="F11" s="147">
        <f t="shared" si="4"/>
        <v>0</v>
      </c>
      <c r="G11" s="147" t="e">
        <f t="shared" si="4"/>
        <v>#REF!</v>
      </c>
      <c r="H11" s="147" t="e">
        <f t="shared" si="4"/>
        <v>#REF!</v>
      </c>
      <c r="I11" s="147" t="e">
        <f t="shared" si="4"/>
        <v>#REF!</v>
      </c>
      <c r="J11" s="147" t="e">
        <f t="shared" si="4"/>
        <v>#REF!</v>
      </c>
      <c r="K11" s="147" t="e">
        <f t="shared" si="4"/>
        <v>#REF!</v>
      </c>
      <c r="L11" s="147" t="e">
        <f t="shared" si="4"/>
        <v>#REF!</v>
      </c>
    </row>
    <row r="12" spans="1:14" x14ac:dyDescent="0.3">
      <c r="A12" s="148" t="s">
        <v>14</v>
      </c>
      <c r="B12" s="149" t="e">
        <f t="shared" ref="B12:L12" si="5">B22+B31+B40+B49+B59+B68+B77+B86+B95+B104+B116+B125+B134+B143+B153+B162+B171+B180+B189+B198+B207+B216+B226+B235+B244+B253+B262+B271+B280+B289+B298</f>
        <v>#REF!</v>
      </c>
      <c r="C12" s="149">
        <f t="shared" si="5"/>
        <v>0</v>
      </c>
      <c r="D12" s="149">
        <f t="shared" si="5"/>
        <v>0</v>
      </c>
      <c r="E12" s="149">
        <f t="shared" si="5"/>
        <v>0</v>
      </c>
      <c r="F12" s="149">
        <f t="shared" si="5"/>
        <v>0</v>
      </c>
      <c r="G12" s="149" t="e">
        <f t="shared" si="5"/>
        <v>#REF!</v>
      </c>
      <c r="H12" s="149" t="e">
        <f t="shared" si="5"/>
        <v>#REF!</v>
      </c>
      <c r="I12" s="149" t="e">
        <f t="shared" si="5"/>
        <v>#REF!</v>
      </c>
      <c r="J12" s="149" t="e">
        <f t="shared" si="5"/>
        <v>#REF!</v>
      </c>
      <c r="K12" s="149" t="e">
        <f t="shared" si="5"/>
        <v>#REF!</v>
      </c>
      <c r="L12" s="149" t="e">
        <f t="shared" si="5"/>
        <v>#REF!</v>
      </c>
    </row>
    <row r="13" spans="1:14" hidden="1" x14ac:dyDescent="0.3">
      <c r="A13" s="148" t="s">
        <v>15</v>
      </c>
      <c r="B13" s="149">
        <f t="shared" ref="B13:L13" si="6">B23+B32+B41+B50+B60+B69+B78+B87+B96+B105+B117+B126+B135+B144+B154+B163+B172+B181+B190+B199+B208+B217+B227+B236+B245+B254+B263+B272+B281+B290+B299</f>
        <v>0</v>
      </c>
      <c r="C13" s="149">
        <f t="shared" si="6"/>
        <v>0</v>
      </c>
      <c r="D13" s="149">
        <f t="shared" si="6"/>
        <v>0</v>
      </c>
      <c r="E13" s="149">
        <f t="shared" si="6"/>
        <v>0</v>
      </c>
      <c r="F13" s="149">
        <f t="shared" si="6"/>
        <v>0</v>
      </c>
      <c r="G13" s="149">
        <f t="shared" si="6"/>
        <v>0</v>
      </c>
      <c r="H13" s="149">
        <f t="shared" si="6"/>
        <v>0</v>
      </c>
      <c r="I13" s="149">
        <f t="shared" si="6"/>
        <v>0</v>
      </c>
      <c r="J13" s="149">
        <f t="shared" si="6"/>
        <v>0</v>
      </c>
      <c r="K13" s="149">
        <f t="shared" si="6"/>
        <v>0</v>
      </c>
      <c r="L13" s="149">
        <f t="shared" si="6"/>
        <v>0</v>
      </c>
    </row>
    <row r="14" spans="1:14" ht="52.5" thickBot="1" x14ac:dyDescent="0.35">
      <c r="A14" s="150" t="s">
        <v>16</v>
      </c>
      <c r="B14" s="149" t="e">
        <f t="shared" ref="B14:L14" si="7">B24+B33+B42+B51+B61+B70+B79+B88+B97+B106+B118+B127+B136+B145+B155+B164+B173+B182+B191+B200+B209+B218+B228+B237+B246+B255+B264+B273+B282+B291+B300</f>
        <v>#REF!</v>
      </c>
      <c r="C14" s="149">
        <f t="shared" si="7"/>
        <v>0</v>
      </c>
      <c r="D14" s="149">
        <f t="shared" si="7"/>
        <v>0</v>
      </c>
      <c r="E14" s="149">
        <f t="shared" si="7"/>
        <v>0</v>
      </c>
      <c r="F14" s="149">
        <f t="shared" si="7"/>
        <v>0</v>
      </c>
      <c r="G14" s="149" t="e">
        <f t="shared" si="7"/>
        <v>#REF!</v>
      </c>
      <c r="H14" s="149" t="e">
        <f t="shared" si="7"/>
        <v>#REF!</v>
      </c>
      <c r="I14" s="149" t="e">
        <f t="shared" si="7"/>
        <v>#REF!</v>
      </c>
      <c r="J14" s="149" t="e">
        <f t="shared" si="7"/>
        <v>#REF!</v>
      </c>
      <c r="K14" s="149" t="e">
        <f t="shared" si="7"/>
        <v>#REF!</v>
      </c>
      <c r="L14" s="149" t="e">
        <f t="shared" si="7"/>
        <v>#REF!</v>
      </c>
      <c r="M14" s="121" t="e">
        <f>G14+H14+I14+J14+K14+L14</f>
        <v>#REF!</v>
      </c>
      <c r="N14" s="121" t="e">
        <f>B14-M14</f>
        <v>#REF!</v>
      </c>
    </row>
    <row r="15" spans="1:14" ht="15.75" customHeight="1" thickBot="1" x14ac:dyDescent="0.35">
      <c r="A15" s="625" t="s">
        <v>17</v>
      </c>
      <c r="B15" s="626"/>
      <c r="C15" s="626"/>
      <c r="D15" s="626"/>
      <c r="E15" s="626"/>
      <c r="F15" s="626"/>
      <c r="G15" s="626"/>
      <c r="H15" s="626"/>
      <c r="I15" s="626"/>
      <c r="J15" s="626"/>
      <c r="K15" s="626"/>
      <c r="L15" s="627"/>
    </row>
    <row r="16" spans="1:14" ht="28.5" customHeight="1" thickBot="1" x14ac:dyDescent="0.35">
      <c r="A16" s="628" t="s">
        <v>18</v>
      </c>
      <c r="B16" s="629"/>
      <c r="C16" s="629"/>
      <c r="D16" s="629"/>
      <c r="E16" s="629"/>
      <c r="F16" s="629"/>
      <c r="G16" s="629"/>
      <c r="H16" s="629"/>
      <c r="I16" s="629"/>
      <c r="J16" s="629"/>
      <c r="K16" s="629"/>
      <c r="L16" s="630"/>
      <c r="N16" s="121" t="e">
        <f>SUM(M15:M304)</f>
        <v>#REF!</v>
      </c>
    </row>
    <row r="17" spans="1:14" s="122" customFormat="1" ht="13.5" customHeight="1" x14ac:dyDescent="0.3">
      <c r="A17" s="106" t="s">
        <v>9</v>
      </c>
      <c r="B17" s="131" t="e">
        <f>B18+B19+B20+B21</f>
        <v>#REF!</v>
      </c>
      <c r="C17" s="131">
        <f>C18+C19+C20+C21</f>
        <v>0</v>
      </c>
      <c r="D17" s="131">
        <f t="shared" ref="D17:L17" si="8">D18+D19+D20+D21</f>
        <v>0</v>
      </c>
      <c r="E17" s="131">
        <f t="shared" si="8"/>
        <v>0</v>
      </c>
      <c r="F17" s="131">
        <f t="shared" si="8"/>
        <v>0</v>
      </c>
      <c r="G17" s="131" t="e">
        <f t="shared" si="8"/>
        <v>#REF!</v>
      </c>
      <c r="H17" s="131" t="e">
        <f t="shared" si="8"/>
        <v>#REF!</v>
      </c>
      <c r="I17" s="131" t="e">
        <f t="shared" si="8"/>
        <v>#REF!</v>
      </c>
      <c r="J17" s="131" t="e">
        <f t="shared" si="8"/>
        <v>#REF!</v>
      </c>
      <c r="K17" s="131" t="e">
        <f t="shared" si="8"/>
        <v>#REF!</v>
      </c>
      <c r="L17" s="132" t="e">
        <f t="shared" si="8"/>
        <v>#REF!</v>
      </c>
      <c r="N17" s="123">
        <f>'3.PIELIKUMS'!L133</f>
        <v>0</v>
      </c>
    </row>
    <row r="18" spans="1:14" hidden="1" x14ac:dyDescent="0.3">
      <c r="A18" s="107" t="s">
        <v>10</v>
      </c>
      <c r="B18" s="133"/>
      <c r="C18" s="134"/>
      <c r="D18" s="134"/>
      <c r="E18" s="134"/>
      <c r="F18" s="134"/>
      <c r="G18" s="134"/>
      <c r="H18" s="134"/>
      <c r="I18" s="134"/>
      <c r="J18" s="134"/>
      <c r="K18" s="134"/>
      <c r="L18" s="135"/>
      <c r="N18" s="121" t="e">
        <f>N16-N17</f>
        <v>#REF!</v>
      </c>
    </row>
    <row r="19" spans="1:14" hidden="1" x14ac:dyDescent="0.3">
      <c r="A19" s="107" t="s">
        <v>11</v>
      </c>
      <c r="B19" s="133"/>
      <c r="C19" s="134"/>
      <c r="D19" s="134"/>
      <c r="E19" s="134"/>
      <c r="F19" s="134"/>
      <c r="G19" s="134"/>
      <c r="H19" s="134"/>
      <c r="I19" s="134"/>
      <c r="J19" s="134"/>
      <c r="K19" s="134"/>
      <c r="L19" s="135"/>
      <c r="N19" s="121"/>
    </row>
    <row r="20" spans="1:14" ht="26" hidden="1" x14ac:dyDescent="0.3">
      <c r="A20" s="107" t="s">
        <v>12</v>
      </c>
      <c r="B20" s="133"/>
      <c r="C20" s="134"/>
      <c r="D20" s="134"/>
      <c r="E20" s="134"/>
      <c r="F20" s="134"/>
      <c r="G20" s="134"/>
      <c r="H20" s="134"/>
      <c r="I20" s="134"/>
      <c r="J20" s="134"/>
      <c r="K20" s="134"/>
      <c r="L20" s="135"/>
      <c r="N20" s="121"/>
    </row>
    <row r="21" spans="1:14" s="122" customFormat="1" ht="26" x14ac:dyDescent="0.3">
      <c r="A21" s="110" t="s">
        <v>13</v>
      </c>
      <c r="B21" s="136" t="e">
        <f>B23+B24</f>
        <v>#REF!</v>
      </c>
      <c r="C21" s="136">
        <f>C23+C24</f>
        <v>0</v>
      </c>
      <c r="D21" s="136">
        <f t="shared" ref="D21:L21" si="9">D23+D24</f>
        <v>0</v>
      </c>
      <c r="E21" s="136">
        <f t="shared" si="9"/>
        <v>0</v>
      </c>
      <c r="F21" s="136">
        <f t="shared" si="9"/>
        <v>0</v>
      </c>
      <c r="G21" s="136" t="e">
        <f t="shared" si="9"/>
        <v>#REF!</v>
      </c>
      <c r="H21" s="136" t="e">
        <f t="shared" si="9"/>
        <v>#REF!</v>
      </c>
      <c r="I21" s="136" t="e">
        <f t="shared" si="9"/>
        <v>#REF!</v>
      </c>
      <c r="J21" s="136" t="e">
        <f t="shared" si="9"/>
        <v>#REF!</v>
      </c>
      <c r="K21" s="136" t="e">
        <f t="shared" si="9"/>
        <v>#REF!</v>
      </c>
      <c r="L21" s="137" t="e">
        <f t="shared" si="9"/>
        <v>#REF!</v>
      </c>
    </row>
    <row r="22" spans="1:14" x14ac:dyDescent="0.3">
      <c r="A22" s="107" t="s">
        <v>14</v>
      </c>
      <c r="B22" s="105" t="e">
        <f>B23+B24</f>
        <v>#REF!</v>
      </c>
      <c r="C22" s="105">
        <f t="shared" ref="C22:L22" si="10">C23+C24</f>
        <v>0</v>
      </c>
      <c r="D22" s="105">
        <f t="shared" si="10"/>
        <v>0</v>
      </c>
      <c r="E22" s="105">
        <f t="shared" si="10"/>
        <v>0</v>
      </c>
      <c r="F22" s="105">
        <f t="shared" si="10"/>
        <v>0</v>
      </c>
      <c r="G22" s="105" t="e">
        <f t="shared" si="10"/>
        <v>#REF!</v>
      </c>
      <c r="H22" s="105" t="e">
        <f t="shared" si="10"/>
        <v>#REF!</v>
      </c>
      <c r="I22" s="105" t="e">
        <f t="shared" si="10"/>
        <v>#REF!</v>
      </c>
      <c r="J22" s="105" t="e">
        <f t="shared" si="10"/>
        <v>#REF!</v>
      </c>
      <c r="K22" s="105" t="e">
        <f t="shared" si="10"/>
        <v>#REF!</v>
      </c>
      <c r="L22" s="111" t="e">
        <f t="shared" si="10"/>
        <v>#REF!</v>
      </c>
    </row>
    <row r="23" spans="1:14" hidden="1" x14ac:dyDescent="0.3">
      <c r="A23" s="107" t="s">
        <v>15</v>
      </c>
      <c r="B23" s="105"/>
      <c r="C23" s="108"/>
      <c r="D23" s="108"/>
      <c r="E23" s="108"/>
      <c r="F23" s="108"/>
      <c r="G23" s="108"/>
      <c r="H23" s="108"/>
      <c r="I23" s="108"/>
      <c r="J23" s="108"/>
      <c r="K23" s="108"/>
      <c r="L23" s="109"/>
    </row>
    <row r="24" spans="1:14" ht="52.5" thickBot="1" x14ac:dyDescent="0.35">
      <c r="A24" s="112" t="s">
        <v>16</v>
      </c>
      <c r="B24" s="103" t="e">
        <f>'3.PIELIKUMS'!#REF!</f>
        <v>#REF!</v>
      </c>
      <c r="C24" s="113"/>
      <c r="D24" s="113"/>
      <c r="E24" s="113"/>
      <c r="F24" s="113"/>
      <c r="G24" s="113" t="e">
        <f t="shared" ref="G24:L24" si="11">$B$24/6</f>
        <v>#REF!</v>
      </c>
      <c r="H24" s="113" t="e">
        <f t="shared" si="11"/>
        <v>#REF!</v>
      </c>
      <c r="I24" s="113" t="e">
        <f t="shared" si="11"/>
        <v>#REF!</v>
      </c>
      <c r="J24" s="113" t="e">
        <f t="shared" si="11"/>
        <v>#REF!</v>
      </c>
      <c r="K24" s="113" t="e">
        <f t="shared" si="11"/>
        <v>#REF!</v>
      </c>
      <c r="L24" s="114" t="e">
        <f t="shared" si="11"/>
        <v>#REF!</v>
      </c>
      <c r="M24" s="121" t="e">
        <f>G24+H24+I24+J24+K24+L24</f>
        <v>#REF!</v>
      </c>
      <c r="N24" s="121" t="e">
        <f>B24-M24</f>
        <v>#REF!</v>
      </c>
    </row>
    <row r="25" spans="1:14" s="122" customFormat="1" ht="16.5" customHeight="1" thickBot="1" x14ac:dyDescent="0.35">
      <c r="A25" s="600" t="s">
        <v>19</v>
      </c>
      <c r="B25" s="601"/>
      <c r="C25" s="601"/>
      <c r="D25" s="601"/>
      <c r="E25" s="601"/>
      <c r="F25" s="601"/>
      <c r="G25" s="601"/>
      <c r="H25" s="601"/>
      <c r="I25" s="601"/>
      <c r="J25" s="601"/>
      <c r="K25" s="601"/>
      <c r="L25" s="602"/>
    </row>
    <row r="26" spans="1:14" x14ac:dyDescent="0.3">
      <c r="A26" s="106" t="s">
        <v>9</v>
      </c>
      <c r="B26" s="131">
        <f>B27+B28+B29+B30</f>
        <v>26100000</v>
      </c>
      <c r="C26" s="131">
        <f>C27+C28+C29+C30</f>
        <v>0</v>
      </c>
      <c r="D26" s="131">
        <f t="shared" ref="D26:L26" si="12">D27+D28+D29+D30</f>
        <v>0</v>
      </c>
      <c r="E26" s="131">
        <f t="shared" si="12"/>
        <v>0</v>
      </c>
      <c r="F26" s="131">
        <f t="shared" si="12"/>
        <v>0</v>
      </c>
      <c r="G26" s="131">
        <f t="shared" si="12"/>
        <v>4350000</v>
      </c>
      <c r="H26" s="131">
        <f t="shared" si="12"/>
        <v>4350000</v>
      </c>
      <c r="I26" s="131">
        <f t="shared" si="12"/>
        <v>4350000</v>
      </c>
      <c r="J26" s="131">
        <f t="shared" si="12"/>
        <v>4350000</v>
      </c>
      <c r="K26" s="131">
        <f t="shared" si="12"/>
        <v>4350000</v>
      </c>
      <c r="L26" s="132">
        <f t="shared" si="12"/>
        <v>4350000</v>
      </c>
    </row>
    <row r="27" spans="1:14" hidden="1" x14ac:dyDescent="0.3">
      <c r="A27" s="107" t="s">
        <v>10</v>
      </c>
      <c r="B27" s="134"/>
      <c r="C27" s="134"/>
      <c r="D27" s="134"/>
      <c r="E27" s="134"/>
      <c r="F27" s="134"/>
      <c r="G27" s="134"/>
      <c r="H27" s="134"/>
      <c r="I27" s="134"/>
      <c r="J27" s="134"/>
      <c r="K27" s="134"/>
      <c r="L27" s="135"/>
    </row>
    <row r="28" spans="1:14" hidden="1" x14ac:dyDescent="0.3">
      <c r="A28" s="107" t="s">
        <v>11</v>
      </c>
      <c r="B28" s="134"/>
      <c r="C28" s="134"/>
      <c r="D28" s="134"/>
      <c r="E28" s="134"/>
      <c r="F28" s="134"/>
      <c r="G28" s="134"/>
      <c r="H28" s="134"/>
      <c r="I28" s="134"/>
      <c r="J28" s="134"/>
      <c r="K28" s="134"/>
      <c r="L28" s="135"/>
    </row>
    <row r="29" spans="1:14" ht="26" hidden="1" x14ac:dyDescent="0.3">
      <c r="A29" s="107" t="s">
        <v>12</v>
      </c>
      <c r="B29" s="134"/>
      <c r="C29" s="134"/>
      <c r="D29" s="134"/>
      <c r="E29" s="134"/>
      <c r="F29" s="134"/>
      <c r="G29" s="134"/>
      <c r="H29" s="134"/>
      <c r="I29" s="134"/>
      <c r="J29" s="134"/>
      <c r="K29" s="134"/>
      <c r="L29" s="135"/>
    </row>
    <row r="30" spans="1:14" ht="26" x14ac:dyDescent="0.3">
      <c r="A30" s="110" t="s">
        <v>13</v>
      </c>
      <c r="B30" s="136">
        <f>B32+B33</f>
        <v>26100000</v>
      </c>
      <c r="C30" s="136">
        <f>C32+C33</f>
        <v>0</v>
      </c>
      <c r="D30" s="136">
        <f t="shared" ref="D30:L30" si="13">D32+D33</f>
        <v>0</v>
      </c>
      <c r="E30" s="136">
        <f t="shared" si="13"/>
        <v>0</v>
      </c>
      <c r="F30" s="136">
        <f t="shared" si="13"/>
        <v>0</v>
      </c>
      <c r="G30" s="136">
        <f t="shared" si="13"/>
        <v>4350000</v>
      </c>
      <c r="H30" s="136">
        <f t="shared" si="13"/>
        <v>4350000</v>
      </c>
      <c r="I30" s="136">
        <f t="shared" si="13"/>
        <v>4350000</v>
      </c>
      <c r="J30" s="136">
        <f t="shared" si="13"/>
        <v>4350000</v>
      </c>
      <c r="K30" s="136">
        <f t="shared" si="13"/>
        <v>4350000</v>
      </c>
      <c r="L30" s="137">
        <f t="shared" si="13"/>
        <v>4350000</v>
      </c>
    </row>
    <row r="31" spans="1:14" x14ac:dyDescent="0.3">
      <c r="A31" s="107" t="s">
        <v>14</v>
      </c>
      <c r="B31" s="105">
        <f>B32+B33</f>
        <v>26100000</v>
      </c>
      <c r="C31" s="105">
        <f t="shared" ref="C31:L31" si="14">C32+C33</f>
        <v>0</v>
      </c>
      <c r="D31" s="105">
        <f t="shared" si="14"/>
        <v>0</v>
      </c>
      <c r="E31" s="105">
        <f t="shared" si="14"/>
        <v>0</v>
      </c>
      <c r="F31" s="105">
        <f t="shared" si="14"/>
        <v>0</v>
      </c>
      <c r="G31" s="105">
        <f t="shared" si="14"/>
        <v>4350000</v>
      </c>
      <c r="H31" s="105">
        <f t="shared" si="14"/>
        <v>4350000</v>
      </c>
      <c r="I31" s="105">
        <f t="shared" si="14"/>
        <v>4350000</v>
      </c>
      <c r="J31" s="105">
        <f t="shared" si="14"/>
        <v>4350000</v>
      </c>
      <c r="K31" s="105">
        <f t="shared" si="14"/>
        <v>4350000</v>
      </c>
      <c r="L31" s="111">
        <f t="shared" si="14"/>
        <v>4350000</v>
      </c>
    </row>
    <row r="32" spans="1:14" hidden="1" x14ac:dyDescent="0.3">
      <c r="A32" s="107" t="s">
        <v>15</v>
      </c>
      <c r="B32" s="105"/>
      <c r="C32" s="108"/>
      <c r="D32" s="108"/>
      <c r="E32" s="108"/>
      <c r="F32" s="108"/>
      <c r="G32" s="108"/>
      <c r="H32" s="108"/>
      <c r="I32" s="108"/>
      <c r="J32" s="108"/>
      <c r="K32" s="108"/>
      <c r="L32" s="109"/>
    </row>
    <row r="33" spans="1:14" ht="52.5" thickBot="1" x14ac:dyDescent="0.35">
      <c r="A33" s="115" t="s">
        <v>16</v>
      </c>
      <c r="B33" s="104">
        <f>'3.PIELIKUMS'!J11</f>
        <v>26100000</v>
      </c>
      <c r="C33" s="116"/>
      <c r="D33" s="116"/>
      <c r="E33" s="116"/>
      <c r="F33" s="116"/>
      <c r="G33" s="113">
        <f t="shared" ref="G33:L33" si="15">$B$33/6</f>
        <v>4350000</v>
      </c>
      <c r="H33" s="113">
        <f t="shared" si="15"/>
        <v>4350000</v>
      </c>
      <c r="I33" s="113">
        <f t="shared" si="15"/>
        <v>4350000</v>
      </c>
      <c r="J33" s="113">
        <f t="shared" si="15"/>
        <v>4350000</v>
      </c>
      <c r="K33" s="113">
        <f t="shared" si="15"/>
        <v>4350000</v>
      </c>
      <c r="L33" s="114">
        <f t="shared" si="15"/>
        <v>4350000</v>
      </c>
      <c r="M33" s="121">
        <f>G33+H33+I33+J33+K33+L33</f>
        <v>26100000</v>
      </c>
      <c r="N33" s="121">
        <f>B33-M33</f>
        <v>0</v>
      </c>
    </row>
    <row r="34" spans="1:14" ht="29.25" customHeight="1" thickBot="1" x14ac:dyDescent="0.35">
      <c r="A34" s="600" t="s">
        <v>20</v>
      </c>
      <c r="B34" s="601"/>
      <c r="C34" s="601"/>
      <c r="D34" s="601"/>
      <c r="E34" s="601"/>
      <c r="F34" s="601"/>
      <c r="G34" s="601"/>
      <c r="H34" s="601"/>
      <c r="I34" s="601"/>
      <c r="J34" s="601"/>
      <c r="K34" s="601"/>
      <c r="L34" s="602"/>
    </row>
    <row r="35" spans="1:14" x14ac:dyDescent="0.3">
      <c r="A35" s="106" t="s">
        <v>9</v>
      </c>
      <c r="B35" s="131" t="e">
        <f>B36+B37+B38+B39</f>
        <v>#REF!</v>
      </c>
      <c r="C35" s="131">
        <f>C36+C37+C38+C39</f>
        <v>0</v>
      </c>
      <c r="D35" s="131">
        <f t="shared" ref="D35:L35" si="16">D36+D37+D38+D39</f>
        <v>0</v>
      </c>
      <c r="E35" s="131">
        <f t="shared" si="16"/>
        <v>0</v>
      </c>
      <c r="F35" s="131">
        <f t="shared" si="16"/>
        <v>0</v>
      </c>
      <c r="G35" s="131" t="e">
        <f t="shared" si="16"/>
        <v>#REF!</v>
      </c>
      <c r="H35" s="131" t="e">
        <f t="shared" si="16"/>
        <v>#REF!</v>
      </c>
      <c r="I35" s="131" t="e">
        <f t="shared" si="16"/>
        <v>#REF!</v>
      </c>
      <c r="J35" s="131" t="e">
        <f t="shared" si="16"/>
        <v>#REF!</v>
      </c>
      <c r="K35" s="131" t="e">
        <f t="shared" si="16"/>
        <v>#REF!</v>
      </c>
      <c r="L35" s="132" t="e">
        <f t="shared" si="16"/>
        <v>#REF!</v>
      </c>
    </row>
    <row r="36" spans="1:14" hidden="1" x14ac:dyDescent="0.3">
      <c r="A36" s="107" t="s">
        <v>10</v>
      </c>
      <c r="B36" s="134"/>
      <c r="C36" s="134"/>
      <c r="D36" s="134"/>
      <c r="E36" s="134"/>
      <c r="F36" s="134"/>
      <c r="G36" s="134"/>
      <c r="H36" s="134"/>
      <c r="I36" s="134"/>
      <c r="J36" s="134"/>
      <c r="K36" s="134"/>
      <c r="L36" s="135"/>
    </row>
    <row r="37" spans="1:14" hidden="1" x14ac:dyDescent="0.3">
      <c r="A37" s="107" t="s">
        <v>11</v>
      </c>
      <c r="B37" s="134"/>
      <c r="C37" s="134"/>
      <c r="D37" s="134"/>
      <c r="E37" s="134"/>
      <c r="F37" s="134"/>
      <c r="G37" s="134"/>
      <c r="H37" s="134"/>
      <c r="I37" s="134"/>
      <c r="J37" s="134"/>
      <c r="K37" s="134"/>
      <c r="L37" s="135"/>
    </row>
    <row r="38" spans="1:14" ht="26" hidden="1" x14ac:dyDescent="0.3">
      <c r="A38" s="107" t="s">
        <v>12</v>
      </c>
      <c r="B38" s="134"/>
      <c r="C38" s="134"/>
      <c r="D38" s="134"/>
      <c r="E38" s="134"/>
      <c r="F38" s="134"/>
      <c r="G38" s="134"/>
      <c r="H38" s="134"/>
      <c r="I38" s="134"/>
      <c r="J38" s="134"/>
      <c r="K38" s="134"/>
      <c r="L38" s="135"/>
    </row>
    <row r="39" spans="1:14" ht="26" x14ac:dyDescent="0.3">
      <c r="A39" s="110" t="s">
        <v>13</v>
      </c>
      <c r="B39" s="136" t="e">
        <f>B41+B42</f>
        <v>#REF!</v>
      </c>
      <c r="C39" s="136">
        <f>C41+C42</f>
        <v>0</v>
      </c>
      <c r="D39" s="136">
        <f t="shared" ref="D39:L39" si="17">D41+D42</f>
        <v>0</v>
      </c>
      <c r="E39" s="136">
        <f t="shared" si="17"/>
        <v>0</v>
      </c>
      <c r="F39" s="136">
        <f t="shared" si="17"/>
        <v>0</v>
      </c>
      <c r="G39" s="136" t="e">
        <f t="shared" si="17"/>
        <v>#REF!</v>
      </c>
      <c r="H39" s="136" t="e">
        <f t="shared" si="17"/>
        <v>#REF!</v>
      </c>
      <c r="I39" s="136" t="e">
        <f t="shared" si="17"/>
        <v>#REF!</v>
      </c>
      <c r="J39" s="136" t="e">
        <f t="shared" si="17"/>
        <v>#REF!</v>
      </c>
      <c r="K39" s="136" t="e">
        <f t="shared" si="17"/>
        <v>#REF!</v>
      </c>
      <c r="L39" s="137" t="e">
        <f t="shared" si="17"/>
        <v>#REF!</v>
      </c>
    </row>
    <row r="40" spans="1:14" x14ac:dyDescent="0.3">
      <c r="A40" s="107" t="s">
        <v>14</v>
      </c>
      <c r="B40" s="105" t="e">
        <f>B41+B42</f>
        <v>#REF!</v>
      </c>
      <c r="C40" s="105">
        <f t="shared" ref="C40:L40" si="18">C41+C42</f>
        <v>0</v>
      </c>
      <c r="D40" s="105">
        <f t="shared" si="18"/>
        <v>0</v>
      </c>
      <c r="E40" s="105">
        <f t="shared" si="18"/>
        <v>0</v>
      </c>
      <c r="F40" s="105">
        <f t="shared" si="18"/>
        <v>0</v>
      </c>
      <c r="G40" s="105" t="e">
        <f t="shared" si="18"/>
        <v>#REF!</v>
      </c>
      <c r="H40" s="105" t="e">
        <f t="shared" si="18"/>
        <v>#REF!</v>
      </c>
      <c r="I40" s="105" t="e">
        <f t="shared" si="18"/>
        <v>#REF!</v>
      </c>
      <c r="J40" s="105" t="e">
        <f t="shared" si="18"/>
        <v>#REF!</v>
      </c>
      <c r="K40" s="105" t="e">
        <f t="shared" si="18"/>
        <v>#REF!</v>
      </c>
      <c r="L40" s="111" t="e">
        <f t="shared" si="18"/>
        <v>#REF!</v>
      </c>
    </row>
    <row r="41" spans="1:14" hidden="1" x14ac:dyDescent="0.3">
      <c r="A41" s="107" t="s">
        <v>15</v>
      </c>
      <c r="B41" s="105"/>
      <c r="C41" s="108"/>
      <c r="D41" s="108"/>
      <c r="E41" s="108"/>
      <c r="F41" s="108"/>
      <c r="G41" s="108"/>
      <c r="H41" s="108"/>
      <c r="I41" s="108"/>
      <c r="J41" s="108"/>
      <c r="K41" s="108"/>
      <c r="L41" s="109"/>
    </row>
    <row r="42" spans="1:14" ht="52.5" thickBot="1" x14ac:dyDescent="0.35">
      <c r="A42" s="115" t="s">
        <v>16</v>
      </c>
      <c r="B42" s="104" t="e">
        <f>'3.PIELIKUMS'!#REF!</f>
        <v>#REF!</v>
      </c>
      <c r="C42" s="116"/>
      <c r="D42" s="116"/>
      <c r="E42" s="116"/>
      <c r="F42" s="116"/>
      <c r="G42" s="116" t="e">
        <f t="shared" ref="G42:L42" si="19">$B$42/6</f>
        <v>#REF!</v>
      </c>
      <c r="H42" s="116" t="e">
        <f t="shared" si="19"/>
        <v>#REF!</v>
      </c>
      <c r="I42" s="116" t="e">
        <f t="shared" si="19"/>
        <v>#REF!</v>
      </c>
      <c r="J42" s="116" t="e">
        <f t="shared" si="19"/>
        <v>#REF!</v>
      </c>
      <c r="K42" s="116" t="e">
        <f t="shared" si="19"/>
        <v>#REF!</v>
      </c>
      <c r="L42" s="125" t="e">
        <f t="shared" si="19"/>
        <v>#REF!</v>
      </c>
      <c r="M42" s="121" t="e">
        <f>G42+H42+I42+J42+K42+L42</f>
        <v>#REF!</v>
      </c>
      <c r="N42" s="121" t="e">
        <f>B42-M42</f>
        <v>#REF!</v>
      </c>
    </row>
    <row r="43" spans="1:14" ht="15.75" customHeight="1" thickBot="1" x14ac:dyDescent="0.35">
      <c r="A43" s="600" t="s">
        <v>21</v>
      </c>
      <c r="B43" s="601"/>
      <c r="C43" s="601"/>
      <c r="D43" s="601"/>
      <c r="E43" s="601"/>
      <c r="F43" s="601"/>
      <c r="G43" s="601"/>
      <c r="H43" s="601"/>
      <c r="I43" s="601"/>
      <c r="J43" s="601"/>
      <c r="K43" s="601"/>
      <c r="L43" s="602"/>
    </row>
    <row r="44" spans="1:14" x14ac:dyDescent="0.3">
      <c r="A44" s="106" t="s">
        <v>9</v>
      </c>
      <c r="B44" s="131">
        <f>B45+B46+B47+B48</f>
        <v>0</v>
      </c>
      <c r="C44" s="131">
        <f>C45+C46+C47+C48</f>
        <v>0</v>
      </c>
      <c r="D44" s="131">
        <f t="shared" ref="D44:L44" si="20">D45+D46+D47+D48</f>
        <v>0</v>
      </c>
      <c r="E44" s="131">
        <f t="shared" si="20"/>
        <v>0</v>
      </c>
      <c r="F44" s="131">
        <f t="shared" si="20"/>
        <v>0</v>
      </c>
      <c r="G44" s="131">
        <f t="shared" si="20"/>
        <v>0</v>
      </c>
      <c r="H44" s="131">
        <f t="shared" si="20"/>
        <v>0</v>
      </c>
      <c r="I44" s="131">
        <f t="shared" si="20"/>
        <v>0</v>
      </c>
      <c r="J44" s="131">
        <f t="shared" si="20"/>
        <v>0</v>
      </c>
      <c r="K44" s="131">
        <f t="shared" si="20"/>
        <v>0</v>
      </c>
      <c r="L44" s="132">
        <f t="shared" si="20"/>
        <v>0</v>
      </c>
    </row>
    <row r="45" spans="1:14" hidden="1" x14ac:dyDescent="0.3">
      <c r="A45" s="107" t="s">
        <v>10</v>
      </c>
      <c r="B45" s="134"/>
      <c r="C45" s="134"/>
      <c r="D45" s="134"/>
      <c r="E45" s="134"/>
      <c r="F45" s="134"/>
      <c r="G45" s="134"/>
      <c r="H45" s="134"/>
      <c r="I45" s="134"/>
      <c r="J45" s="134"/>
      <c r="K45" s="134"/>
      <c r="L45" s="135"/>
    </row>
    <row r="46" spans="1:14" hidden="1" x14ac:dyDescent="0.3">
      <c r="A46" s="107" t="s">
        <v>11</v>
      </c>
      <c r="B46" s="134"/>
      <c r="C46" s="134"/>
      <c r="D46" s="134"/>
      <c r="E46" s="134"/>
      <c r="F46" s="134"/>
      <c r="G46" s="134"/>
      <c r="H46" s="134"/>
      <c r="I46" s="134"/>
      <c r="J46" s="134"/>
      <c r="K46" s="134"/>
      <c r="L46" s="135"/>
    </row>
    <row r="47" spans="1:14" ht="26" hidden="1" x14ac:dyDescent="0.3">
      <c r="A47" s="107" t="s">
        <v>12</v>
      </c>
      <c r="B47" s="134"/>
      <c r="C47" s="134"/>
      <c r="D47" s="134"/>
      <c r="E47" s="134"/>
      <c r="F47" s="134"/>
      <c r="G47" s="134"/>
      <c r="H47" s="134"/>
      <c r="I47" s="134"/>
      <c r="J47" s="134"/>
      <c r="K47" s="134"/>
      <c r="L47" s="135"/>
    </row>
    <row r="48" spans="1:14" ht="26" x14ac:dyDescent="0.3">
      <c r="A48" s="110" t="s">
        <v>13</v>
      </c>
      <c r="B48" s="136">
        <f>B50+B51</f>
        <v>0</v>
      </c>
      <c r="C48" s="136">
        <f>C50+C51</f>
        <v>0</v>
      </c>
      <c r="D48" s="136">
        <f t="shared" ref="D48:L48" si="21">D50+D51</f>
        <v>0</v>
      </c>
      <c r="E48" s="136">
        <f t="shared" si="21"/>
        <v>0</v>
      </c>
      <c r="F48" s="136">
        <f t="shared" si="21"/>
        <v>0</v>
      </c>
      <c r="G48" s="136">
        <f t="shared" si="21"/>
        <v>0</v>
      </c>
      <c r="H48" s="136">
        <f t="shared" si="21"/>
        <v>0</v>
      </c>
      <c r="I48" s="136">
        <f t="shared" si="21"/>
        <v>0</v>
      </c>
      <c r="J48" s="136">
        <f t="shared" si="21"/>
        <v>0</v>
      </c>
      <c r="K48" s="136">
        <f t="shared" si="21"/>
        <v>0</v>
      </c>
      <c r="L48" s="137">
        <f t="shared" si="21"/>
        <v>0</v>
      </c>
    </row>
    <row r="49" spans="1:15" x14ac:dyDescent="0.3">
      <c r="A49" s="107" t="s">
        <v>14</v>
      </c>
      <c r="B49" s="105">
        <f t="shared" ref="B49:L49" si="22">B50+B51</f>
        <v>0</v>
      </c>
      <c r="C49" s="105">
        <f t="shared" si="22"/>
        <v>0</v>
      </c>
      <c r="D49" s="105">
        <f t="shared" si="22"/>
        <v>0</v>
      </c>
      <c r="E49" s="105">
        <f t="shared" si="22"/>
        <v>0</v>
      </c>
      <c r="F49" s="105">
        <f t="shared" si="22"/>
        <v>0</v>
      </c>
      <c r="G49" s="105">
        <f t="shared" si="22"/>
        <v>0</v>
      </c>
      <c r="H49" s="105">
        <f t="shared" si="22"/>
        <v>0</v>
      </c>
      <c r="I49" s="105">
        <f t="shared" si="22"/>
        <v>0</v>
      </c>
      <c r="J49" s="105">
        <f t="shared" si="22"/>
        <v>0</v>
      </c>
      <c r="K49" s="105">
        <f t="shared" si="22"/>
        <v>0</v>
      </c>
      <c r="L49" s="111">
        <f t="shared" si="22"/>
        <v>0</v>
      </c>
    </row>
    <row r="50" spans="1:15" hidden="1" x14ac:dyDescent="0.3">
      <c r="A50" s="107" t="s">
        <v>15</v>
      </c>
      <c r="B50" s="105"/>
      <c r="C50" s="108"/>
      <c r="D50" s="108"/>
      <c r="E50" s="108"/>
      <c r="F50" s="108"/>
      <c r="G50" s="108"/>
      <c r="H50" s="108"/>
      <c r="I50" s="108"/>
      <c r="J50" s="108"/>
      <c r="K50" s="108"/>
      <c r="L50" s="109"/>
    </row>
    <row r="51" spans="1:15" ht="52.5" thickBot="1" x14ac:dyDescent="0.35">
      <c r="A51" s="115" t="s">
        <v>16</v>
      </c>
      <c r="B51" s="104">
        <f>'3.PIELIKUMS'!L19</f>
        <v>0</v>
      </c>
      <c r="C51" s="116"/>
      <c r="D51" s="116"/>
      <c r="E51" s="116"/>
      <c r="F51" s="116"/>
      <c r="G51" s="116">
        <f t="shared" ref="G51:L51" si="23">$B$51/6</f>
        <v>0</v>
      </c>
      <c r="H51" s="116">
        <f t="shared" si="23"/>
        <v>0</v>
      </c>
      <c r="I51" s="116">
        <f t="shared" si="23"/>
        <v>0</v>
      </c>
      <c r="J51" s="116">
        <f t="shared" si="23"/>
        <v>0</v>
      </c>
      <c r="K51" s="116">
        <f t="shared" si="23"/>
        <v>0</v>
      </c>
      <c r="L51" s="125">
        <f t="shared" si="23"/>
        <v>0</v>
      </c>
      <c r="M51" s="121">
        <f>G51+H51+I51+J51+K51+L51</f>
        <v>0</v>
      </c>
      <c r="N51" s="121">
        <f>B51-M51</f>
        <v>0</v>
      </c>
    </row>
    <row r="52" spans="1:15" ht="15.75" customHeight="1" thickBot="1" x14ac:dyDescent="0.35">
      <c r="A52" s="610" t="s">
        <v>22</v>
      </c>
      <c r="B52" s="611"/>
      <c r="C52" s="611"/>
      <c r="D52" s="611"/>
      <c r="E52" s="611"/>
      <c r="F52" s="611"/>
      <c r="G52" s="611"/>
      <c r="H52" s="611"/>
      <c r="I52" s="611"/>
      <c r="J52" s="611"/>
      <c r="K52" s="611"/>
      <c r="L52" s="612"/>
    </row>
    <row r="53" spans="1:15" ht="26.25" customHeight="1" thickBot="1" x14ac:dyDescent="0.35">
      <c r="A53" s="613" t="s">
        <v>23</v>
      </c>
      <c r="B53" s="614"/>
      <c r="C53" s="614"/>
      <c r="D53" s="614"/>
      <c r="E53" s="614"/>
      <c r="F53" s="614"/>
      <c r="G53" s="614"/>
      <c r="H53" s="614"/>
      <c r="I53" s="614"/>
      <c r="J53" s="614"/>
      <c r="K53" s="614"/>
      <c r="L53" s="615"/>
    </row>
    <row r="54" spans="1:15" s="122" customFormat="1" x14ac:dyDescent="0.3">
      <c r="A54" s="106" t="s">
        <v>9</v>
      </c>
      <c r="B54" s="131">
        <f>B55+B56+B57+B58</f>
        <v>0</v>
      </c>
      <c r="C54" s="131">
        <f>C55+C56+C57+C58</f>
        <v>0</v>
      </c>
      <c r="D54" s="131">
        <f t="shared" ref="D54:L54" si="24">D55+D56+D57+D58</f>
        <v>0</v>
      </c>
      <c r="E54" s="131">
        <f t="shared" si="24"/>
        <v>0</v>
      </c>
      <c r="F54" s="131">
        <f t="shared" si="24"/>
        <v>0</v>
      </c>
      <c r="G54" s="131">
        <f t="shared" si="24"/>
        <v>0</v>
      </c>
      <c r="H54" s="131">
        <f t="shared" si="24"/>
        <v>0</v>
      </c>
      <c r="I54" s="131">
        <f t="shared" si="24"/>
        <v>0</v>
      </c>
      <c r="J54" s="131">
        <f t="shared" si="24"/>
        <v>0</v>
      </c>
      <c r="K54" s="131">
        <f t="shared" si="24"/>
        <v>0</v>
      </c>
      <c r="L54" s="132">
        <f t="shared" si="24"/>
        <v>0</v>
      </c>
    </row>
    <row r="55" spans="1:15" hidden="1" x14ac:dyDescent="0.3">
      <c r="A55" s="107" t="s">
        <v>10</v>
      </c>
      <c r="B55" s="134"/>
      <c r="C55" s="134"/>
      <c r="D55" s="134"/>
      <c r="E55" s="134"/>
      <c r="F55" s="134"/>
      <c r="G55" s="134"/>
      <c r="H55" s="134"/>
      <c r="I55" s="134"/>
      <c r="J55" s="134"/>
      <c r="K55" s="134"/>
      <c r="L55" s="135"/>
    </row>
    <row r="56" spans="1:15" hidden="1" x14ac:dyDescent="0.3">
      <c r="A56" s="107" t="s">
        <v>11</v>
      </c>
      <c r="B56" s="134"/>
      <c r="C56" s="134"/>
      <c r="D56" s="134"/>
      <c r="E56" s="134"/>
      <c r="F56" s="134"/>
      <c r="G56" s="134"/>
      <c r="H56" s="134"/>
      <c r="I56" s="134"/>
      <c r="J56" s="134"/>
      <c r="K56" s="134"/>
      <c r="L56" s="135"/>
    </row>
    <row r="57" spans="1:15" ht="26" hidden="1" x14ac:dyDescent="0.3">
      <c r="A57" s="107" t="s">
        <v>12</v>
      </c>
      <c r="B57" s="134"/>
      <c r="C57" s="134"/>
      <c r="D57" s="134"/>
      <c r="E57" s="134"/>
      <c r="F57" s="134"/>
      <c r="G57" s="134"/>
      <c r="H57" s="134"/>
      <c r="I57" s="134"/>
      <c r="J57" s="134"/>
      <c r="K57" s="134"/>
      <c r="L57" s="135"/>
    </row>
    <row r="58" spans="1:15" s="122" customFormat="1" ht="26" x14ac:dyDescent="0.3">
      <c r="A58" s="110" t="s">
        <v>13</v>
      </c>
      <c r="B58" s="136">
        <f>B60+B61</f>
        <v>0</v>
      </c>
      <c r="C58" s="136">
        <f>C60+C61</f>
        <v>0</v>
      </c>
      <c r="D58" s="136">
        <f t="shared" ref="D58:L58" si="25">D60+D61</f>
        <v>0</v>
      </c>
      <c r="E58" s="136">
        <f t="shared" si="25"/>
        <v>0</v>
      </c>
      <c r="F58" s="136">
        <f t="shared" si="25"/>
        <v>0</v>
      </c>
      <c r="G58" s="136">
        <f t="shared" si="25"/>
        <v>0</v>
      </c>
      <c r="H58" s="136">
        <f t="shared" si="25"/>
        <v>0</v>
      </c>
      <c r="I58" s="136">
        <f t="shared" si="25"/>
        <v>0</v>
      </c>
      <c r="J58" s="136">
        <f t="shared" si="25"/>
        <v>0</v>
      </c>
      <c r="K58" s="136">
        <f t="shared" si="25"/>
        <v>0</v>
      </c>
      <c r="L58" s="137">
        <f t="shared" si="25"/>
        <v>0</v>
      </c>
    </row>
    <row r="59" spans="1:15" x14ac:dyDescent="0.3">
      <c r="A59" s="107" t="s">
        <v>14</v>
      </c>
      <c r="B59" s="105">
        <f t="shared" ref="B59:L59" si="26">B60+B61</f>
        <v>0</v>
      </c>
      <c r="C59" s="105">
        <f t="shared" si="26"/>
        <v>0</v>
      </c>
      <c r="D59" s="105">
        <f t="shared" si="26"/>
        <v>0</v>
      </c>
      <c r="E59" s="105">
        <f t="shared" si="26"/>
        <v>0</v>
      </c>
      <c r="F59" s="105">
        <f t="shared" si="26"/>
        <v>0</v>
      </c>
      <c r="G59" s="105">
        <f t="shared" si="26"/>
        <v>0</v>
      </c>
      <c r="H59" s="105">
        <f t="shared" si="26"/>
        <v>0</v>
      </c>
      <c r="I59" s="105">
        <f t="shared" si="26"/>
        <v>0</v>
      </c>
      <c r="J59" s="105">
        <f t="shared" si="26"/>
        <v>0</v>
      </c>
      <c r="K59" s="105">
        <f t="shared" si="26"/>
        <v>0</v>
      </c>
      <c r="L59" s="111">
        <f t="shared" si="26"/>
        <v>0</v>
      </c>
    </row>
    <row r="60" spans="1:15" hidden="1" x14ac:dyDescent="0.3">
      <c r="A60" s="107" t="s">
        <v>15</v>
      </c>
      <c r="B60" s="105"/>
      <c r="C60" s="108"/>
      <c r="D60" s="108"/>
      <c r="E60" s="108"/>
      <c r="F60" s="108"/>
      <c r="G60" s="108"/>
      <c r="H60" s="108"/>
      <c r="I60" s="108"/>
      <c r="J60" s="108"/>
      <c r="K60" s="108"/>
      <c r="L60" s="109"/>
    </row>
    <row r="61" spans="1:15" ht="52.5" thickBot="1" x14ac:dyDescent="0.35">
      <c r="A61" s="112" t="s">
        <v>16</v>
      </c>
      <c r="B61" s="104">
        <f>'3.PIELIKUMS'!L34</f>
        <v>0</v>
      </c>
      <c r="C61" s="116"/>
      <c r="D61" s="116"/>
      <c r="E61" s="116"/>
      <c r="F61" s="116"/>
      <c r="G61" s="116">
        <f t="shared" ref="G61:L61" si="27">$B$61/6</f>
        <v>0</v>
      </c>
      <c r="H61" s="116">
        <f t="shared" si="27"/>
        <v>0</v>
      </c>
      <c r="I61" s="116">
        <f t="shared" si="27"/>
        <v>0</v>
      </c>
      <c r="J61" s="116">
        <f t="shared" si="27"/>
        <v>0</v>
      </c>
      <c r="K61" s="116">
        <f t="shared" si="27"/>
        <v>0</v>
      </c>
      <c r="L61" s="125">
        <f t="shared" si="27"/>
        <v>0</v>
      </c>
      <c r="M61" s="121">
        <f>G61+H61+I61+J61+K61+L61</f>
        <v>0</v>
      </c>
      <c r="N61" s="121">
        <f>B61-M61</f>
        <v>0</v>
      </c>
    </row>
    <row r="62" spans="1:15" s="122" customFormat="1" ht="30" customHeight="1" thickBot="1" x14ac:dyDescent="0.35">
      <c r="A62" s="600" t="s">
        <v>24</v>
      </c>
      <c r="B62" s="601"/>
      <c r="C62" s="601"/>
      <c r="D62" s="601"/>
      <c r="E62" s="601"/>
      <c r="F62" s="601"/>
      <c r="G62" s="601"/>
      <c r="H62" s="601"/>
      <c r="I62" s="601"/>
      <c r="J62" s="601"/>
      <c r="K62" s="601"/>
      <c r="L62" s="602"/>
    </row>
    <row r="63" spans="1:15" x14ac:dyDescent="0.3">
      <c r="A63" s="106" t="s">
        <v>9</v>
      </c>
      <c r="B63" s="131" t="e">
        <f>B64+B65+B66+B67</f>
        <v>#REF!</v>
      </c>
      <c r="C63" s="131">
        <f>C64+C65+C66+C67</f>
        <v>0</v>
      </c>
      <c r="D63" s="131">
        <f t="shared" ref="D63:L63" si="28">D64+D65+D66+D67</f>
        <v>0</v>
      </c>
      <c r="E63" s="131">
        <f t="shared" si="28"/>
        <v>0</v>
      </c>
      <c r="F63" s="131">
        <f t="shared" si="28"/>
        <v>0</v>
      </c>
      <c r="G63" s="131" t="e">
        <f t="shared" si="28"/>
        <v>#REF!</v>
      </c>
      <c r="H63" s="131" t="e">
        <f t="shared" si="28"/>
        <v>#REF!</v>
      </c>
      <c r="I63" s="131" t="e">
        <f t="shared" si="28"/>
        <v>#REF!</v>
      </c>
      <c r="J63" s="131" t="e">
        <f t="shared" si="28"/>
        <v>#REF!</v>
      </c>
      <c r="K63" s="131" t="e">
        <f t="shared" si="28"/>
        <v>#REF!</v>
      </c>
      <c r="L63" s="132" t="e">
        <f t="shared" si="28"/>
        <v>#REF!</v>
      </c>
      <c r="M63" s="138"/>
      <c r="N63" s="138"/>
      <c r="O63" s="138"/>
    </row>
    <row r="64" spans="1:15" hidden="1" x14ac:dyDescent="0.3">
      <c r="A64" s="107" t="s">
        <v>10</v>
      </c>
      <c r="B64" s="134"/>
      <c r="C64" s="134"/>
      <c r="D64" s="134"/>
      <c r="E64" s="134"/>
      <c r="F64" s="134"/>
      <c r="G64" s="134"/>
      <c r="H64" s="134"/>
      <c r="I64" s="134"/>
      <c r="J64" s="134"/>
      <c r="K64" s="134"/>
      <c r="L64" s="135"/>
      <c r="M64" s="138"/>
      <c r="N64" s="138"/>
      <c r="O64" s="138"/>
    </row>
    <row r="65" spans="1:15" hidden="1" x14ac:dyDescent="0.3">
      <c r="A65" s="107" t="s">
        <v>11</v>
      </c>
      <c r="B65" s="134"/>
      <c r="C65" s="134"/>
      <c r="D65" s="134"/>
      <c r="E65" s="134"/>
      <c r="F65" s="134"/>
      <c r="G65" s="134"/>
      <c r="H65" s="134"/>
      <c r="I65" s="134"/>
      <c r="J65" s="134"/>
      <c r="K65" s="134"/>
      <c r="L65" s="135"/>
      <c r="M65" s="138"/>
      <c r="N65" s="138"/>
      <c r="O65" s="138"/>
    </row>
    <row r="66" spans="1:15" ht="26" hidden="1" x14ac:dyDescent="0.3">
      <c r="A66" s="107" t="s">
        <v>12</v>
      </c>
      <c r="B66" s="134"/>
      <c r="C66" s="134"/>
      <c r="D66" s="134"/>
      <c r="E66" s="134"/>
      <c r="F66" s="134"/>
      <c r="G66" s="134"/>
      <c r="H66" s="134"/>
      <c r="I66" s="134"/>
      <c r="J66" s="134"/>
      <c r="K66" s="134"/>
      <c r="L66" s="135"/>
      <c r="M66" s="138"/>
      <c r="N66" s="138"/>
      <c r="O66" s="138"/>
    </row>
    <row r="67" spans="1:15" ht="26" x14ac:dyDescent="0.3">
      <c r="A67" s="110" t="s">
        <v>13</v>
      </c>
      <c r="B67" s="136" t="e">
        <f>B69+B70</f>
        <v>#REF!</v>
      </c>
      <c r="C67" s="136">
        <f>C69+C70</f>
        <v>0</v>
      </c>
      <c r="D67" s="136">
        <f t="shared" ref="D67:L67" si="29">D69+D70</f>
        <v>0</v>
      </c>
      <c r="E67" s="136">
        <f t="shared" si="29"/>
        <v>0</v>
      </c>
      <c r="F67" s="136">
        <f t="shared" si="29"/>
        <v>0</v>
      </c>
      <c r="G67" s="136" t="e">
        <f t="shared" si="29"/>
        <v>#REF!</v>
      </c>
      <c r="H67" s="136" t="e">
        <f t="shared" si="29"/>
        <v>#REF!</v>
      </c>
      <c r="I67" s="136" t="e">
        <f t="shared" si="29"/>
        <v>#REF!</v>
      </c>
      <c r="J67" s="136" t="e">
        <f t="shared" si="29"/>
        <v>#REF!</v>
      </c>
      <c r="K67" s="136" t="e">
        <f t="shared" si="29"/>
        <v>#REF!</v>
      </c>
      <c r="L67" s="137" t="e">
        <f t="shared" si="29"/>
        <v>#REF!</v>
      </c>
      <c r="M67" s="138"/>
      <c r="N67" s="138"/>
      <c r="O67" s="138"/>
    </row>
    <row r="68" spans="1:15" x14ac:dyDescent="0.3">
      <c r="A68" s="107" t="s">
        <v>14</v>
      </c>
      <c r="B68" s="105" t="e">
        <f t="shared" ref="B68:L68" si="30">B69+B70</f>
        <v>#REF!</v>
      </c>
      <c r="C68" s="105">
        <f t="shared" si="30"/>
        <v>0</v>
      </c>
      <c r="D68" s="105">
        <f t="shared" si="30"/>
        <v>0</v>
      </c>
      <c r="E68" s="105">
        <f t="shared" si="30"/>
        <v>0</v>
      </c>
      <c r="F68" s="105">
        <f t="shared" si="30"/>
        <v>0</v>
      </c>
      <c r="G68" s="105" t="e">
        <f t="shared" si="30"/>
        <v>#REF!</v>
      </c>
      <c r="H68" s="105" t="e">
        <f t="shared" si="30"/>
        <v>#REF!</v>
      </c>
      <c r="I68" s="105" t="e">
        <f t="shared" si="30"/>
        <v>#REF!</v>
      </c>
      <c r="J68" s="105" t="e">
        <f t="shared" si="30"/>
        <v>#REF!</v>
      </c>
      <c r="K68" s="105" t="e">
        <f t="shared" si="30"/>
        <v>#REF!</v>
      </c>
      <c r="L68" s="111" t="e">
        <f t="shared" si="30"/>
        <v>#REF!</v>
      </c>
    </row>
    <row r="69" spans="1:15" hidden="1" x14ac:dyDescent="0.3">
      <c r="A69" s="107" t="s">
        <v>15</v>
      </c>
      <c r="B69" s="105"/>
      <c r="C69" s="108"/>
      <c r="D69" s="108"/>
      <c r="E69" s="108"/>
      <c r="F69" s="108"/>
      <c r="G69" s="108"/>
      <c r="H69" s="108"/>
      <c r="I69" s="108"/>
      <c r="J69" s="108"/>
      <c r="K69" s="108"/>
      <c r="L69" s="109"/>
    </row>
    <row r="70" spans="1:15" ht="52.5" thickBot="1" x14ac:dyDescent="0.35">
      <c r="A70" s="115" t="s">
        <v>16</v>
      </c>
      <c r="B70" s="104" t="e">
        <f>'3.PIELIKUMS'!#REF!</f>
        <v>#REF!</v>
      </c>
      <c r="C70" s="116"/>
      <c r="D70" s="116"/>
      <c r="E70" s="116"/>
      <c r="F70" s="116"/>
      <c r="G70" s="116" t="e">
        <f t="shared" ref="G70:L70" si="31">$B$70/6</f>
        <v>#REF!</v>
      </c>
      <c r="H70" s="116" t="e">
        <f t="shared" si="31"/>
        <v>#REF!</v>
      </c>
      <c r="I70" s="116" t="e">
        <f t="shared" si="31"/>
        <v>#REF!</v>
      </c>
      <c r="J70" s="116" t="e">
        <f t="shared" si="31"/>
        <v>#REF!</v>
      </c>
      <c r="K70" s="116" t="e">
        <f t="shared" si="31"/>
        <v>#REF!</v>
      </c>
      <c r="L70" s="125" t="e">
        <f t="shared" si="31"/>
        <v>#REF!</v>
      </c>
      <c r="M70" s="121" t="e">
        <f>G70+H70+I70+J70+K70+L70</f>
        <v>#REF!</v>
      </c>
      <c r="N70" s="121" t="e">
        <f>B70-M70</f>
        <v>#REF!</v>
      </c>
    </row>
    <row r="71" spans="1:15" ht="17.25" customHeight="1" thickBot="1" x14ac:dyDescent="0.35">
      <c r="A71" s="600" t="s">
        <v>25</v>
      </c>
      <c r="B71" s="601"/>
      <c r="C71" s="601"/>
      <c r="D71" s="601"/>
      <c r="E71" s="601"/>
      <c r="F71" s="601"/>
      <c r="G71" s="601"/>
      <c r="H71" s="601"/>
      <c r="I71" s="601"/>
      <c r="J71" s="601"/>
      <c r="K71" s="601"/>
      <c r="L71" s="602"/>
    </row>
    <row r="72" spans="1:15" x14ac:dyDescent="0.3">
      <c r="A72" s="106" t="s">
        <v>9</v>
      </c>
      <c r="B72" s="131">
        <f>B73+B74+B75+B76</f>
        <v>0</v>
      </c>
      <c r="C72" s="131">
        <f>C73+C74+C75+C76</f>
        <v>0</v>
      </c>
      <c r="D72" s="131">
        <f t="shared" ref="D72:L72" si="32">D73+D74+D75+D76</f>
        <v>0</v>
      </c>
      <c r="E72" s="131">
        <f t="shared" si="32"/>
        <v>0</v>
      </c>
      <c r="F72" s="131">
        <f t="shared" si="32"/>
        <v>0</v>
      </c>
      <c r="G72" s="131">
        <f t="shared" si="32"/>
        <v>0</v>
      </c>
      <c r="H72" s="131">
        <f t="shared" si="32"/>
        <v>0</v>
      </c>
      <c r="I72" s="131">
        <f t="shared" si="32"/>
        <v>0</v>
      </c>
      <c r="J72" s="131">
        <f t="shared" si="32"/>
        <v>0</v>
      </c>
      <c r="K72" s="131">
        <f t="shared" si="32"/>
        <v>0</v>
      </c>
      <c r="L72" s="132">
        <f t="shared" si="32"/>
        <v>0</v>
      </c>
    </row>
    <row r="73" spans="1:15" hidden="1" x14ac:dyDescent="0.3">
      <c r="A73" s="107" t="s">
        <v>10</v>
      </c>
      <c r="B73" s="134"/>
      <c r="C73" s="134"/>
      <c r="D73" s="134"/>
      <c r="E73" s="134"/>
      <c r="F73" s="134"/>
      <c r="G73" s="134"/>
      <c r="H73" s="134"/>
      <c r="I73" s="134"/>
      <c r="J73" s="134"/>
      <c r="K73" s="134"/>
      <c r="L73" s="135"/>
    </row>
    <row r="74" spans="1:15" hidden="1" x14ac:dyDescent="0.3">
      <c r="A74" s="107" t="s">
        <v>11</v>
      </c>
      <c r="B74" s="134"/>
      <c r="C74" s="134"/>
      <c r="D74" s="134"/>
      <c r="E74" s="134"/>
      <c r="F74" s="134"/>
      <c r="G74" s="134"/>
      <c r="H74" s="134"/>
      <c r="I74" s="134"/>
      <c r="J74" s="134"/>
      <c r="K74" s="134"/>
      <c r="L74" s="135"/>
    </row>
    <row r="75" spans="1:15" ht="26" hidden="1" x14ac:dyDescent="0.3">
      <c r="A75" s="107" t="s">
        <v>12</v>
      </c>
      <c r="B75" s="134"/>
      <c r="C75" s="134"/>
      <c r="D75" s="134"/>
      <c r="E75" s="134"/>
      <c r="F75" s="134"/>
      <c r="G75" s="134"/>
      <c r="H75" s="134"/>
      <c r="I75" s="134"/>
      <c r="J75" s="134"/>
      <c r="K75" s="134"/>
      <c r="L75" s="135"/>
    </row>
    <row r="76" spans="1:15" ht="26" x14ac:dyDescent="0.3">
      <c r="A76" s="110" t="s">
        <v>13</v>
      </c>
      <c r="B76" s="136">
        <f>B78+B79</f>
        <v>0</v>
      </c>
      <c r="C76" s="136">
        <f>C78+C79</f>
        <v>0</v>
      </c>
      <c r="D76" s="136">
        <f t="shared" ref="D76:L76" si="33">D78+D79</f>
        <v>0</v>
      </c>
      <c r="E76" s="136">
        <f t="shared" si="33"/>
        <v>0</v>
      </c>
      <c r="F76" s="136">
        <f t="shared" si="33"/>
        <v>0</v>
      </c>
      <c r="G76" s="136">
        <f t="shared" si="33"/>
        <v>0</v>
      </c>
      <c r="H76" s="136">
        <f t="shared" si="33"/>
        <v>0</v>
      </c>
      <c r="I76" s="136">
        <f t="shared" si="33"/>
        <v>0</v>
      </c>
      <c r="J76" s="136">
        <f t="shared" si="33"/>
        <v>0</v>
      </c>
      <c r="K76" s="136">
        <f t="shared" si="33"/>
        <v>0</v>
      </c>
      <c r="L76" s="137">
        <f t="shared" si="33"/>
        <v>0</v>
      </c>
    </row>
    <row r="77" spans="1:15" x14ac:dyDescent="0.3">
      <c r="A77" s="107" t="s">
        <v>14</v>
      </c>
      <c r="B77" s="105">
        <f t="shared" ref="B77:L77" si="34">B78+B79</f>
        <v>0</v>
      </c>
      <c r="C77" s="105">
        <f t="shared" si="34"/>
        <v>0</v>
      </c>
      <c r="D77" s="105">
        <f t="shared" si="34"/>
        <v>0</v>
      </c>
      <c r="E77" s="105">
        <f t="shared" si="34"/>
        <v>0</v>
      </c>
      <c r="F77" s="105">
        <f t="shared" si="34"/>
        <v>0</v>
      </c>
      <c r="G77" s="105">
        <f t="shared" si="34"/>
        <v>0</v>
      </c>
      <c r="H77" s="105">
        <f t="shared" si="34"/>
        <v>0</v>
      </c>
      <c r="I77" s="105">
        <f t="shared" si="34"/>
        <v>0</v>
      </c>
      <c r="J77" s="105">
        <f t="shared" si="34"/>
        <v>0</v>
      </c>
      <c r="K77" s="105">
        <f t="shared" si="34"/>
        <v>0</v>
      </c>
      <c r="L77" s="111">
        <f t="shared" si="34"/>
        <v>0</v>
      </c>
    </row>
    <row r="78" spans="1:15" hidden="1" x14ac:dyDescent="0.3">
      <c r="A78" s="107" t="s">
        <v>15</v>
      </c>
      <c r="B78" s="105"/>
      <c r="C78" s="108"/>
      <c r="D78" s="108"/>
      <c r="E78" s="108"/>
      <c r="F78" s="108"/>
      <c r="G78" s="108"/>
      <c r="H78" s="108"/>
      <c r="I78" s="108"/>
      <c r="J78" s="108"/>
      <c r="K78" s="108"/>
      <c r="L78" s="109"/>
    </row>
    <row r="79" spans="1:15" ht="52.5" thickBot="1" x14ac:dyDescent="0.35">
      <c r="A79" s="115" t="s">
        <v>16</v>
      </c>
      <c r="B79" s="104">
        <f>'3.PIELIKUMS'!L39</f>
        <v>0</v>
      </c>
      <c r="C79" s="116"/>
      <c r="D79" s="116"/>
      <c r="E79" s="116"/>
      <c r="F79" s="116"/>
      <c r="G79" s="116">
        <f t="shared" ref="G79:L79" si="35">$B$79/6</f>
        <v>0</v>
      </c>
      <c r="H79" s="116">
        <f t="shared" si="35"/>
        <v>0</v>
      </c>
      <c r="I79" s="116">
        <f t="shared" si="35"/>
        <v>0</v>
      </c>
      <c r="J79" s="116">
        <f t="shared" si="35"/>
        <v>0</v>
      </c>
      <c r="K79" s="116">
        <f t="shared" si="35"/>
        <v>0</v>
      </c>
      <c r="L79" s="125">
        <f t="shared" si="35"/>
        <v>0</v>
      </c>
      <c r="M79" s="121">
        <f>G79+H79+I79+J79+K79+L79</f>
        <v>0</v>
      </c>
      <c r="N79" s="121">
        <f>B79-M79</f>
        <v>0</v>
      </c>
    </row>
    <row r="80" spans="1:15" ht="27" customHeight="1" thickBot="1" x14ac:dyDescent="0.35">
      <c r="A80" s="600" t="s">
        <v>26</v>
      </c>
      <c r="B80" s="601"/>
      <c r="C80" s="601"/>
      <c r="D80" s="601"/>
      <c r="E80" s="601"/>
      <c r="F80" s="601"/>
      <c r="G80" s="601"/>
      <c r="H80" s="601"/>
      <c r="I80" s="601"/>
      <c r="J80" s="601"/>
      <c r="K80" s="601"/>
      <c r="L80" s="602"/>
    </row>
    <row r="81" spans="1:14" x14ac:dyDescent="0.3">
      <c r="A81" s="106" t="s">
        <v>9</v>
      </c>
      <c r="B81" s="131" t="e">
        <f>B82+B83+B84+B85</f>
        <v>#REF!</v>
      </c>
      <c r="C81" s="131">
        <f>C82+C83+C84+C85</f>
        <v>0</v>
      </c>
      <c r="D81" s="131">
        <f t="shared" ref="D81:L81" si="36">D82+D83+D84+D85</f>
        <v>0</v>
      </c>
      <c r="E81" s="131">
        <f t="shared" si="36"/>
        <v>0</v>
      </c>
      <c r="F81" s="131">
        <f t="shared" si="36"/>
        <v>0</v>
      </c>
      <c r="G81" s="131" t="e">
        <f t="shared" si="36"/>
        <v>#REF!</v>
      </c>
      <c r="H81" s="131" t="e">
        <f t="shared" si="36"/>
        <v>#REF!</v>
      </c>
      <c r="I81" s="131" t="e">
        <f t="shared" si="36"/>
        <v>#REF!</v>
      </c>
      <c r="J81" s="131" t="e">
        <f t="shared" si="36"/>
        <v>#REF!</v>
      </c>
      <c r="K81" s="131" t="e">
        <f t="shared" si="36"/>
        <v>#REF!</v>
      </c>
      <c r="L81" s="132" t="e">
        <f t="shared" si="36"/>
        <v>#REF!</v>
      </c>
    </row>
    <row r="82" spans="1:14" hidden="1" x14ac:dyDescent="0.3">
      <c r="A82" s="107" t="s">
        <v>10</v>
      </c>
      <c r="B82" s="134"/>
      <c r="C82" s="134"/>
      <c r="D82" s="134"/>
      <c r="E82" s="134"/>
      <c r="F82" s="134"/>
      <c r="G82" s="134"/>
      <c r="H82" s="134"/>
      <c r="I82" s="134"/>
      <c r="J82" s="134"/>
      <c r="K82" s="134"/>
      <c r="L82" s="135"/>
    </row>
    <row r="83" spans="1:14" hidden="1" x14ac:dyDescent="0.3">
      <c r="A83" s="107" t="s">
        <v>11</v>
      </c>
      <c r="B83" s="134"/>
      <c r="C83" s="134"/>
      <c r="D83" s="134"/>
      <c r="E83" s="134"/>
      <c r="F83" s="134"/>
      <c r="G83" s="134"/>
      <c r="H83" s="134"/>
      <c r="I83" s="134"/>
      <c r="J83" s="134"/>
      <c r="K83" s="134"/>
      <c r="L83" s="135"/>
    </row>
    <row r="84" spans="1:14" ht="26" hidden="1" x14ac:dyDescent="0.3">
      <c r="A84" s="107" t="s">
        <v>12</v>
      </c>
      <c r="B84" s="134"/>
      <c r="C84" s="134"/>
      <c r="D84" s="134"/>
      <c r="E84" s="134"/>
      <c r="F84" s="134"/>
      <c r="G84" s="134"/>
      <c r="H84" s="134"/>
      <c r="I84" s="134"/>
      <c r="J84" s="134"/>
      <c r="K84" s="134"/>
      <c r="L84" s="135"/>
    </row>
    <row r="85" spans="1:14" ht="26" x14ac:dyDescent="0.3">
      <c r="A85" s="110" t="s">
        <v>13</v>
      </c>
      <c r="B85" s="136" t="e">
        <f>B87+B88</f>
        <v>#REF!</v>
      </c>
      <c r="C85" s="136">
        <f>C87+C88</f>
        <v>0</v>
      </c>
      <c r="D85" s="136">
        <f t="shared" ref="D85:L85" si="37">D87+D88</f>
        <v>0</v>
      </c>
      <c r="E85" s="136">
        <f t="shared" si="37"/>
        <v>0</v>
      </c>
      <c r="F85" s="136">
        <f t="shared" si="37"/>
        <v>0</v>
      </c>
      <c r="G85" s="136" t="e">
        <f t="shared" si="37"/>
        <v>#REF!</v>
      </c>
      <c r="H85" s="136" t="e">
        <f t="shared" si="37"/>
        <v>#REF!</v>
      </c>
      <c r="I85" s="136" t="e">
        <f t="shared" si="37"/>
        <v>#REF!</v>
      </c>
      <c r="J85" s="136" t="e">
        <f t="shared" si="37"/>
        <v>#REF!</v>
      </c>
      <c r="K85" s="136" t="e">
        <f t="shared" si="37"/>
        <v>#REF!</v>
      </c>
      <c r="L85" s="137" t="e">
        <f t="shared" si="37"/>
        <v>#REF!</v>
      </c>
    </row>
    <row r="86" spans="1:14" x14ac:dyDescent="0.3">
      <c r="A86" s="107" t="s">
        <v>14</v>
      </c>
      <c r="B86" s="105" t="e">
        <f t="shared" ref="B86:L86" si="38">B87+B88</f>
        <v>#REF!</v>
      </c>
      <c r="C86" s="105">
        <f t="shared" si="38"/>
        <v>0</v>
      </c>
      <c r="D86" s="105">
        <f t="shared" si="38"/>
        <v>0</v>
      </c>
      <c r="E86" s="105">
        <f t="shared" si="38"/>
        <v>0</v>
      </c>
      <c r="F86" s="105">
        <f t="shared" si="38"/>
        <v>0</v>
      </c>
      <c r="G86" s="105" t="e">
        <f t="shared" si="38"/>
        <v>#REF!</v>
      </c>
      <c r="H86" s="105" t="e">
        <f t="shared" si="38"/>
        <v>#REF!</v>
      </c>
      <c r="I86" s="105" t="e">
        <f t="shared" si="38"/>
        <v>#REF!</v>
      </c>
      <c r="J86" s="105" t="e">
        <f t="shared" si="38"/>
        <v>#REF!</v>
      </c>
      <c r="K86" s="105" t="e">
        <f t="shared" si="38"/>
        <v>#REF!</v>
      </c>
      <c r="L86" s="111" t="e">
        <f t="shared" si="38"/>
        <v>#REF!</v>
      </c>
    </row>
    <row r="87" spans="1:14" hidden="1" x14ac:dyDescent="0.3">
      <c r="A87" s="107" t="s">
        <v>15</v>
      </c>
      <c r="B87" s="105"/>
      <c r="C87" s="108"/>
      <c r="D87" s="108"/>
      <c r="E87" s="108"/>
      <c r="F87" s="108"/>
      <c r="G87" s="108"/>
      <c r="H87" s="108"/>
      <c r="I87" s="108"/>
      <c r="J87" s="108"/>
      <c r="K87" s="108"/>
      <c r="L87" s="109"/>
    </row>
    <row r="88" spans="1:14" ht="52.5" thickBot="1" x14ac:dyDescent="0.35">
      <c r="A88" s="115" t="s">
        <v>16</v>
      </c>
      <c r="B88" s="104" t="e">
        <f>'3.PIELIKUMS'!#REF!</f>
        <v>#REF!</v>
      </c>
      <c r="C88" s="116"/>
      <c r="D88" s="116"/>
      <c r="E88" s="116"/>
      <c r="F88" s="116"/>
      <c r="G88" s="116" t="e">
        <f t="shared" ref="G88:L88" si="39">$B$88/6</f>
        <v>#REF!</v>
      </c>
      <c r="H88" s="116" t="e">
        <f t="shared" si="39"/>
        <v>#REF!</v>
      </c>
      <c r="I88" s="116" t="e">
        <f t="shared" si="39"/>
        <v>#REF!</v>
      </c>
      <c r="J88" s="116" t="e">
        <f t="shared" si="39"/>
        <v>#REF!</v>
      </c>
      <c r="K88" s="116" t="e">
        <f t="shared" si="39"/>
        <v>#REF!</v>
      </c>
      <c r="L88" s="125" t="e">
        <f t="shared" si="39"/>
        <v>#REF!</v>
      </c>
      <c r="M88" s="121" t="e">
        <f>G88+H88+I88+J88+K88+L88</f>
        <v>#REF!</v>
      </c>
      <c r="N88" s="121" t="e">
        <f>B88-M88</f>
        <v>#REF!</v>
      </c>
    </row>
    <row r="89" spans="1:14" ht="30.75" customHeight="1" thickBot="1" x14ac:dyDescent="0.35">
      <c r="A89" s="600" t="s">
        <v>27</v>
      </c>
      <c r="B89" s="601"/>
      <c r="C89" s="603"/>
      <c r="D89" s="603"/>
      <c r="E89" s="603"/>
      <c r="F89" s="603"/>
      <c r="G89" s="603"/>
      <c r="H89" s="603"/>
      <c r="I89" s="603"/>
      <c r="J89" s="603"/>
      <c r="K89" s="603"/>
      <c r="L89" s="604"/>
    </row>
    <row r="90" spans="1:14" x14ac:dyDescent="0.3">
      <c r="A90" s="106" t="s">
        <v>9</v>
      </c>
      <c r="B90" s="131">
        <f>B91+B92+B93+B94</f>
        <v>6525000</v>
      </c>
      <c r="C90" s="131">
        <f>C91+C92+C93+C94</f>
        <v>0</v>
      </c>
      <c r="D90" s="131">
        <f t="shared" ref="D90:L90" si="40">D91+D92+D93+D94</f>
        <v>0</v>
      </c>
      <c r="E90" s="131">
        <f t="shared" si="40"/>
        <v>0</v>
      </c>
      <c r="F90" s="131">
        <f t="shared" si="40"/>
        <v>0</v>
      </c>
      <c r="G90" s="131">
        <f t="shared" si="40"/>
        <v>1087500</v>
      </c>
      <c r="H90" s="131">
        <f t="shared" si="40"/>
        <v>1087500</v>
      </c>
      <c r="I90" s="131">
        <f t="shared" si="40"/>
        <v>1087500</v>
      </c>
      <c r="J90" s="131">
        <f t="shared" si="40"/>
        <v>1087500</v>
      </c>
      <c r="K90" s="131">
        <f t="shared" si="40"/>
        <v>1087500</v>
      </c>
      <c r="L90" s="132">
        <f t="shared" si="40"/>
        <v>1087500</v>
      </c>
    </row>
    <row r="91" spans="1:14" hidden="1" x14ac:dyDescent="0.3">
      <c r="A91" s="107" t="s">
        <v>10</v>
      </c>
      <c r="B91" s="134"/>
      <c r="C91" s="134"/>
      <c r="D91" s="134"/>
      <c r="E91" s="134"/>
      <c r="F91" s="134"/>
      <c r="G91" s="134"/>
      <c r="H91" s="134"/>
      <c r="I91" s="134"/>
      <c r="J91" s="134"/>
      <c r="K91" s="134"/>
      <c r="L91" s="135"/>
    </row>
    <row r="92" spans="1:14" hidden="1" x14ac:dyDescent="0.3">
      <c r="A92" s="107" t="s">
        <v>11</v>
      </c>
      <c r="B92" s="134"/>
      <c r="C92" s="134"/>
      <c r="D92" s="134"/>
      <c r="E92" s="134"/>
      <c r="F92" s="134"/>
      <c r="G92" s="134"/>
      <c r="H92" s="134"/>
      <c r="I92" s="134"/>
      <c r="J92" s="134"/>
      <c r="K92" s="134"/>
      <c r="L92" s="135"/>
    </row>
    <row r="93" spans="1:14" ht="26" hidden="1" x14ac:dyDescent="0.3">
      <c r="A93" s="107" t="s">
        <v>12</v>
      </c>
      <c r="B93" s="134"/>
      <c r="C93" s="134"/>
      <c r="D93" s="134"/>
      <c r="E93" s="134"/>
      <c r="F93" s="134"/>
      <c r="G93" s="134"/>
      <c r="H93" s="134"/>
      <c r="I93" s="134"/>
      <c r="J93" s="134"/>
      <c r="K93" s="134"/>
      <c r="L93" s="135"/>
    </row>
    <row r="94" spans="1:14" ht="26" x14ac:dyDescent="0.3">
      <c r="A94" s="110" t="s">
        <v>13</v>
      </c>
      <c r="B94" s="136">
        <f>B96+B97</f>
        <v>6525000</v>
      </c>
      <c r="C94" s="136">
        <f>C96+C97</f>
        <v>0</v>
      </c>
      <c r="D94" s="136">
        <f t="shared" ref="D94:L94" si="41">D96+D97</f>
        <v>0</v>
      </c>
      <c r="E94" s="136">
        <f t="shared" si="41"/>
        <v>0</v>
      </c>
      <c r="F94" s="136">
        <f t="shared" si="41"/>
        <v>0</v>
      </c>
      <c r="G94" s="136">
        <f t="shared" si="41"/>
        <v>1087500</v>
      </c>
      <c r="H94" s="136">
        <f t="shared" si="41"/>
        <v>1087500</v>
      </c>
      <c r="I94" s="136">
        <f t="shared" si="41"/>
        <v>1087500</v>
      </c>
      <c r="J94" s="136">
        <f t="shared" si="41"/>
        <v>1087500</v>
      </c>
      <c r="K94" s="136">
        <f t="shared" si="41"/>
        <v>1087500</v>
      </c>
      <c r="L94" s="137">
        <f t="shared" si="41"/>
        <v>1087500</v>
      </c>
    </row>
    <row r="95" spans="1:14" x14ac:dyDescent="0.3">
      <c r="A95" s="107" t="s">
        <v>14</v>
      </c>
      <c r="B95" s="105">
        <f t="shared" ref="B95:L95" si="42">B96+B97</f>
        <v>6525000</v>
      </c>
      <c r="C95" s="105">
        <f t="shared" si="42"/>
        <v>0</v>
      </c>
      <c r="D95" s="105">
        <f t="shared" si="42"/>
        <v>0</v>
      </c>
      <c r="E95" s="105">
        <f t="shared" si="42"/>
        <v>0</v>
      </c>
      <c r="F95" s="105">
        <f t="shared" si="42"/>
        <v>0</v>
      </c>
      <c r="G95" s="105">
        <f t="shared" si="42"/>
        <v>1087500</v>
      </c>
      <c r="H95" s="105">
        <f t="shared" si="42"/>
        <v>1087500</v>
      </c>
      <c r="I95" s="105">
        <f t="shared" si="42"/>
        <v>1087500</v>
      </c>
      <c r="J95" s="105">
        <f t="shared" si="42"/>
        <v>1087500</v>
      </c>
      <c r="K95" s="105">
        <f t="shared" si="42"/>
        <v>1087500</v>
      </c>
      <c r="L95" s="111">
        <f t="shared" si="42"/>
        <v>1087500</v>
      </c>
    </row>
    <row r="96" spans="1:14" hidden="1" x14ac:dyDescent="0.3">
      <c r="A96" s="107" t="s">
        <v>15</v>
      </c>
      <c r="B96" s="105"/>
      <c r="C96" s="108"/>
      <c r="D96" s="108"/>
      <c r="E96" s="108"/>
      <c r="F96" s="108"/>
      <c r="G96" s="108"/>
      <c r="H96" s="108"/>
      <c r="I96" s="108"/>
      <c r="J96" s="108"/>
      <c r="K96" s="108"/>
      <c r="L96" s="109"/>
    </row>
    <row r="97" spans="1:15" ht="52.5" thickBot="1" x14ac:dyDescent="0.35">
      <c r="A97" s="115" t="s">
        <v>16</v>
      </c>
      <c r="B97" s="104">
        <f>'3.PIELIKUMS'!$J$41</f>
        <v>6525000</v>
      </c>
      <c r="C97" s="116"/>
      <c r="D97" s="116"/>
      <c r="E97" s="116"/>
      <c r="F97" s="116"/>
      <c r="G97" s="116">
        <f t="shared" ref="G97:L97" si="43">$B$97/6</f>
        <v>1087500</v>
      </c>
      <c r="H97" s="116">
        <f t="shared" si="43"/>
        <v>1087500</v>
      </c>
      <c r="I97" s="116">
        <f t="shared" si="43"/>
        <v>1087500</v>
      </c>
      <c r="J97" s="116">
        <f t="shared" si="43"/>
        <v>1087500</v>
      </c>
      <c r="K97" s="116">
        <f t="shared" si="43"/>
        <v>1087500</v>
      </c>
      <c r="L97" s="125">
        <f t="shared" si="43"/>
        <v>1087500</v>
      </c>
      <c r="M97" s="121">
        <f>G97+H97+I97+J97+K97+L97</f>
        <v>6525000</v>
      </c>
      <c r="N97" s="121">
        <f>B97-M97</f>
        <v>0</v>
      </c>
    </row>
    <row r="98" spans="1:15" ht="17.25" customHeight="1" thickBot="1" x14ac:dyDescent="0.35">
      <c r="A98" s="600" t="s">
        <v>28</v>
      </c>
      <c r="B98" s="601"/>
      <c r="C98" s="603"/>
      <c r="D98" s="603"/>
      <c r="E98" s="603"/>
      <c r="F98" s="603"/>
      <c r="G98" s="603"/>
      <c r="H98" s="603"/>
      <c r="I98" s="603"/>
      <c r="J98" s="603"/>
      <c r="K98" s="603"/>
      <c r="L98" s="604"/>
    </row>
    <row r="99" spans="1:15" x14ac:dyDescent="0.3">
      <c r="A99" s="106" t="s">
        <v>9</v>
      </c>
      <c r="B99" s="131">
        <f>B100+B101+B102+B103</f>
        <v>0</v>
      </c>
      <c r="C99" s="131">
        <f>C100+C101+C102+C103</f>
        <v>0</v>
      </c>
      <c r="D99" s="131">
        <f t="shared" ref="D99:L99" si="44">D100+D101+D102+D103</f>
        <v>0</v>
      </c>
      <c r="E99" s="131">
        <f t="shared" si="44"/>
        <v>0</v>
      </c>
      <c r="F99" s="131">
        <f t="shared" si="44"/>
        <v>0</v>
      </c>
      <c r="G99" s="131">
        <f t="shared" si="44"/>
        <v>0</v>
      </c>
      <c r="H99" s="131">
        <f t="shared" si="44"/>
        <v>0</v>
      </c>
      <c r="I99" s="131">
        <f t="shared" si="44"/>
        <v>0</v>
      </c>
      <c r="J99" s="131">
        <f t="shared" si="44"/>
        <v>0</v>
      </c>
      <c r="K99" s="131">
        <f t="shared" si="44"/>
        <v>0</v>
      </c>
      <c r="L99" s="132">
        <f t="shared" si="44"/>
        <v>0</v>
      </c>
      <c r="M99" s="138"/>
      <c r="N99" s="138"/>
      <c r="O99" s="138"/>
    </row>
    <row r="100" spans="1:15" hidden="1" x14ac:dyDescent="0.3">
      <c r="A100" s="107" t="s">
        <v>10</v>
      </c>
      <c r="B100" s="134"/>
      <c r="C100" s="134"/>
      <c r="D100" s="134"/>
      <c r="E100" s="134"/>
      <c r="F100" s="134"/>
      <c r="G100" s="134"/>
      <c r="H100" s="134"/>
      <c r="I100" s="134"/>
      <c r="J100" s="134"/>
      <c r="K100" s="134"/>
      <c r="L100" s="135"/>
      <c r="M100" s="138"/>
      <c r="N100" s="138"/>
      <c r="O100" s="138"/>
    </row>
    <row r="101" spans="1:15" hidden="1" x14ac:dyDescent="0.3">
      <c r="A101" s="107" t="s">
        <v>11</v>
      </c>
      <c r="B101" s="134"/>
      <c r="C101" s="134"/>
      <c r="D101" s="134"/>
      <c r="E101" s="134"/>
      <c r="F101" s="134"/>
      <c r="G101" s="134"/>
      <c r="H101" s="134"/>
      <c r="I101" s="134"/>
      <c r="J101" s="134"/>
      <c r="K101" s="134"/>
      <c r="L101" s="135"/>
      <c r="M101" s="138"/>
      <c r="N101" s="138"/>
      <c r="O101" s="138"/>
    </row>
    <row r="102" spans="1:15" ht="26" hidden="1" x14ac:dyDescent="0.3">
      <c r="A102" s="107" t="s">
        <v>12</v>
      </c>
      <c r="B102" s="134"/>
      <c r="C102" s="134"/>
      <c r="D102" s="134"/>
      <c r="E102" s="134"/>
      <c r="F102" s="134"/>
      <c r="G102" s="134"/>
      <c r="H102" s="134"/>
      <c r="I102" s="134"/>
      <c r="J102" s="134"/>
      <c r="K102" s="134"/>
      <c r="L102" s="135"/>
      <c r="M102" s="138"/>
      <c r="N102" s="138"/>
      <c r="O102" s="138"/>
    </row>
    <row r="103" spans="1:15" ht="26" x14ac:dyDescent="0.3">
      <c r="A103" s="110" t="s">
        <v>13</v>
      </c>
      <c r="B103" s="136">
        <f>B105+B106</f>
        <v>0</v>
      </c>
      <c r="C103" s="136">
        <f>C105+C106</f>
        <v>0</v>
      </c>
      <c r="D103" s="136">
        <f t="shared" ref="D103:L103" si="45">D105+D106</f>
        <v>0</v>
      </c>
      <c r="E103" s="136">
        <f t="shared" si="45"/>
        <v>0</v>
      </c>
      <c r="F103" s="136">
        <f t="shared" si="45"/>
        <v>0</v>
      </c>
      <c r="G103" s="136">
        <f t="shared" si="45"/>
        <v>0</v>
      </c>
      <c r="H103" s="136">
        <f t="shared" si="45"/>
        <v>0</v>
      </c>
      <c r="I103" s="136">
        <f t="shared" si="45"/>
        <v>0</v>
      </c>
      <c r="J103" s="136">
        <f t="shared" si="45"/>
        <v>0</v>
      </c>
      <c r="K103" s="136">
        <f t="shared" si="45"/>
        <v>0</v>
      </c>
      <c r="L103" s="137">
        <f t="shared" si="45"/>
        <v>0</v>
      </c>
      <c r="M103" s="138"/>
      <c r="N103" s="138"/>
      <c r="O103" s="138"/>
    </row>
    <row r="104" spans="1:15" x14ac:dyDescent="0.3">
      <c r="A104" s="107" t="s">
        <v>14</v>
      </c>
      <c r="B104" s="105">
        <f t="shared" ref="B104:L104" si="46">B105+B106</f>
        <v>0</v>
      </c>
      <c r="C104" s="105">
        <f t="shared" si="46"/>
        <v>0</v>
      </c>
      <c r="D104" s="105">
        <f t="shared" si="46"/>
        <v>0</v>
      </c>
      <c r="E104" s="105">
        <f t="shared" si="46"/>
        <v>0</v>
      </c>
      <c r="F104" s="105">
        <f t="shared" si="46"/>
        <v>0</v>
      </c>
      <c r="G104" s="105">
        <f t="shared" si="46"/>
        <v>0</v>
      </c>
      <c r="H104" s="105">
        <f t="shared" si="46"/>
        <v>0</v>
      </c>
      <c r="I104" s="105">
        <f t="shared" si="46"/>
        <v>0</v>
      </c>
      <c r="J104" s="105">
        <f t="shared" si="46"/>
        <v>0</v>
      </c>
      <c r="K104" s="105">
        <f t="shared" si="46"/>
        <v>0</v>
      </c>
      <c r="L104" s="111">
        <f t="shared" si="46"/>
        <v>0</v>
      </c>
    </row>
    <row r="105" spans="1:15" hidden="1" x14ac:dyDescent="0.3">
      <c r="A105" s="107" t="s">
        <v>15</v>
      </c>
      <c r="B105" s="105"/>
      <c r="C105" s="108"/>
      <c r="D105" s="108"/>
      <c r="E105" s="108"/>
      <c r="F105" s="108"/>
      <c r="G105" s="108"/>
      <c r="H105" s="108"/>
      <c r="I105" s="108"/>
      <c r="J105" s="108"/>
      <c r="K105" s="108"/>
      <c r="L105" s="109"/>
    </row>
    <row r="106" spans="1:15" ht="52.5" thickBot="1" x14ac:dyDescent="0.35">
      <c r="A106" s="115" t="s">
        <v>16</v>
      </c>
      <c r="B106" s="104">
        <f>'3.PIELIKUMS'!L45</f>
        <v>0</v>
      </c>
      <c r="C106" s="116"/>
      <c r="D106" s="116"/>
      <c r="E106" s="116"/>
      <c r="F106" s="116"/>
      <c r="G106" s="116">
        <f t="shared" ref="G106:L106" si="47">$B$106/6</f>
        <v>0</v>
      </c>
      <c r="H106" s="116">
        <f t="shared" si="47"/>
        <v>0</v>
      </c>
      <c r="I106" s="116">
        <f t="shared" si="47"/>
        <v>0</v>
      </c>
      <c r="J106" s="116">
        <f t="shared" si="47"/>
        <v>0</v>
      </c>
      <c r="K106" s="116">
        <f t="shared" si="47"/>
        <v>0</v>
      </c>
      <c r="L106" s="125">
        <f t="shared" si="47"/>
        <v>0</v>
      </c>
      <c r="M106" s="121">
        <f>G106+H106+I106+J106+K106+L106</f>
        <v>0</v>
      </c>
      <c r="N106" s="121">
        <f>B106-M106</f>
        <v>0</v>
      </c>
    </row>
    <row r="107" spans="1:15" ht="15.75" customHeight="1" thickBot="1" x14ac:dyDescent="0.35">
      <c r="A107" s="610" t="s">
        <v>29</v>
      </c>
      <c r="B107" s="611"/>
      <c r="C107" s="611"/>
      <c r="D107" s="611"/>
      <c r="E107" s="611"/>
      <c r="F107" s="611"/>
      <c r="G107" s="611"/>
      <c r="H107" s="611"/>
      <c r="I107" s="611"/>
      <c r="J107" s="611"/>
      <c r="K107" s="611"/>
      <c r="L107" s="612"/>
    </row>
    <row r="108" spans="1:15" ht="18" customHeight="1" thickBot="1" x14ac:dyDescent="0.35">
      <c r="A108" s="613" t="s">
        <v>30</v>
      </c>
      <c r="B108" s="614"/>
      <c r="C108" s="614"/>
      <c r="D108" s="614"/>
      <c r="E108" s="614"/>
      <c r="F108" s="614"/>
      <c r="G108" s="614"/>
      <c r="H108" s="614"/>
      <c r="I108" s="614"/>
      <c r="J108" s="614"/>
      <c r="K108" s="614"/>
      <c r="L108" s="615"/>
    </row>
    <row r="109" spans="1:15" ht="18" customHeight="1" thickBot="1" x14ac:dyDescent="0.35">
      <c r="A109" s="613" t="s">
        <v>31</v>
      </c>
      <c r="B109" s="614"/>
      <c r="C109" s="614"/>
      <c r="D109" s="614"/>
      <c r="E109" s="614"/>
      <c r="F109" s="614"/>
      <c r="G109" s="614"/>
      <c r="H109" s="614"/>
      <c r="I109" s="614"/>
      <c r="J109" s="614"/>
      <c r="K109" s="614"/>
      <c r="L109" s="615"/>
    </row>
    <row r="110" spans="1:15" ht="18" customHeight="1" thickBot="1" x14ac:dyDescent="0.35">
      <c r="A110" s="613" t="s">
        <v>32</v>
      </c>
      <c r="B110" s="614"/>
      <c r="C110" s="614"/>
      <c r="D110" s="614"/>
      <c r="E110" s="614"/>
      <c r="F110" s="614"/>
      <c r="G110" s="614"/>
      <c r="H110" s="614"/>
      <c r="I110" s="614"/>
      <c r="J110" s="614"/>
      <c r="K110" s="614"/>
      <c r="L110" s="615"/>
    </row>
    <row r="111" spans="1:15" s="122" customFormat="1" x14ac:dyDescent="0.3">
      <c r="A111" s="106" t="s">
        <v>9</v>
      </c>
      <c r="B111" s="131">
        <f>B112+B113+B114+B115</f>
        <v>0</v>
      </c>
      <c r="C111" s="131">
        <f>C112+C113+C114+C115</f>
        <v>0</v>
      </c>
      <c r="D111" s="131">
        <f t="shared" ref="D111:L111" si="48">D112+D113+D114+D115</f>
        <v>0</v>
      </c>
      <c r="E111" s="131">
        <f t="shared" si="48"/>
        <v>0</v>
      </c>
      <c r="F111" s="131">
        <f t="shared" si="48"/>
        <v>0</v>
      </c>
      <c r="G111" s="131">
        <f t="shared" si="48"/>
        <v>0</v>
      </c>
      <c r="H111" s="131">
        <f t="shared" si="48"/>
        <v>0</v>
      </c>
      <c r="I111" s="131">
        <f t="shared" si="48"/>
        <v>0</v>
      </c>
      <c r="J111" s="131">
        <f t="shared" si="48"/>
        <v>0</v>
      </c>
      <c r="K111" s="131">
        <f t="shared" si="48"/>
        <v>0</v>
      </c>
      <c r="L111" s="132">
        <f t="shared" si="48"/>
        <v>0</v>
      </c>
      <c r="M111" s="139"/>
      <c r="N111" s="139"/>
      <c r="O111" s="139"/>
    </row>
    <row r="112" spans="1:15" hidden="1" x14ac:dyDescent="0.3">
      <c r="A112" s="107" t="s">
        <v>10</v>
      </c>
      <c r="B112" s="134"/>
      <c r="C112" s="134"/>
      <c r="D112" s="134"/>
      <c r="E112" s="134"/>
      <c r="F112" s="134"/>
      <c r="G112" s="134"/>
      <c r="H112" s="134"/>
      <c r="I112" s="134"/>
      <c r="J112" s="134"/>
      <c r="K112" s="134"/>
      <c r="L112" s="135"/>
      <c r="M112" s="138"/>
      <c r="N112" s="138"/>
      <c r="O112" s="138"/>
    </row>
    <row r="113" spans="1:16" hidden="1" x14ac:dyDescent="0.3">
      <c r="A113" s="107" t="s">
        <v>11</v>
      </c>
      <c r="B113" s="134"/>
      <c r="C113" s="134"/>
      <c r="D113" s="134"/>
      <c r="E113" s="134"/>
      <c r="F113" s="134"/>
      <c r="G113" s="134"/>
      <c r="H113" s="134"/>
      <c r="I113" s="134"/>
      <c r="J113" s="134"/>
      <c r="K113" s="134"/>
      <c r="L113" s="135"/>
      <c r="M113" s="138"/>
      <c r="N113" s="138"/>
      <c r="O113" s="138"/>
    </row>
    <row r="114" spans="1:16" ht="26" hidden="1" x14ac:dyDescent="0.3">
      <c r="A114" s="107" t="s">
        <v>12</v>
      </c>
      <c r="B114" s="134"/>
      <c r="C114" s="134"/>
      <c r="D114" s="134"/>
      <c r="E114" s="134"/>
      <c r="F114" s="134"/>
      <c r="G114" s="134"/>
      <c r="H114" s="134"/>
      <c r="I114" s="134"/>
      <c r="J114" s="134"/>
      <c r="K114" s="134"/>
      <c r="L114" s="135"/>
      <c r="M114" s="138"/>
      <c r="N114" s="138"/>
      <c r="O114" s="138"/>
    </row>
    <row r="115" spans="1:16" s="122" customFormat="1" ht="26" x14ac:dyDescent="0.3">
      <c r="A115" s="110" t="s">
        <v>13</v>
      </c>
      <c r="B115" s="136">
        <f>B117+B118</f>
        <v>0</v>
      </c>
      <c r="C115" s="136">
        <f>C117+C118</f>
        <v>0</v>
      </c>
      <c r="D115" s="136">
        <f t="shared" ref="D115:L115" si="49">D117+D118</f>
        <v>0</v>
      </c>
      <c r="E115" s="136">
        <f t="shared" si="49"/>
        <v>0</v>
      </c>
      <c r="F115" s="136">
        <f t="shared" si="49"/>
        <v>0</v>
      </c>
      <c r="G115" s="136">
        <f t="shared" si="49"/>
        <v>0</v>
      </c>
      <c r="H115" s="136">
        <f t="shared" si="49"/>
        <v>0</v>
      </c>
      <c r="I115" s="136">
        <f t="shared" si="49"/>
        <v>0</v>
      </c>
      <c r="J115" s="136">
        <f t="shared" si="49"/>
        <v>0</v>
      </c>
      <c r="K115" s="136">
        <f t="shared" si="49"/>
        <v>0</v>
      </c>
      <c r="L115" s="137">
        <f t="shared" si="49"/>
        <v>0</v>
      </c>
      <c r="M115" s="139"/>
      <c r="N115" s="139"/>
      <c r="O115" s="139"/>
    </row>
    <row r="116" spans="1:16" x14ac:dyDescent="0.3">
      <c r="A116" s="107" t="s">
        <v>14</v>
      </c>
      <c r="B116" s="105">
        <f t="shared" ref="B116:L116" si="50">B117+B118</f>
        <v>0</v>
      </c>
      <c r="C116" s="105">
        <f t="shared" si="50"/>
        <v>0</v>
      </c>
      <c r="D116" s="105">
        <f t="shared" si="50"/>
        <v>0</v>
      </c>
      <c r="E116" s="105">
        <f t="shared" si="50"/>
        <v>0</v>
      </c>
      <c r="F116" s="105">
        <f t="shared" si="50"/>
        <v>0</v>
      </c>
      <c r="G116" s="105">
        <f t="shared" si="50"/>
        <v>0</v>
      </c>
      <c r="H116" s="105">
        <f t="shared" si="50"/>
        <v>0</v>
      </c>
      <c r="I116" s="105">
        <f t="shared" si="50"/>
        <v>0</v>
      </c>
      <c r="J116" s="105">
        <f t="shared" si="50"/>
        <v>0</v>
      </c>
      <c r="K116" s="105">
        <f t="shared" si="50"/>
        <v>0</v>
      </c>
      <c r="L116" s="111">
        <f t="shared" si="50"/>
        <v>0</v>
      </c>
    </row>
    <row r="117" spans="1:16" hidden="1" x14ac:dyDescent="0.3">
      <c r="A117" s="107" t="s">
        <v>15</v>
      </c>
      <c r="B117" s="105"/>
      <c r="C117" s="108"/>
      <c r="D117" s="108"/>
      <c r="E117" s="108"/>
      <c r="F117" s="108"/>
      <c r="G117" s="108"/>
      <c r="H117" s="108"/>
      <c r="I117" s="108"/>
      <c r="J117" s="108"/>
      <c r="K117" s="108"/>
      <c r="L117" s="109"/>
    </row>
    <row r="118" spans="1:16" ht="52.5" thickBot="1" x14ac:dyDescent="0.35">
      <c r="A118" s="112" t="s">
        <v>16</v>
      </c>
      <c r="B118" s="104">
        <f>'3.PIELIKUMS'!L60</f>
        <v>0</v>
      </c>
      <c r="C118" s="116"/>
      <c r="D118" s="116"/>
      <c r="E118" s="116"/>
      <c r="F118" s="116"/>
      <c r="G118" s="116">
        <f t="shared" ref="G118:L118" si="51">$B$118/6</f>
        <v>0</v>
      </c>
      <c r="H118" s="116">
        <f t="shared" si="51"/>
        <v>0</v>
      </c>
      <c r="I118" s="116">
        <f t="shared" si="51"/>
        <v>0</v>
      </c>
      <c r="J118" s="116">
        <f t="shared" si="51"/>
        <v>0</v>
      </c>
      <c r="K118" s="116">
        <f t="shared" si="51"/>
        <v>0</v>
      </c>
      <c r="L118" s="125">
        <f t="shared" si="51"/>
        <v>0</v>
      </c>
      <c r="M118" s="121">
        <f>G118+H118+I118+J118+K118+L118</f>
        <v>0</v>
      </c>
      <c r="N118" s="121">
        <f>B118-M118</f>
        <v>0</v>
      </c>
    </row>
    <row r="119" spans="1:16" s="122" customFormat="1" ht="19.5" customHeight="1" thickBot="1" x14ac:dyDescent="0.35">
      <c r="A119" s="600" t="s">
        <v>33</v>
      </c>
      <c r="B119" s="601"/>
      <c r="C119" s="601"/>
      <c r="D119" s="601"/>
      <c r="E119" s="601"/>
      <c r="F119" s="601"/>
      <c r="G119" s="601"/>
      <c r="H119" s="601"/>
      <c r="I119" s="601"/>
      <c r="J119" s="601"/>
      <c r="K119" s="601"/>
      <c r="L119" s="602"/>
    </row>
    <row r="120" spans="1:16" x14ac:dyDescent="0.3">
      <c r="A120" s="106" t="s">
        <v>9</v>
      </c>
      <c r="B120" s="131">
        <f>B121+B122+B123+B124</f>
        <v>0</v>
      </c>
      <c r="C120" s="131">
        <f>C121+C122+C123+C124</f>
        <v>0</v>
      </c>
      <c r="D120" s="131">
        <f t="shared" ref="D120:L120" si="52">D121+D122+D123+D124</f>
        <v>0</v>
      </c>
      <c r="E120" s="131">
        <f t="shared" si="52"/>
        <v>0</v>
      </c>
      <c r="F120" s="131">
        <f t="shared" si="52"/>
        <v>0</v>
      </c>
      <c r="G120" s="131">
        <f t="shared" si="52"/>
        <v>0</v>
      </c>
      <c r="H120" s="131">
        <f t="shared" si="52"/>
        <v>0</v>
      </c>
      <c r="I120" s="131">
        <f t="shared" si="52"/>
        <v>0</v>
      </c>
      <c r="J120" s="131">
        <f t="shared" si="52"/>
        <v>0</v>
      </c>
      <c r="K120" s="131">
        <f t="shared" si="52"/>
        <v>0</v>
      </c>
      <c r="L120" s="132">
        <f t="shared" si="52"/>
        <v>0</v>
      </c>
      <c r="M120" s="138"/>
      <c r="N120" s="138"/>
      <c r="O120" s="138"/>
      <c r="P120" s="138"/>
    </row>
    <row r="121" spans="1:16" hidden="1" x14ac:dyDescent="0.3">
      <c r="A121" s="107" t="s">
        <v>10</v>
      </c>
      <c r="B121" s="134"/>
      <c r="C121" s="134"/>
      <c r="D121" s="134"/>
      <c r="E121" s="134"/>
      <c r="F121" s="134"/>
      <c r="G121" s="134"/>
      <c r="H121" s="134"/>
      <c r="I121" s="134"/>
      <c r="J121" s="134"/>
      <c r="K121" s="134"/>
      <c r="L121" s="135"/>
      <c r="M121" s="138"/>
      <c r="N121" s="138"/>
      <c r="O121" s="138"/>
      <c r="P121" s="138"/>
    </row>
    <row r="122" spans="1:16" hidden="1" x14ac:dyDescent="0.3">
      <c r="A122" s="107" t="s">
        <v>11</v>
      </c>
      <c r="B122" s="134"/>
      <c r="C122" s="134"/>
      <c r="D122" s="134"/>
      <c r="E122" s="134"/>
      <c r="F122" s="134"/>
      <c r="G122" s="134"/>
      <c r="H122" s="134"/>
      <c r="I122" s="134"/>
      <c r="J122" s="134"/>
      <c r="K122" s="134"/>
      <c r="L122" s="135"/>
      <c r="M122" s="138"/>
      <c r="N122" s="138"/>
      <c r="O122" s="138"/>
      <c r="P122" s="138"/>
    </row>
    <row r="123" spans="1:16" ht="26" hidden="1" x14ac:dyDescent="0.3">
      <c r="A123" s="107" t="s">
        <v>12</v>
      </c>
      <c r="B123" s="134"/>
      <c r="C123" s="134"/>
      <c r="D123" s="134"/>
      <c r="E123" s="134"/>
      <c r="F123" s="134"/>
      <c r="G123" s="134"/>
      <c r="H123" s="134"/>
      <c r="I123" s="134"/>
      <c r="J123" s="134"/>
      <c r="K123" s="134"/>
      <c r="L123" s="135"/>
      <c r="M123" s="138"/>
      <c r="N123" s="138"/>
      <c r="O123" s="138"/>
      <c r="P123" s="138"/>
    </row>
    <row r="124" spans="1:16" ht="26" x14ac:dyDescent="0.3">
      <c r="A124" s="110" t="s">
        <v>13</v>
      </c>
      <c r="B124" s="136">
        <f>B126+B127</f>
        <v>0</v>
      </c>
      <c r="C124" s="136">
        <f>C126+C127</f>
        <v>0</v>
      </c>
      <c r="D124" s="136">
        <f t="shared" ref="D124:L124" si="53">D126+D127</f>
        <v>0</v>
      </c>
      <c r="E124" s="136">
        <f t="shared" si="53"/>
        <v>0</v>
      </c>
      <c r="F124" s="136">
        <f t="shared" si="53"/>
        <v>0</v>
      </c>
      <c r="G124" s="136">
        <f t="shared" si="53"/>
        <v>0</v>
      </c>
      <c r="H124" s="136">
        <f t="shared" si="53"/>
        <v>0</v>
      </c>
      <c r="I124" s="136">
        <f t="shared" si="53"/>
        <v>0</v>
      </c>
      <c r="J124" s="136">
        <f t="shared" si="53"/>
        <v>0</v>
      </c>
      <c r="K124" s="136">
        <f t="shared" si="53"/>
        <v>0</v>
      </c>
      <c r="L124" s="137">
        <f t="shared" si="53"/>
        <v>0</v>
      </c>
      <c r="M124" s="138"/>
      <c r="N124" s="138"/>
      <c r="O124" s="138"/>
      <c r="P124" s="138"/>
    </row>
    <row r="125" spans="1:16" x14ac:dyDescent="0.3">
      <c r="A125" s="107" t="s">
        <v>14</v>
      </c>
      <c r="B125" s="105">
        <f t="shared" ref="B125:L125" si="54">B126+B127</f>
        <v>0</v>
      </c>
      <c r="C125" s="105">
        <f t="shared" si="54"/>
        <v>0</v>
      </c>
      <c r="D125" s="105">
        <f t="shared" si="54"/>
        <v>0</v>
      </c>
      <c r="E125" s="105">
        <f t="shared" si="54"/>
        <v>0</v>
      </c>
      <c r="F125" s="105">
        <f t="shared" si="54"/>
        <v>0</v>
      </c>
      <c r="G125" s="105">
        <f t="shared" si="54"/>
        <v>0</v>
      </c>
      <c r="H125" s="105">
        <f t="shared" si="54"/>
        <v>0</v>
      </c>
      <c r="I125" s="105">
        <f t="shared" si="54"/>
        <v>0</v>
      </c>
      <c r="J125" s="105">
        <f t="shared" si="54"/>
        <v>0</v>
      </c>
      <c r="K125" s="105">
        <f t="shared" si="54"/>
        <v>0</v>
      </c>
      <c r="L125" s="111">
        <f t="shared" si="54"/>
        <v>0</v>
      </c>
    </row>
    <row r="126" spans="1:16" hidden="1" x14ac:dyDescent="0.3">
      <c r="A126" s="107" t="s">
        <v>15</v>
      </c>
      <c r="B126" s="105"/>
      <c r="C126" s="108"/>
      <c r="D126" s="108"/>
      <c r="E126" s="108"/>
      <c r="F126" s="108"/>
      <c r="G126" s="108"/>
      <c r="H126" s="108"/>
      <c r="I126" s="108"/>
      <c r="J126" s="108"/>
      <c r="K126" s="108"/>
      <c r="L126" s="109"/>
    </row>
    <row r="127" spans="1:16" ht="52.5" thickBot="1" x14ac:dyDescent="0.35">
      <c r="A127" s="115" t="s">
        <v>16</v>
      </c>
      <c r="B127" s="104">
        <f>'3.PIELIKUMS'!L62</f>
        <v>0</v>
      </c>
      <c r="C127" s="116"/>
      <c r="D127" s="116"/>
      <c r="E127" s="116"/>
      <c r="F127" s="116"/>
      <c r="G127" s="116">
        <f t="shared" ref="G127:L127" si="55">$B$127/6</f>
        <v>0</v>
      </c>
      <c r="H127" s="116">
        <f t="shared" si="55"/>
        <v>0</v>
      </c>
      <c r="I127" s="116">
        <f t="shared" si="55"/>
        <v>0</v>
      </c>
      <c r="J127" s="116">
        <f t="shared" si="55"/>
        <v>0</v>
      </c>
      <c r="K127" s="116">
        <f t="shared" si="55"/>
        <v>0</v>
      </c>
      <c r="L127" s="125">
        <f t="shared" si="55"/>
        <v>0</v>
      </c>
      <c r="M127" s="121">
        <f>G127+H127+I127+J127+K127+L127</f>
        <v>0</v>
      </c>
      <c r="N127" s="121">
        <f>B127-M127</f>
        <v>0</v>
      </c>
    </row>
    <row r="128" spans="1:16" ht="25.5" customHeight="1" thickBot="1" x14ac:dyDescent="0.35">
      <c r="A128" s="605" t="s">
        <v>34</v>
      </c>
      <c r="B128" s="606"/>
      <c r="C128" s="606"/>
      <c r="D128" s="606"/>
      <c r="E128" s="606"/>
      <c r="F128" s="606"/>
      <c r="G128" s="606"/>
      <c r="H128" s="606"/>
      <c r="I128" s="606"/>
      <c r="J128" s="606"/>
      <c r="K128" s="606"/>
      <c r="L128" s="616"/>
    </row>
    <row r="129" spans="1:15" x14ac:dyDescent="0.3">
      <c r="A129" s="106" t="s">
        <v>9</v>
      </c>
      <c r="B129" s="131" t="e">
        <f>B130+B131+B132+B133</f>
        <v>#REF!</v>
      </c>
      <c r="C129" s="131">
        <f>C130+C131+C132+C133</f>
        <v>0</v>
      </c>
      <c r="D129" s="131">
        <f t="shared" ref="D129:L129" si="56">D130+D131+D132+D133</f>
        <v>0</v>
      </c>
      <c r="E129" s="131">
        <f t="shared" si="56"/>
        <v>0</v>
      </c>
      <c r="F129" s="131">
        <f t="shared" si="56"/>
        <v>0</v>
      </c>
      <c r="G129" s="131" t="e">
        <f t="shared" si="56"/>
        <v>#REF!</v>
      </c>
      <c r="H129" s="131" t="e">
        <f t="shared" si="56"/>
        <v>#REF!</v>
      </c>
      <c r="I129" s="131" t="e">
        <f t="shared" si="56"/>
        <v>#REF!</v>
      </c>
      <c r="J129" s="131" t="e">
        <f t="shared" si="56"/>
        <v>#REF!</v>
      </c>
      <c r="K129" s="131" t="e">
        <f t="shared" si="56"/>
        <v>#REF!</v>
      </c>
      <c r="L129" s="132" t="e">
        <f t="shared" si="56"/>
        <v>#REF!</v>
      </c>
      <c r="M129" s="138"/>
      <c r="N129" s="138"/>
      <c r="O129" s="138"/>
    </row>
    <row r="130" spans="1:15" hidden="1" x14ac:dyDescent="0.3">
      <c r="A130" s="107" t="s">
        <v>10</v>
      </c>
      <c r="B130" s="134"/>
      <c r="C130" s="134"/>
      <c r="D130" s="134"/>
      <c r="E130" s="134"/>
      <c r="F130" s="134"/>
      <c r="G130" s="134"/>
      <c r="H130" s="134"/>
      <c r="I130" s="134"/>
      <c r="J130" s="134"/>
      <c r="K130" s="134"/>
      <c r="L130" s="135"/>
      <c r="M130" s="138"/>
      <c r="N130" s="138"/>
      <c r="O130" s="138"/>
    </row>
    <row r="131" spans="1:15" hidden="1" x14ac:dyDescent="0.3">
      <c r="A131" s="107" t="s">
        <v>11</v>
      </c>
      <c r="B131" s="134"/>
      <c r="C131" s="134"/>
      <c r="D131" s="134"/>
      <c r="E131" s="134"/>
      <c r="F131" s="134"/>
      <c r="G131" s="134"/>
      <c r="H131" s="134"/>
      <c r="I131" s="134"/>
      <c r="J131" s="134"/>
      <c r="K131" s="134"/>
      <c r="L131" s="135"/>
      <c r="M131" s="138"/>
      <c r="N131" s="138"/>
      <c r="O131" s="138"/>
    </row>
    <row r="132" spans="1:15" ht="26" hidden="1" x14ac:dyDescent="0.3">
      <c r="A132" s="107" t="s">
        <v>12</v>
      </c>
      <c r="B132" s="134"/>
      <c r="C132" s="134"/>
      <c r="D132" s="134"/>
      <c r="E132" s="134"/>
      <c r="F132" s="134"/>
      <c r="G132" s="134"/>
      <c r="H132" s="134"/>
      <c r="I132" s="134"/>
      <c r="J132" s="134"/>
      <c r="K132" s="134"/>
      <c r="L132" s="135"/>
      <c r="M132" s="138"/>
      <c r="N132" s="138"/>
      <c r="O132" s="138"/>
    </row>
    <row r="133" spans="1:15" ht="26" x14ac:dyDescent="0.3">
      <c r="A133" s="110" t="s">
        <v>13</v>
      </c>
      <c r="B133" s="136" t="e">
        <f>B135+B136</f>
        <v>#REF!</v>
      </c>
      <c r="C133" s="136">
        <f>C135+C136</f>
        <v>0</v>
      </c>
      <c r="D133" s="136">
        <f t="shared" ref="D133:L133" si="57">D135+D136</f>
        <v>0</v>
      </c>
      <c r="E133" s="136">
        <f t="shared" si="57"/>
        <v>0</v>
      </c>
      <c r="F133" s="136">
        <f t="shared" si="57"/>
        <v>0</v>
      </c>
      <c r="G133" s="136" t="e">
        <f t="shared" si="57"/>
        <v>#REF!</v>
      </c>
      <c r="H133" s="136" t="e">
        <f t="shared" si="57"/>
        <v>#REF!</v>
      </c>
      <c r="I133" s="136" t="e">
        <f t="shared" si="57"/>
        <v>#REF!</v>
      </c>
      <c r="J133" s="136" t="e">
        <f t="shared" si="57"/>
        <v>#REF!</v>
      </c>
      <c r="K133" s="136" t="e">
        <f t="shared" si="57"/>
        <v>#REF!</v>
      </c>
      <c r="L133" s="137" t="e">
        <f t="shared" si="57"/>
        <v>#REF!</v>
      </c>
      <c r="M133" s="138"/>
      <c r="N133" s="138"/>
      <c r="O133" s="138"/>
    </row>
    <row r="134" spans="1:15" x14ac:dyDescent="0.3">
      <c r="A134" s="107" t="s">
        <v>14</v>
      </c>
      <c r="B134" s="105" t="e">
        <f t="shared" ref="B134:L134" si="58">B135+B136</f>
        <v>#REF!</v>
      </c>
      <c r="C134" s="105">
        <f t="shared" si="58"/>
        <v>0</v>
      </c>
      <c r="D134" s="105">
        <f t="shared" si="58"/>
        <v>0</v>
      </c>
      <c r="E134" s="105">
        <f t="shared" si="58"/>
        <v>0</v>
      </c>
      <c r="F134" s="105">
        <f t="shared" si="58"/>
        <v>0</v>
      </c>
      <c r="G134" s="105" t="e">
        <f t="shared" si="58"/>
        <v>#REF!</v>
      </c>
      <c r="H134" s="105" t="e">
        <f t="shared" si="58"/>
        <v>#REF!</v>
      </c>
      <c r="I134" s="105" t="e">
        <f t="shared" si="58"/>
        <v>#REF!</v>
      </c>
      <c r="J134" s="105" t="e">
        <f t="shared" si="58"/>
        <v>#REF!</v>
      </c>
      <c r="K134" s="105" t="e">
        <f t="shared" si="58"/>
        <v>#REF!</v>
      </c>
      <c r="L134" s="111" t="e">
        <f t="shared" si="58"/>
        <v>#REF!</v>
      </c>
    </row>
    <row r="135" spans="1:15" hidden="1" x14ac:dyDescent="0.3">
      <c r="A135" s="107" t="s">
        <v>15</v>
      </c>
      <c r="B135" s="105"/>
      <c r="C135" s="108"/>
      <c r="D135" s="108"/>
      <c r="E135" s="108"/>
      <c r="F135" s="108"/>
      <c r="G135" s="108"/>
      <c r="H135" s="108"/>
      <c r="I135" s="108"/>
      <c r="J135" s="108"/>
      <c r="K135" s="108"/>
      <c r="L135" s="109"/>
    </row>
    <row r="136" spans="1:15" ht="52.5" thickBot="1" x14ac:dyDescent="0.35">
      <c r="A136" s="115" t="s">
        <v>16</v>
      </c>
      <c r="B136" s="104" t="e">
        <f>'3.PIELIKUMS'!#REF!</f>
        <v>#REF!</v>
      </c>
      <c r="C136" s="116"/>
      <c r="D136" s="116"/>
      <c r="E136" s="116"/>
      <c r="F136" s="116"/>
      <c r="G136" s="116" t="e">
        <f t="shared" ref="G136:L136" si="59">$B$136/6</f>
        <v>#REF!</v>
      </c>
      <c r="H136" s="116" t="e">
        <f t="shared" si="59"/>
        <v>#REF!</v>
      </c>
      <c r="I136" s="116" t="e">
        <f t="shared" si="59"/>
        <v>#REF!</v>
      </c>
      <c r="J136" s="116" t="e">
        <f t="shared" si="59"/>
        <v>#REF!</v>
      </c>
      <c r="K136" s="116" t="e">
        <f t="shared" si="59"/>
        <v>#REF!</v>
      </c>
      <c r="L136" s="125" t="e">
        <f t="shared" si="59"/>
        <v>#REF!</v>
      </c>
      <c r="M136" s="121" t="e">
        <f>G136+H136+I136+J136+K136+L136</f>
        <v>#REF!</v>
      </c>
      <c r="N136" s="121" t="e">
        <f>B136-M136</f>
        <v>#REF!</v>
      </c>
    </row>
    <row r="137" spans="1:15" ht="15.75" customHeight="1" thickBot="1" x14ac:dyDescent="0.35">
      <c r="A137" s="600" t="s">
        <v>35</v>
      </c>
      <c r="B137" s="601"/>
      <c r="C137" s="601"/>
      <c r="D137" s="601"/>
      <c r="E137" s="601"/>
      <c r="F137" s="601"/>
      <c r="G137" s="601"/>
      <c r="H137" s="601"/>
      <c r="I137" s="601"/>
      <c r="J137" s="601"/>
      <c r="K137" s="601"/>
      <c r="L137" s="602"/>
    </row>
    <row r="138" spans="1:15" x14ac:dyDescent="0.3">
      <c r="A138" s="106" t="s">
        <v>9</v>
      </c>
      <c r="B138" s="131" t="e">
        <f>B139+B140+B141+B142</f>
        <v>#REF!</v>
      </c>
      <c r="C138" s="131">
        <f>C139+C140+C141+C142</f>
        <v>0</v>
      </c>
      <c r="D138" s="131">
        <f t="shared" ref="D138:L138" si="60">D139+D140+D141+D142</f>
        <v>0</v>
      </c>
      <c r="E138" s="131">
        <f t="shared" si="60"/>
        <v>0</v>
      </c>
      <c r="F138" s="131">
        <f t="shared" si="60"/>
        <v>0</v>
      </c>
      <c r="G138" s="131" t="e">
        <f t="shared" si="60"/>
        <v>#REF!</v>
      </c>
      <c r="H138" s="131" t="e">
        <f t="shared" si="60"/>
        <v>#REF!</v>
      </c>
      <c r="I138" s="131" t="e">
        <f t="shared" si="60"/>
        <v>#REF!</v>
      </c>
      <c r="J138" s="131" t="e">
        <f t="shared" si="60"/>
        <v>#REF!</v>
      </c>
      <c r="K138" s="131" t="e">
        <f t="shared" si="60"/>
        <v>#REF!</v>
      </c>
      <c r="L138" s="132" t="e">
        <f t="shared" si="60"/>
        <v>#REF!</v>
      </c>
    </row>
    <row r="139" spans="1:15" hidden="1" x14ac:dyDescent="0.3">
      <c r="A139" s="107" t="s">
        <v>10</v>
      </c>
      <c r="B139" s="134"/>
      <c r="C139" s="134"/>
      <c r="D139" s="134"/>
      <c r="E139" s="134"/>
      <c r="F139" s="134"/>
      <c r="G139" s="134"/>
      <c r="H139" s="134"/>
      <c r="I139" s="134"/>
      <c r="J139" s="134"/>
      <c r="K139" s="134"/>
      <c r="L139" s="135"/>
    </row>
    <row r="140" spans="1:15" hidden="1" x14ac:dyDescent="0.3">
      <c r="A140" s="107" t="s">
        <v>11</v>
      </c>
      <c r="B140" s="134"/>
      <c r="C140" s="134"/>
      <c r="D140" s="134"/>
      <c r="E140" s="134"/>
      <c r="F140" s="134"/>
      <c r="G140" s="134"/>
      <c r="H140" s="134"/>
      <c r="I140" s="134"/>
      <c r="J140" s="134"/>
      <c r="K140" s="134"/>
      <c r="L140" s="135"/>
    </row>
    <row r="141" spans="1:15" ht="26" hidden="1" x14ac:dyDescent="0.3">
      <c r="A141" s="107" t="s">
        <v>12</v>
      </c>
      <c r="B141" s="134"/>
      <c r="C141" s="134"/>
      <c r="D141" s="134"/>
      <c r="E141" s="134"/>
      <c r="F141" s="134"/>
      <c r="G141" s="134"/>
      <c r="H141" s="134"/>
      <c r="I141" s="134"/>
      <c r="J141" s="134"/>
      <c r="K141" s="134"/>
      <c r="L141" s="135"/>
    </row>
    <row r="142" spans="1:15" ht="26" x14ac:dyDescent="0.3">
      <c r="A142" s="110" t="s">
        <v>13</v>
      </c>
      <c r="B142" s="136" t="e">
        <f>B144+B145</f>
        <v>#REF!</v>
      </c>
      <c r="C142" s="136">
        <f>C144+C145</f>
        <v>0</v>
      </c>
      <c r="D142" s="136">
        <f t="shared" ref="D142:L142" si="61">D144+D145</f>
        <v>0</v>
      </c>
      <c r="E142" s="136">
        <f t="shared" si="61"/>
        <v>0</v>
      </c>
      <c r="F142" s="136">
        <f t="shared" si="61"/>
        <v>0</v>
      </c>
      <c r="G142" s="136" t="e">
        <f t="shared" si="61"/>
        <v>#REF!</v>
      </c>
      <c r="H142" s="136" t="e">
        <f t="shared" si="61"/>
        <v>#REF!</v>
      </c>
      <c r="I142" s="136" t="e">
        <f t="shared" si="61"/>
        <v>#REF!</v>
      </c>
      <c r="J142" s="136" t="e">
        <f t="shared" si="61"/>
        <v>#REF!</v>
      </c>
      <c r="K142" s="136" t="e">
        <f t="shared" si="61"/>
        <v>#REF!</v>
      </c>
      <c r="L142" s="137" t="e">
        <f t="shared" si="61"/>
        <v>#REF!</v>
      </c>
    </row>
    <row r="143" spans="1:15" x14ac:dyDescent="0.3">
      <c r="A143" s="107" t="s">
        <v>14</v>
      </c>
      <c r="B143" s="105" t="e">
        <f t="shared" ref="B143:L143" si="62">B144+B145</f>
        <v>#REF!</v>
      </c>
      <c r="C143" s="105">
        <f t="shared" si="62"/>
        <v>0</v>
      </c>
      <c r="D143" s="105">
        <f t="shared" si="62"/>
        <v>0</v>
      </c>
      <c r="E143" s="105">
        <f t="shared" si="62"/>
        <v>0</v>
      </c>
      <c r="F143" s="105">
        <f t="shared" si="62"/>
        <v>0</v>
      </c>
      <c r="G143" s="105" t="e">
        <f t="shared" si="62"/>
        <v>#REF!</v>
      </c>
      <c r="H143" s="105" t="e">
        <f t="shared" si="62"/>
        <v>#REF!</v>
      </c>
      <c r="I143" s="105" t="e">
        <f t="shared" si="62"/>
        <v>#REF!</v>
      </c>
      <c r="J143" s="105" t="e">
        <f t="shared" si="62"/>
        <v>#REF!</v>
      </c>
      <c r="K143" s="105" t="e">
        <f t="shared" si="62"/>
        <v>#REF!</v>
      </c>
      <c r="L143" s="111" t="e">
        <f t="shared" si="62"/>
        <v>#REF!</v>
      </c>
    </row>
    <row r="144" spans="1:15" x14ac:dyDescent="0.3">
      <c r="A144" s="107" t="s">
        <v>15</v>
      </c>
      <c r="B144" s="126"/>
      <c r="C144" s="108"/>
      <c r="D144" s="108"/>
      <c r="E144" s="108"/>
      <c r="F144" s="108"/>
      <c r="G144" s="108"/>
      <c r="H144" s="108"/>
      <c r="I144" s="108"/>
      <c r="J144" s="108"/>
      <c r="K144" s="108"/>
      <c r="L144" s="109"/>
    </row>
    <row r="145" spans="1:15" ht="52.5" thickBot="1" x14ac:dyDescent="0.35">
      <c r="A145" s="115" t="s">
        <v>16</v>
      </c>
      <c r="B145" s="104" t="e">
        <f>'3.PIELIKUMS'!#REF!</f>
        <v>#REF!</v>
      </c>
      <c r="C145" s="116"/>
      <c r="D145" s="116"/>
      <c r="E145" s="116"/>
      <c r="F145" s="116"/>
      <c r="G145" s="116" t="e">
        <f t="shared" ref="G145:L145" si="63">$B$145/6</f>
        <v>#REF!</v>
      </c>
      <c r="H145" s="116" t="e">
        <f t="shared" si="63"/>
        <v>#REF!</v>
      </c>
      <c r="I145" s="116" t="e">
        <f t="shared" si="63"/>
        <v>#REF!</v>
      </c>
      <c r="J145" s="116" t="e">
        <f t="shared" si="63"/>
        <v>#REF!</v>
      </c>
      <c r="K145" s="116" t="e">
        <f t="shared" si="63"/>
        <v>#REF!</v>
      </c>
      <c r="L145" s="125" t="e">
        <f t="shared" si="63"/>
        <v>#REF!</v>
      </c>
      <c r="M145" s="121" t="e">
        <f>G145+H145+I145+J145+K145+L145</f>
        <v>#REF!</v>
      </c>
      <c r="N145" s="121" t="e">
        <f>B145-M145</f>
        <v>#REF!</v>
      </c>
    </row>
    <row r="146" spans="1:15" ht="17.25" customHeight="1" thickBot="1" x14ac:dyDescent="0.35">
      <c r="A146" s="610" t="s">
        <v>36</v>
      </c>
      <c r="B146" s="611"/>
      <c r="C146" s="611"/>
      <c r="D146" s="611"/>
      <c r="E146" s="611"/>
      <c r="F146" s="611"/>
      <c r="G146" s="611"/>
      <c r="H146" s="611"/>
      <c r="I146" s="611"/>
      <c r="J146" s="611"/>
      <c r="K146" s="611"/>
      <c r="L146" s="612"/>
    </row>
    <row r="147" spans="1:15" ht="16.5" customHeight="1" thickBot="1" x14ac:dyDescent="0.35">
      <c r="A147" s="613" t="s">
        <v>37</v>
      </c>
      <c r="B147" s="614"/>
      <c r="C147" s="614"/>
      <c r="D147" s="614"/>
      <c r="E147" s="614"/>
      <c r="F147" s="614"/>
      <c r="G147" s="614"/>
      <c r="H147" s="614"/>
      <c r="I147" s="614"/>
      <c r="J147" s="614"/>
      <c r="K147" s="614"/>
      <c r="L147" s="615"/>
    </row>
    <row r="148" spans="1:15" s="122" customFormat="1" x14ac:dyDescent="0.3">
      <c r="A148" s="106" t="s">
        <v>9</v>
      </c>
      <c r="B148" s="131">
        <f>B149+B150+B151+B152</f>
        <v>0</v>
      </c>
      <c r="C148" s="131">
        <f>C149+C150+C151+C152</f>
        <v>0</v>
      </c>
      <c r="D148" s="131">
        <f t="shared" ref="D148:L148" si="64">D149+D150+D151+D152</f>
        <v>0</v>
      </c>
      <c r="E148" s="131">
        <f t="shared" si="64"/>
        <v>0</v>
      </c>
      <c r="F148" s="131">
        <f t="shared" si="64"/>
        <v>0</v>
      </c>
      <c r="G148" s="131">
        <f t="shared" si="64"/>
        <v>0</v>
      </c>
      <c r="H148" s="131">
        <f t="shared" si="64"/>
        <v>0</v>
      </c>
      <c r="I148" s="131">
        <f t="shared" si="64"/>
        <v>0</v>
      </c>
      <c r="J148" s="131">
        <f t="shared" si="64"/>
        <v>0</v>
      </c>
      <c r="K148" s="131">
        <f t="shared" si="64"/>
        <v>0</v>
      </c>
      <c r="L148" s="132">
        <f t="shared" si="64"/>
        <v>0</v>
      </c>
    </row>
    <row r="149" spans="1:15" hidden="1" x14ac:dyDescent="0.3">
      <c r="A149" s="107" t="s">
        <v>10</v>
      </c>
      <c r="B149" s="134"/>
      <c r="C149" s="134"/>
      <c r="D149" s="134"/>
      <c r="E149" s="134"/>
      <c r="F149" s="134"/>
      <c r="G149" s="134"/>
      <c r="H149" s="134"/>
      <c r="I149" s="134"/>
      <c r="J149" s="134"/>
      <c r="K149" s="134"/>
      <c r="L149" s="135"/>
    </row>
    <row r="150" spans="1:15" hidden="1" x14ac:dyDescent="0.3">
      <c r="A150" s="107" t="s">
        <v>11</v>
      </c>
      <c r="B150" s="134"/>
      <c r="C150" s="134"/>
      <c r="D150" s="134"/>
      <c r="E150" s="134"/>
      <c r="F150" s="134"/>
      <c r="G150" s="134"/>
      <c r="H150" s="134"/>
      <c r="I150" s="134"/>
      <c r="J150" s="134"/>
      <c r="K150" s="134"/>
      <c r="L150" s="135"/>
    </row>
    <row r="151" spans="1:15" ht="26" hidden="1" x14ac:dyDescent="0.3">
      <c r="A151" s="107" t="s">
        <v>12</v>
      </c>
      <c r="B151" s="134"/>
      <c r="C151" s="134"/>
      <c r="D151" s="134"/>
      <c r="E151" s="134"/>
      <c r="F151" s="134"/>
      <c r="G151" s="134"/>
      <c r="H151" s="134"/>
      <c r="I151" s="134"/>
      <c r="J151" s="134"/>
      <c r="K151" s="134"/>
      <c r="L151" s="135"/>
    </row>
    <row r="152" spans="1:15" s="122" customFormat="1" ht="26" x14ac:dyDescent="0.3">
      <c r="A152" s="110" t="s">
        <v>13</v>
      </c>
      <c r="B152" s="136">
        <f>B154+B155</f>
        <v>0</v>
      </c>
      <c r="C152" s="136">
        <f>C154+C155</f>
        <v>0</v>
      </c>
      <c r="D152" s="136">
        <f t="shared" ref="D152:L152" si="65">D154+D155</f>
        <v>0</v>
      </c>
      <c r="E152" s="136">
        <f t="shared" si="65"/>
        <v>0</v>
      </c>
      <c r="F152" s="136">
        <f t="shared" si="65"/>
        <v>0</v>
      </c>
      <c r="G152" s="136">
        <f t="shared" si="65"/>
        <v>0</v>
      </c>
      <c r="H152" s="136">
        <f t="shared" si="65"/>
        <v>0</v>
      </c>
      <c r="I152" s="136">
        <f t="shared" si="65"/>
        <v>0</v>
      </c>
      <c r="J152" s="136">
        <f t="shared" si="65"/>
        <v>0</v>
      </c>
      <c r="K152" s="136">
        <f t="shared" si="65"/>
        <v>0</v>
      </c>
      <c r="L152" s="137">
        <f t="shared" si="65"/>
        <v>0</v>
      </c>
    </row>
    <row r="153" spans="1:15" x14ac:dyDescent="0.3">
      <c r="A153" s="107" t="s">
        <v>14</v>
      </c>
      <c r="B153" s="105">
        <f t="shared" ref="B153:L153" si="66">B154+B155</f>
        <v>0</v>
      </c>
      <c r="C153" s="105">
        <f t="shared" si="66"/>
        <v>0</v>
      </c>
      <c r="D153" s="105">
        <f t="shared" si="66"/>
        <v>0</v>
      </c>
      <c r="E153" s="105">
        <f t="shared" si="66"/>
        <v>0</v>
      </c>
      <c r="F153" s="105">
        <f t="shared" si="66"/>
        <v>0</v>
      </c>
      <c r="G153" s="105">
        <f t="shared" si="66"/>
        <v>0</v>
      </c>
      <c r="H153" s="105">
        <f t="shared" si="66"/>
        <v>0</v>
      </c>
      <c r="I153" s="105">
        <f t="shared" si="66"/>
        <v>0</v>
      </c>
      <c r="J153" s="105">
        <f t="shared" si="66"/>
        <v>0</v>
      </c>
      <c r="K153" s="105">
        <f t="shared" si="66"/>
        <v>0</v>
      </c>
      <c r="L153" s="111">
        <f t="shared" si="66"/>
        <v>0</v>
      </c>
    </row>
    <row r="154" spans="1:15" hidden="1" x14ac:dyDescent="0.3">
      <c r="A154" s="107" t="s">
        <v>15</v>
      </c>
      <c r="B154" s="105"/>
      <c r="C154" s="108"/>
      <c r="D154" s="108"/>
      <c r="E154" s="108"/>
      <c r="F154" s="108"/>
      <c r="G154" s="108"/>
      <c r="H154" s="108"/>
      <c r="I154" s="108"/>
      <c r="J154" s="108"/>
      <c r="K154" s="108"/>
      <c r="L154" s="109"/>
    </row>
    <row r="155" spans="1:15" ht="52.5" thickBot="1" x14ac:dyDescent="0.35">
      <c r="A155" s="112" t="s">
        <v>16</v>
      </c>
      <c r="B155" s="104">
        <f>'3.PIELIKUMS'!L73</f>
        <v>0</v>
      </c>
      <c r="C155" s="116"/>
      <c r="D155" s="116"/>
      <c r="E155" s="116"/>
      <c r="F155" s="116"/>
      <c r="G155" s="116">
        <f t="shared" ref="G155:L155" si="67">$B$155/6</f>
        <v>0</v>
      </c>
      <c r="H155" s="116">
        <f t="shared" si="67"/>
        <v>0</v>
      </c>
      <c r="I155" s="116">
        <f t="shared" si="67"/>
        <v>0</v>
      </c>
      <c r="J155" s="116">
        <f t="shared" si="67"/>
        <v>0</v>
      </c>
      <c r="K155" s="116">
        <f t="shared" si="67"/>
        <v>0</v>
      </c>
      <c r="L155" s="125">
        <f t="shared" si="67"/>
        <v>0</v>
      </c>
      <c r="M155" s="121">
        <f>G155+H155+I155+J155+K155+L155</f>
        <v>0</v>
      </c>
      <c r="N155" s="121">
        <f>B155-M155</f>
        <v>0</v>
      </c>
    </row>
    <row r="156" spans="1:15" s="122" customFormat="1" ht="15.75" customHeight="1" thickBot="1" x14ac:dyDescent="0.35">
      <c r="A156" s="600" t="s">
        <v>38</v>
      </c>
      <c r="B156" s="601"/>
      <c r="C156" s="601"/>
      <c r="D156" s="601"/>
      <c r="E156" s="601"/>
      <c r="F156" s="601"/>
      <c r="G156" s="601"/>
      <c r="H156" s="601"/>
      <c r="I156" s="601"/>
      <c r="J156" s="601"/>
      <c r="K156" s="601"/>
      <c r="L156" s="602"/>
    </row>
    <row r="157" spans="1:15" x14ac:dyDescent="0.3">
      <c r="A157" s="106" t="s">
        <v>9</v>
      </c>
      <c r="B157" s="131">
        <f>B158+B159+B160+B161</f>
        <v>0</v>
      </c>
      <c r="C157" s="131">
        <f>C158+C159+C160+C161</f>
        <v>0</v>
      </c>
      <c r="D157" s="131">
        <f t="shared" ref="D157:L157" si="68">D158+D159+D160+D161</f>
        <v>0</v>
      </c>
      <c r="E157" s="131">
        <f t="shared" si="68"/>
        <v>0</v>
      </c>
      <c r="F157" s="131">
        <f t="shared" si="68"/>
        <v>0</v>
      </c>
      <c r="G157" s="131">
        <f t="shared" si="68"/>
        <v>0</v>
      </c>
      <c r="H157" s="131">
        <f t="shared" si="68"/>
        <v>0</v>
      </c>
      <c r="I157" s="131">
        <f t="shared" si="68"/>
        <v>0</v>
      </c>
      <c r="J157" s="131">
        <f t="shared" si="68"/>
        <v>0</v>
      </c>
      <c r="K157" s="131">
        <f t="shared" si="68"/>
        <v>0</v>
      </c>
      <c r="L157" s="132">
        <f t="shared" si="68"/>
        <v>0</v>
      </c>
      <c r="M157" s="138"/>
      <c r="N157" s="138"/>
      <c r="O157" s="138"/>
    </row>
    <row r="158" spans="1:15" hidden="1" x14ac:dyDescent="0.3">
      <c r="A158" s="107" t="s">
        <v>10</v>
      </c>
      <c r="B158" s="134"/>
      <c r="C158" s="134"/>
      <c r="D158" s="134"/>
      <c r="E158" s="134"/>
      <c r="F158" s="134"/>
      <c r="G158" s="134"/>
      <c r="H158" s="134"/>
      <c r="I158" s="134"/>
      <c r="J158" s="134"/>
      <c r="K158" s="134"/>
      <c r="L158" s="135"/>
      <c r="M158" s="138"/>
      <c r="N158" s="138"/>
      <c r="O158" s="138"/>
    </row>
    <row r="159" spans="1:15" hidden="1" x14ac:dyDescent="0.3">
      <c r="A159" s="107" t="s">
        <v>11</v>
      </c>
      <c r="B159" s="134"/>
      <c r="C159" s="134"/>
      <c r="D159" s="134"/>
      <c r="E159" s="134"/>
      <c r="F159" s="134"/>
      <c r="G159" s="134"/>
      <c r="H159" s="134"/>
      <c r="I159" s="134"/>
      <c r="J159" s="134"/>
      <c r="K159" s="134"/>
      <c r="L159" s="135"/>
      <c r="M159" s="138"/>
      <c r="N159" s="138"/>
      <c r="O159" s="138"/>
    </row>
    <row r="160" spans="1:15" ht="26" hidden="1" x14ac:dyDescent="0.3">
      <c r="A160" s="107" t="s">
        <v>12</v>
      </c>
      <c r="B160" s="134"/>
      <c r="C160" s="134"/>
      <c r="D160" s="134"/>
      <c r="E160" s="134"/>
      <c r="F160" s="134"/>
      <c r="G160" s="134"/>
      <c r="H160" s="134"/>
      <c r="I160" s="134"/>
      <c r="J160" s="134"/>
      <c r="K160" s="134"/>
      <c r="L160" s="135"/>
      <c r="M160" s="138"/>
      <c r="N160" s="138"/>
      <c r="O160" s="138"/>
    </row>
    <row r="161" spans="1:15" ht="26" x14ac:dyDescent="0.3">
      <c r="A161" s="110" t="s">
        <v>13</v>
      </c>
      <c r="B161" s="136">
        <f>B163+B164</f>
        <v>0</v>
      </c>
      <c r="C161" s="136">
        <f>C163+C164</f>
        <v>0</v>
      </c>
      <c r="D161" s="136">
        <f t="shared" ref="D161:L161" si="69">D163+D164</f>
        <v>0</v>
      </c>
      <c r="E161" s="136">
        <f t="shared" si="69"/>
        <v>0</v>
      </c>
      <c r="F161" s="136">
        <f t="shared" si="69"/>
        <v>0</v>
      </c>
      <c r="G161" s="136">
        <f t="shared" si="69"/>
        <v>0</v>
      </c>
      <c r="H161" s="136">
        <f t="shared" si="69"/>
        <v>0</v>
      </c>
      <c r="I161" s="136">
        <f t="shared" si="69"/>
        <v>0</v>
      </c>
      <c r="J161" s="136">
        <f t="shared" si="69"/>
        <v>0</v>
      </c>
      <c r="K161" s="136">
        <f t="shared" si="69"/>
        <v>0</v>
      </c>
      <c r="L161" s="137">
        <f t="shared" si="69"/>
        <v>0</v>
      </c>
      <c r="M161" s="138"/>
      <c r="N161" s="138"/>
      <c r="O161" s="138"/>
    </row>
    <row r="162" spans="1:15" x14ac:dyDescent="0.3">
      <c r="A162" s="107" t="s">
        <v>14</v>
      </c>
      <c r="B162" s="105">
        <f t="shared" ref="B162:L162" si="70">B163+B164</f>
        <v>0</v>
      </c>
      <c r="C162" s="105">
        <f t="shared" si="70"/>
        <v>0</v>
      </c>
      <c r="D162" s="105">
        <f t="shared" si="70"/>
        <v>0</v>
      </c>
      <c r="E162" s="105">
        <f t="shared" si="70"/>
        <v>0</v>
      </c>
      <c r="F162" s="105">
        <f t="shared" si="70"/>
        <v>0</v>
      </c>
      <c r="G162" s="105">
        <f t="shared" si="70"/>
        <v>0</v>
      </c>
      <c r="H162" s="105">
        <f t="shared" si="70"/>
        <v>0</v>
      </c>
      <c r="I162" s="105">
        <f t="shared" si="70"/>
        <v>0</v>
      </c>
      <c r="J162" s="105">
        <f t="shared" si="70"/>
        <v>0</v>
      </c>
      <c r="K162" s="105">
        <f t="shared" si="70"/>
        <v>0</v>
      </c>
      <c r="L162" s="111">
        <f t="shared" si="70"/>
        <v>0</v>
      </c>
    </row>
    <row r="163" spans="1:15" hidden="1" x14ac:dyDescent="0.3">
      <c r="A163" s="107" t="s">
        <v>15</v>
      </c>
      <c r="B163" s="105"/>
      <c r="C163" s="108"/>
      <c r="D163" s="108"/>
      <c r="E163" s="108"/>
      <c r="F163" s="108"/>
      <c r="G163" s="108"/>
      <c r="H163" s="108"/>
      <c r="I163" s="108"/>
      <c r="J163" s="108"/>
      <c r="K163" s="108"/>
      <c r="L163" s="109"/>
    </row>
    <row r="164" spans="1:15" ht="52.5" thickBot="1" x14ac:dyDescent="0.35">
      <c r="A164" s="115" t="s">
        <v>16</v>
      </c>
      <c r="B164" s="104">
        <f>'3.PIELIKUMS'!L75</f>
        <v>0</v>
      </c>
      <c r="C164" s="116"/>
      <c r="D164" s="116"/>
      <c r="E164" s="116"/>
      <c r="F164" s="116"/>
      <c r="G164" s="116">
        <f t="shared" ref="G164:L164" si="71">$B$164/6</f>
        <v>0</v>
      </c>
      <c r="H164" s="116">
        <f t="shared" si="71"/>
        <v>0</v>
      </c>
      <c r="I164" s="116">
        <f t="shared" si="71"/>
        <v>0</v>
      </c>
      <c r="J164" s="116">
        <f t="shared" si="71"/>
        <v>0</v>
      </c>
      <c r="K164" s="116">
        <f t="shared" si="71"/>
        <v>0</v>
      </c>
      <c r="L164" s="125">
        <f t="shared" si="71"/>
        <v>0</v>
      </c>
      <c r="M164" s="121">
        <f>G164+H164+I164+J164+K164+L164</f>
        <v>0</v>
      </c>
      <c r="N164" s="121">
        <f>B164-M164</f>
        <v>0</v>
      </c>
    </row>
    <row r="165" spans="1:15" ht="16.5" customHeight="1" thickBot="1" x14ac:dyDescent="0.35">
      <c r="A165" s="600" t="s">
        <v>39</v>
      </c>
      <c r="B165" s="601"/>
      <c r="C165" s="601"/>
      <c r="D165" s="601"/>
      <c r="E165" s="601"/>
      <c r="F165" s="601"/>
      <c r="G165" s="601"/>
      <c r="H165" s="601"/>
      <c r="I165" s="601"/>
      <c r="J165" s="601"/>
      <c r="K165" s="601"/>
      <c r="L165" s="602"/>
    </row>
    <row r="166" spans="1:15" x14ac:dyDescent="0.3">
      <c r="A166" s="106" t="s">
        <v>9</v>
      </c>
      <c r="B166" s="131">
        <f>B167+B168+B169+B170</f>
        <v>0</v>
      </c>
      <c r="C166" s="131">
        <f>C167+C168+C169+C170</f>
        <v>0</v>
      </c>
      <c r="D166" s="131">
        <f t="shared" ref="D166:L166" si="72">D167+D168+D169+D170</f>
        <v>0</v>
      </c>
      <c r="E166" s="131">
        <f t="shared" si="72"/>
        <v>0</v>
      </c>
      <c r="F166" s="131">
        <f t="shared" si="72"/>
        <v>0</v>
      </c>
      <c r="G166" s="131">
        <f t="shared" si="72"/>
        <v>0</v>
      </c>
      <c r="H166" s="131">
        <f t="shared" si="72"/>
        <v>0</v>
      </c>
      <c r="I166" s="131">
        <f t="shared" si="72"/>
        <v>0</v>
      </c>
      <c r="J166" s="131">
        <f t="shared" si="72"/>
        <v>0</v>
      </c>
      <c r="K166" s="131">
        <f t="shared" si="72"/>
        <v>0</v>
      </c>
      <c r="L166" s="132">
        <f t="shared" si="72"/>
        <v>0</v>
      </c>
    </row>
    <row r="167" spans="1:15" hidden="1" x14ac:dyDescent="0.3">
      <c r="A167" s="107" t="s">
        <v>10</v>
      </c>
      <c r="B167" s="134"/>
      <c r="C167" s="134"/>
      <c r="D167" s="134"/>
      <c r="E167" s="134"/>
      <c r="F167" s="134"/>
      <c r="G167" s="134"/>
      <c r="H167" s="134"/>
      <c r="I167" s="134"/>
      <c r="J167" s="134"/>
      <c r="K167" s="134"/>
      <c r="L167" s="135"/>
    </row>
    <row r="168" spans="1:15" hidden="1" x14ac:dyDescent="0.3">
      <c r="A168" s="107" t="s">
        <v>11</v>
      </c>
      <c r="B168" s="134"/>
      <c r="C168" s="134"/>
      <c r="D168" s="134"/>
      <c r="E168" s="134"/>
      <c r="F168" s="134"/>
      <c r="G168" s="134"/>
      <c r="H168" s="134"/>
      <c r="I168" s="134"/>
      <c r="J168" s="134"/>
      <c r="K168" s="134"/>
      <c r="L168" s="135"/>
    </row>
    <row r="169" spans="1:15" ht="26" hidden="1" x14ac:dyDescent="0.3">
      <c r="A169" s="107" t="s">
        <v>12</v>
      </c>
      <c r="B169" s="134"/>
      <c r="C169" s="134"/>
      <c r="D169" s="134"/>
      <c r="E169" s="134"/>
      <c r="F169" s="134"/>
      <c r="G169" s="134"/>
      <c r="H169" s="134"/>
      <c r="I169" s="134"/>
      <c r="J169" s="134"/>
      <c r="K169" s="134"/>
      <c r="L169" s="135"/>
    </row>
    <row r="170" spans="1:15" ht="26" x14ac:dyDescent="0.3">
      <c r="A170" s="110" t="s">
        <v>13</v>
      </c>
      <c r="B170" s="136">
        <f>B172+B173</f>
        <v>0</v>
      </c>
      <c r="C170" s="136">
        <f>C172+C173</f>
        <v>0</v>
      </c>
      <c r="D170" s="136">
        <f t="shared" ref="D170:L170" si="73">D172+D173</f>
        <v>0</v>
      </c>
      <c r="E170" s="136">
        <f t="shared" si="73"/>
        <v>0</v>
      </c>
      <c r="F170" s="136">
        <f t="shared" si="73"/>
        <v>0</v>
      </c>
      <c r="G170" s="136">
        <f t="shared" si="73"/>
        <v>0</v>
      </c>
      <c r="H170" s="136">
        <f t="shared" si="73"/>
        <v>0</v>
      </c>
      <c r="I170" s="136">
        <f t="shared" si="73"/>
        <v>0</v>
      </c>
      <c r="J170" s="136">
        <f t="shared" si="73"/>
        <v>0</v>
      </c>
      <c r="K170" s="136">
        <f t="shared" si="73"/>
        <v>0</v>
      </c>
      <c r="L170" s="137">
        <f t="shared" si="73"/>
        <v>0</v>
      </c>
    </row>
    <row r="171" spans="1:15" x14ac:dyDescent="0.3">
      <c r="A171" s="107" t="s">
        <v>14</v>
      </c>
      <c r="B171" s="105">
        <f t="shared" ref="B171:L171" si="74">B172+B173</f>
        <v>0</v>
      </c>
      <c r="C171" s="105">
        <f t="shared" si="74"/>
        <v>0</v>
      </c>
      <c r="D171" s="105">
        <f t="shared" si="74"/>
        <v>0</v>
      </c>
      <c r="E171" s="105">
        <f t="shared" si="74"/>
        <v>0</v>
      </c>
      <c r="F171" s="105">
        <f t="shared" si="74"/>
        <v>0</v>
      </c>
      <c r="G171" s="105">
        <f t="shared" si="74"/>
        <v>0</v>
      </c>
      <c r="H171" s="105">
        <f t="shared" si="74"/>
        <v>0</v>
      </c>
      <c r="I171" s="105">
        <f t="shared" si="74"/>
        <v>0</v>
      </c>
      <c r="J171" s="105">
        <f t="shared" si="74"/>
        <v>0</v>
      </c>
      <c r="K171" s="105">
        <f t="shared" si="74"/>
        <v>0</v>
      </c>
      <c r="L171" s="111">
        <f t="shared" si="74"/>
        <v>0</v>
      </c>
    </row>
    <row r="172" spans="1:15" hidden="1" x14ac:dyDescent="0.3">
      <c r="A172" s="107" t="s">
        <v>15</v>
      </c>
      <c r="B172" s="105"/>
      <c r="C172" s="108"/>
      <c r="D172" s="108"/>
      <c r="E172" s="108"/>
      <c r="F172" s="108"/>
      <c r="G172" s="108"/>
      <c r="H172" s="108"/>
      <c r="I172" s="108"/>
      <c r="J172" s="108"/>
      <c r="K172" s="108"/>
      <c r="L172" s="109"/>
    </row>
    <row r="173" spans="1:15" ht="52.5" thickBot="1" x14ac:dyDescent="0.35">
      <c r="A173" s="115" t="s">
        <v>16</v>
      </c>
      <c r="B173" s="104">
        <f>'3.PIELIKUMS'!L81</f>
        <v>0</v>
      </c>
      <c r="C173" s="116"/>
      <c r="D173" s="116"/>
      <c r="E173" s="116"/>
      <c r="F173" s="116"/>
      <c r="G173" s="116">
        <f t="shared" ref="G173:L173" si="75">$B$173/6</f>
        <v>0</v>
      </c>
      <c r="H173" s="116">
        <f t="shared" si="75"/>
        <v>0</v>
      </c>
      <c r="I173" s="116">
        <f t="shared" si="75"/>
        <v>0</v>
      </c>
      <c r="J173" s="116">
        <f t="shared" si="75"/>
        <v>0</v>
      </c>
      <c r="K173" s="116">
        <f t="shared" si="75"/>
        <v>0</v>
      </c>
      <c r="L173" s="125">
        <f t="shared" si="75"/>
        <v>0</v>
      </c>
      <c r="M173" s="121">
        <f>G173+H173+I173+J173+K173+L173</f>
        <v>0</v>
      </c>
      <c r="N173" s="121">
        <f>B173-M173</f>
        <v>0</v>
      </c>
    </row>
    <row r="174" spans="1:15" ht="17.25" customHeight="1" thickBot="1" x14ac:dyDescent="0.35">
      <c r="A174" s="600" t="s">
        <v>40</v>
      </c>
      <c r="B174" s="601"/>
      <c r="C174" s="601"/>
      <c r="D174" s="601"/>
      <c r="E174" s="601"/>
      <c r="F174" s="601"/>
      <c r="G174" s="601"/>
      <c r="H174" s="601"/>
      <c r="I174" s="601"/>
      <c r="J174" s="601"/>
      <c r="K174" s="601"/>
      <c r="L174" s="602"/>
    </row>
    <row r="175" spans="1:15" x14ac:dyDescent="0.3">
      <c r="A175" s="106" t="s">
        <v>9</v>
      </c>
      <c r="B175" s="131">
        <f>B176+B177+B178+B179</f>
        <v>0</v>
      </c>
      <c r="C175" s="131">
        <f>C176+C177+C178+C179</f>
        <v>0</v>
      </c>
      <c r="D175" s="131">
        <f t="shared" ref="D175:L175" si="76">D176+D177+D178+D179</f>
        <v>0</v>
      </c>
      <c r="E175" s="131">
        <f t="shared" si="76"/>
        <v>0</v>
      </c>
      <c r="F175" s="131">
        <f t="shared" si="76"/>
        <v>0</v>
      </c>
      <c r="G175" s="131">
        <f t="shared" si="76"/>
        <v>0</v>
      </c>
      <c r="H175" s="131">
        <f t="shared" si="76"/>
        <v>0</v>
      </c>
      <c r="I175" s="131">
        <f t="shared" si="76"/>
        <v>0</v>
      </c>
      <c r="J175" s="131">
        <f t="shared" si="76"/>
        <v>0</v>
      </c>
      <c r="K175" s="131">
        <f t="shared" si="76"/>
        <v>0</v>
      </c>
      <c r="L175" s="132">
        <f t="shared" si="76"/>
        <v>0</v>
      </c>
      <c r="M175" s="138"/>
      <c r="N175" s="138"/>
      <c r="O175" s="138"/>
    </row>
    <row r="176" spans="1:15" hidden="1" x14ac:dyDescent="0.3">
      <c r="A176" s="107" t="s">
        <v>10</v>
      </c>
      <c r="B176" s="134"/>
      <c r="C176" s="134"/>
      <c r="D176" s="134"/>
      <c r="E176" s="134"/>
      <c r="F176" s="134"/>
      <c r="G176" s="134"/>
      <c r="H176" s="134"/>
      <c r="I176" s="134"/>
      <c r="J176" s="134"/>
      <c r="K176" s="134"/>
      <c r="L176" s="135"/>
      <c r="M176" s="138"/>
      <c r="N176" s="138"/>
      <c r="O176" s="138"/>
    </row>
    <row r="177" spans="1:15" hidden="1" x14ac:dyDescent="0.3">
      <c r="A177" s="107" t="s">
        <v>11</v>
      </c>
      <c r="B177" s="134"/>
      <c r="C177" s="134"/>
      <c r="D177" s="134"/>
      <c r="E177" s="134"/>
      <c r="F177" s="134"/>
      <c r="G177" s="134"/>
      <c r="H177" s="134"/>
      <c r="I177" s="134"/>
      <c r="J177" s="134"/>
      <c r="K177" s="134"/>
      <c r="L177" s="135"/>
      <c r="M177" s="138"/>
      <c r="N177" s="138"/>
      <c r="O177" s="138"/>
    </row>
    <row r="178" spans="1:15" ht="26" hidden="1" x14ac:dyDescent="0.3">
      <c r="A178" s="107" t="s">
        <v>12</v>
      </c>
      <c r="B178" s="134"/>
      <c r="C178" s="134"/>
      <c r="D178" s="134"/>
      <c r="E178" s="134"/>
      <c r="F178" s="134"/>
      <c r="G178" s="134"/>
      <c r="H178" s="134"/>
      <c r="I178" s="134"/>
      <c r="J178" s="134"/>
      <c r="K178" s="134"/>
      <c r="L178" s="135"/>
      <c r="M178" s="138"/>
      <c r="N178" s="138"/>
      <c r="O178" s="138"/>
    </row>
    <row r="179" spans="1:15" ht="26" x14ac:dyDescent="0.3">
      <c r="A179" s="110" t="s">
        <v>13</v>
      </c>
      <c r="B179" s="136">
        <f>B181+B182</f>
        <v>0</v>
      </c>
      <c r="C179" s="136">
        <f>C181+C182</f>
        <v>0</v>
      </c>
      <c r="D179" s="136">
        <f t="shared" ref="D179:L179" si="77">D181+D182</f>
        <v>0</v>
      </c>
      <c r="E179" s="136">
        <f t="shared" si="77"/>
        <v>0</v>
      </c>
      <c r="F179" s="136">
        <f t="shared" si="77"/>
        <v>0</v>
      </c>
      <c r="G179" s="136">
        <f t="shared" si="77"/>
        <v>0</v>
      </c>
      <c r="H179" s="136">
        <f t="shared" si="77"/>
        <v>0</v>
      </c>
      <c r="I179" s="136">
        <f t="shared" si="77"/>
        <v>0</v>
      </c>
      <c r="J179" s="136">
        <f t="shared" si="77"/>
        <v>0</v>
      </c>
      <c r="K179" s="136">
        <f t="shared" si="77"/>
        <v>0</v>
      </c>
      <c r="L179" s="137">
        <f t="shared" si="77"/>
        <v>0</v>
      </c>
      <c r="M179" s="138"/>
      <c r="N179" s="138"/>
      <c r="O179" s="138"/>
    </row>
    <row r="180" spans="1:15" x14ac:dyDescent="0.3">
      <c r="A180" s="107" t="s">
        <v>14</v>
      </c>
      <c r="B180" s="105">
        <f t="shared" ref="B180:L180" si="78">B181+B182</f>
        <v>0</v>
      </c>
      <c r="C180" s="105">
        <f t="shared" si="78"/>
        <v>0</v>
      </c>
      <c r="D180" s="105">
        <f t="shared" si="78"/>
        <v>0</v>
      </c>
      <c r="E180" s="105">
        <f t="shared" si="78"/>
        <v>0</v>
      </c>
      <c r="F180" s="105">
        <f t="shared" si="78"/>
        <v>0</v>
      </c>
      <c r="G180" s="105">
        <f t="shared" si="78"/>
        <v>0</v>
      </c>
      <c r="H180" s="105">
        <f t="shared" si="78"/>
        <v>0</v>
      </c>
      <c r="I180" s="105">
        <f t="shared" si="78"/>
        <v>0</v>
      </c>
      <c r="J180" s="105">
        <f t="shared" si="78"/>
        <v>0</v>
      </c>
      <c r="K180" s="105">
        <f t="shared" si="78"/>
        <v>0</v>
      </c>
      <c r="L180" s="111">
        <f t="shared" si="78"/>
        <v>0</v>
      </c>
    </row>
    <row r="181" spans="1:15" hidden="1" x14ac:dyDescent="0.3">
      <c r="A181" s="107" t="s">
        <v>15</v>
      </c>
      <c r="B181" s="105"/>
      <c r="C181" s="108"/>
      <c r="D181" s="108"/>
      <c r="E181" s="108"/>
      <c r="F181" s="108"/>
      <c r="G181" s="108"/>
      <c r="H181" s="108"/>
      <c r="I181" s="108"/>
      <c r="J181" s="108"/>
      <c r="K181" s="108"/>
      <c r="L181" s="109"/>
    </row>
    <row r="182" spans="1:15" ht="52.5" thickBot="1" x14ac:dyDescent="0.35">
      <c r="A182" s="115" t="s">
        <v>16</v>
      </c>
      <c r="B182" s="104">
        <f>'3.PIELIKUMS'!L119</f>
        <v>0</v>
      </c>
      <c r="C182" s="116"/>
      <c r="D182" s="116"/>
      <c r="E182" s="116"/>
      <c r="F182" s="116"/>
      <c r="G182" s="116">
        <f t="shared" ref="G182:L182" si="79">$B$182/6</f>
        <v>0</v>
      </c>
      <c r="H182" s="116">
        <f t="shared" si="79"/>
        <v>0</v>
      </c>
      <c r="I182" s="116">
        <f t="shared" si="79"/>
        <v>0</v>
      </c>
      <c r="J182" s="116">
        <f t="shared" si="79"/>
        <v>0</v>
      </c>
      <c r="K182" s="116">
        <f t="shared" si="79"/>
        <v>0</v>
      </c>
      <c r="L182" s="125">
        <f t="shared" si="79"/>
        <v>0</v>
      </c>
      <c r="M182" s="121">
        <f>G182+H182+I182+J182+K182+L182</f>
        <v>0</v>
      </c>
      <c r="N182" s="121">
        <f>B182-M182</f>
        <v>0</v>
      </c>
    </row>
    <row r="183" spans="1:15" ht="20.25" customHeight="1" thickBot="1" x14ac:dyDescent="0.35">
      <c r="A183" s="600" t="s">
        <v>41</v>
      </c>
      <c r="B183" s="601"/>
      <c r="C183" s="603"/>
      <c r="D183" s="603"/>
      <c r="E183" s="603"/>
      <c r="F183" s="603"/>
      <c r="G183" s="603"/>
      <c r="H183" s="603"/>
      <c r="I183" s="603"/>
      <c r="J183" s="603"/>
      <c r="K183" s="603"/>
      <c r="L183" s="604"/>
    </row>
    <row r="184" spans="1:15" x14ac:dyDescent="0.3">
      <c r="A184" s="106" t="s">
        <v>9</v>
      </c>
      <c r="B184" s="131" t="e">
        <f>B185+B186+B187+B188</f>
        <v>#REF!</v>
      </c>
      <c r="C184" s="131">
        <f>C185+C186+C187+C188</f>
        <v>0</v>
      </c>
      <c r="D184" s="131">
        <f t="shared" ref="D184:L184" si="80">D185+D186+D187+D188</f>
        <v>0</v>
      </c>
      <c r="E184" s="131">
        <f t="shared" si="80"/>
        <v>0</v>
      </c>
      <c r="F184" s="131">
        <f t="shared" si="80"/>
        <v>0</v>
      </c>
      <c r="G184" s="131" t="e">
        <f t="shared" si="80"/>
        <v>#REF!</v>
      </c>
      <c r="H184" s="131" t="e">
        <f t="shared" si="80"/>
        <v>#REF!</v>
      </c>
      <c r="I184" s="131" t="e">
        <f t="shared" si="80"/>
        <v>#REF!</v>
      </c>
      <c r="J184" s="131" t="e">
        <f t="shared" si="80"/>
        <v>#REF!</v>
      </c>
      <c r="K184" s="131" t="e">
        <f t="shared" si="80"/>
        <v>#REF!</v>
      </c>
      <c r="L184" s="132" t="e">
        <f t="shared" si="80"/>
        <v>#REF!</v>
      </c>
    </row>
    <row r="185" spans="1:15" hidden="1" x14ac:dyDescent="0.3">
      <c r="A185" s="107" t="s">
        <v>10</v>
      </c>
      <c r="B185" s="134"/>
      <c r="C185" s="134"/>
      <c r="D185" s="134"/>
      <c r="E185" s="134"/>
      <c r="F185" s="134"/>
      <c r="G185" s="134"/>
      <c r="H185" s="134"/>
      <c r="I185" s="134"/>
      <c r="J185" s="134"/>
      <c r="K185" s="134"/>
      <c r="L185" s="135"/>
    </row>
    <row r="186" spans="1:15" hidden="1" x14ac:dyDescent="0.3">
      <c r="A186" s="107" t="s">
        <v>11</v>
      </c>
      <c r="B186" s="134"/>
      <c r="C186" s="134"/>
      <c r="D186" s="134"/>
      <c r="E186" s="134"/>
      <c r="F186" s="134"/>
      <c r="G186" s="134"/>
      <c r="H186" s="134"/>
      <c r="I186" s="134"/>
      <c r="J186" s="134"/>
      <c r="K186" s="134"/>
      <c r="L186" s="135"/>
    </row>
    <row r="187" spans="1:15" ht="26" hidden="1" x14ac:dyDescent="0.3">
      <c r="A187" s="107" t="s">
        <v>12</v>
      </c>
      <c r="B187" s="134"/>
      <c r="C187" s="134"/>
      <c r="D187" s="134"/>
      <c r="E187" s="134"/>
      <c r="F187" s="134"/>
      <c r="G187" s="134"/>
      <c r="H187" s="134"/>
      <c r="I187" s="134"/>
      <c r="J187" s="134"/>
      <c r="K187" s="134"/>
      <c r="L187" s="135"/>
    </row>
    <row r="188" spans="1:15" ht="26" x14ac:dyDescent="0.3">
      <c r="A188" s="110" t="s">
        <v>13</v>
      </c>
      <c r="B188" s="136" t="e">
        <f>B190+B191</f>
        <v>#REF!</v>
      </c>
      <c r="C188" s="136">
        <f>C190+C191</f>
        <v>0</v>
      </c>
      <c r="D188" s="136">
        <f t="shared" ref="D188:L188" si="81">D190+D191</f>
        <v>0</v>
      </c>
      <c r="E188" s="136">
        <f t="shared" si="81"/>
        <v>0</v>
      </c>
      <c r="F188" s="136">
        <f t="shared" si="81"/>
        <v>0</v>
      </c>
      <c r="G188" s="136" t="e">
        <f t="shared" si="81"/>
        <v>#REF!</v>
      </c>
      <c r="H188" s="136" t="e">
        <f t="shared" si="81"/>
        <v>#REF!</v>
      </c>
      <c r="I188" s="136" t="e">
        <f t="shared" si="81"/>
        <v>#REF!</v>
      </c>
      <c r="J188" s="136" t="e">
        <f t="shared" si="81"/>
        <v>#REF!</v>
      </c>
      <c r="K188" s="136" t="e">
        <f t="shared" si="81"/>
        <v>#REF!</v>
      </c>
      <c r="L188" s="137" t="e">
        <f t="shared" si="81"/>
        <v>#REF!</v>
      </c>
    </row>
    <row r="189" spans="1:15" x14ac:dyDescent="0.3">
      <c r="A189" s="107" t="s">
        <v>14</v>
      </c>
      <c r="B189" s="105" t="e">
        <f t="shared" ref="B189:L189" si="82">B190+B191</f>
        <v>#REF!</v>
      </c>
      <c r="C189" s="105">
        <f t="shared" si="82"/>
        <v>0</v>
      </c>
      <c r="D189" s="105">
        <f t="shared" si="82"/>
        <v>0</v>
      </c>
      <c r="E189" s="105">
        <f t="shared" si="82"/>
        <v>0</v>
      </c>
      <c r="F189" s="105">
        <f t="shared" si="82"/>
        <v>0</v>
      </c>
      <c r="G189" s="105" t="e">
        <f t="shared" si="82"/>
        <v>#REF!</v>
      </c>
      <c r="H189" s="105" t="e">
        <f t="shared" si="82"/>
        <v>#REF!</v>
      </c>
      <c r="I189" s="105" t="e">
        <f t="shared" si="82"/>
        <v>#REF!</v>
      </c>
      <c r="J189" s="105" t="e">
        <f t="shared" si="82"/>
        <v>#REF!</v>
      </c>
      <c r="K189" s="105" t="e">
        <f t="shared" si="82"/>
        <v>#REF!</v>
      </c>
      <c r="L189" s="111" t="e">
        <f t="shared" si="82"/>
        <v>#REF!</v>
      </c>
    </row>
    <row r="190" spans="1:15" hidden="1" x14ac:dyDescent="0.3">
      <c r="A190" s="107" t="s">
        <v>15</v>
      </c>
      <c r="B190" s="105"/>
      <c r="C190" s="108"/>
      <c r="D190" s="108"/>
      <c r="E190" s="108"/>
      <c r="F190" s="108"/>
      <c r="G190" s="108"/>
      <c r="H190" s="108"/>
      <c r="I190" s="108"/>
      <c r="J190" s="108"/>
      <c r="K190" s="108"/>
      <c r="L190" s="109"/>
    </row>
    <row r="191" spans="1:15" ht="52.5" thickBot="1" x14ac:dyDescent="0.35">
      <c r="A191" s="115" t="s">
        <v>16</v>
      </c>
      <c r="B191" s="104" t="e">
        <f>'3.PIELIKUMS'!#REF!</f>
        <v>#REF!</v>
      </c>
      <c r="C191" s="116"/>
      <c r="D191" s="116"/>
      <c r="E191" s="116"/>
      <c r="F191" s="116"/>
      <c r="G191" s="116" t="e">
        <f t="shared" ref="G191:L191" si="83">$B$191/6</f>
        <v>#REF!</v>
      </c>
      <c r="H191" s="116" t="e">
        <f t="shared" si="83"/>
        <v>#REF!</v>
      </c>
      <c r="I191" s="116" t="e">
        <f t="shared" si="83"/>
        <v>#REF!</v>
      </c>
      <c r="J191" s="116" t="e">
        <f t="shared" si="83"/>
        <v>#REF!</v>
      </c>
      <c r="K191" s="116" t="e">
        <f t="shared" si="83"/>
        <v>#REF!</v>
      </c>
      <c r="L191" s="125" t="e">
        <f t="shared" si="83"/>
        <v>#REF!</v>
      </c>
      <c r="M191" s="121" t="e">
        <f>G191+H191+I191+J191+K191+L191</f>
        <v>#REF!</v>
      </c>
      <c r="N191" s="121" t="e">
        <f>B191-M191</f>
        <v>#REF!</v>
      </c>
    </row>
    <row r="192" spans="1:15" ht="17.25" customHeight="1" thickBot="1" x14ac:dyDescent="0.35">
      <c r="A192" s="600" t="s">
        <v>42</v>
      </c>
      <c r="B192" s="601"/>
      <c r="C192" s="603"/>
      <c r="D192" s="603"/>
      <c r="E192" s="603"/>
      <c r="F192" s="603"/>
      <c r="G192" s="603"/>
      <c r="H192" s="603"/>
      <c r="I192" s="603"/>
      <c r="J192" s="603"/>
      <c r="K192" s="603"/>
      <c r="L192" s="604"/>
    </row>
    <row r="193" spans="1:14" x14ac:dyDescent="0.3">
      <c r="A193" s="106" t="s">
        <v>9</v>
      </c>
      <c r="B193" s="140">
        <f>B194+B195+B196+B197</f>
        <v>0</v>
      </c>
      <c r="C193" s="140">
        <f>C194+C195+C196+C197</f>
        <v>0</v>
      </c>
      <c r="D193" s="140">
        <f t="shared" ref="D193:L193" si="84">D194+D195+D196+D197</f>
        <v>0</v>
      </c>
      <c r="E193" s="140">
        <f t="shared" si="84"/>
        <v>0</v>
      </c>
      <c r="F193" s="140">
        <f t="shared" si="84"/>
        <v>0</v>
      </c>
      <c r="G193" s="140">
        <f t="shared" si="84"/>
        <v>0</v>
      </c>
      <c r="H193" s="140">
        <f t="shared" si="84"/>
        <v>0</v>
      </c>
      <c r="I193" s="140">
        <f t="shared" si="84"/>
        <v>0</v>
      </c>
      <c r="J193" s="140">
        <f t="shared" si="84"/>
        <v>0</v>
      </c>
      <c r="K193" s="140">
        <f t="shared" si="84"/>
        <v>0</v>
      </c>
      <c r="L193" s="141">
        <f t="shared" si="84"/>
        <v>0</v>
      </c>
    </row>
    <row r="194" spans="1:14" hidden="1" x14ac:dyDescent="0.3">
      <c r="A194" s="107" t="s">
        <v>10</v>
      </c>
      <c r="B194" s="142"/>
      <c r="C194" s="142"/>
      <c r="D194" s="142"/>
      <c r="E194" s="142"/>
      <c r="F194" s="142"/>
      <c r="G194" s="142"/>
      <c r="H194" s="142"/>
      <c r="I194" s="142"/>
      <c r="J194" s="142"/>
      <c r="K194" s="142"/>
      <c r="L194" s="143"/>
    </row>
    <row r="195" spans="1:14" hidden="1" x14ac:dyDescent="0.3">
      <c r="A195" s="107" t="s">
        <v>11</v>
      </c>
      <c r="B195" s="142"/>
      <c r="C195" s="142"/>
      <c r="D195" s="142"/>
      <c r="E195" s="142"/>
      <c r="F195" s="142"/>
      <c r="G195" s="142"/>
      <c r="H195" s="142"/>
      <c r="I195" s="142"/>
      <c r="J195" s="142"/>
      <c r="K195" s="142"/>
      <c r="L195" s="143"/>
    </row>
    <row r="196" spans="1:14" ht="26" hidden="1" x14ac:dyDescent="0.3">
      <c r="A196" s="107" t="s">
        <v>12</v>
      </c>
      <c r="B196" s="142"/>
      <c r="C196" s="142"/>
      <c r="D196" s="142"/>
      <c r="E196" s="142"/>
      <c r="F196" s="142"/>
      <c r="G196" s="142"/>
      <c r="H196" s="142"/>
      <c r="I196" s="142"/>
      <c r="J196" s="142"/>
      <c r="K196" s="142"/>
      <c r="L196" s="143"/>
    </row>
    <row r="197" spans="1:14" ht="26" x14ac:dyDescent="0.3">
      <c r="A197" s="110" t="s">
        <v>13</v>
      </c>
      <c r="B197" s="144">
        <f>B199+B200</f>
        <v>0</v>
      </c>
      <c r="C197" s="144">
        <f>C199+C200</f>
        <v>0</v>
      </c>
      <c r="D197" s="144">
        <f t="shared" ref="D197:L197" si="85">D199+D200</f>
        <v>0</v>
      </c>
      <c r="E197" s="144">
        <f t="shared" si="85"/>
        <v>0</v>
      </c>
      <c r="F197" s="144">
        <f t="shared" si="85"/>
        <v>0</v>
      </c>
      <c r="G197" s="144">
        <f t="shared" si="85"/>
        <v>0</v>
      </c>
      <c r="H197" s="144">
        <f t="shared" si="85"/>
        <v>0</v>
      </c>
      <c r="I197" s="144">
        <f t="shared" si="85"/>
        <v>0</v>
      </c>
      <c r="J197" s="144">
        <f t="shared" si="85"/>
        <v>0</v>
      </c>
      <c r="K197" s="144">
        <f t="shared" si="85"/>
        <v>0</v>
      </c>
      <c r="L197" s="145">
        <f t="shared" si="85"/>
        <v>0</v>
      </c>
    </row>
    <row r="198" spans="1:14" x14ac:dyDescent="0.3">
      <c r="A198" s="107" t="s">
        <v>14</v>
      </c>
      <c r="B198" s="105">
        <f t="shared" ref="B198:L198" si="86">B199+B200</f>
        <v>0</v>
      </c>
      <c r="C198" s="105">
        <f t="shared" si="86"/>
        <v>0</v>
      </c>
      <c r="D198" s="105">
        <f t="shared" si="86"/>
        <v>0</v>
      </c>
      <c r="E198" s="105">
        <f t="shared" si="86"/>
        <v>0</v>
      </c>
      <c r="F198" s="105">
        <f t="shared" si="86"/>
        <v>0</v>
      </c>
      <c r="G198" s="105">
        <f t="shared" si="86"/>
        <v>0</v>
      </c>
      <c r="H198" s="105">
        <f t="shared" si="86"/>
        <v>0</v>
      </c>
      <c r="I198" s="105">
        <f t="shared" si="86"/>
        <v>0</v>
      </c>
      <c r="J198" s="105">
        <f t="shared" si="86"/>
        <v>0</v>
      </c>
      <c r="K198" s="105">
        <f t="shared" si="86"/>
        <v>0</v>
      </c>
      <c r="L198" s="111">
        <f t="shared" si="86"/>
        <v>0</v>
      </c>
    </row>
    <row r="199" spans="1:14" hidden="1" x14ac:dyDescent="0.3">
      <c r="A199" s="107" t="s">
        <v>15</v>
      </c>
      <c r="B199" s="105"/>
      <c r="C199" s="108"/>
      <c r="D199" s="108"/>
      <c r="E199" s="108"/>
      <c r="F199" s="108"/>
      <c r="G199" s="108"/>
      <c r="H199" s="108"/>
      <c r="I199" s="108"/>
      <c r="J199" s="108"/>
      <c r="K199" s="108"/>
      <c r="L199" s="109"/>
    </row>
    <row r="200" spans="1:14" ht="52.5" thickBot="1" x14ac:dyDescent="0.35">
      <c r="A200" s="115" t="s">
        <v>16</v>
      </c>
      <c r="B200" s="104">
        <f>'3.PIELIKUMS'!L86</f>
        <v>0</v>
      </c>
      <c r="C200" s="116"/>
      <c r="D200" s="116"/>
      <c r="E200" s="116"/>
      <c r="F200" s="116"/>
      <c r="G200" s="116">
        <f t="shared" ref="G200:L200" si="87">$B$200/6</f>
        <v>0</v>
      </c>
      <c r="H200" s="116">
        <f t="shared" si="87"/>
        <v>0</v>
      </c>
      <c r="I200" s="116">
        <f t="shared" si="87"/>
        <v>0</v>
      </c>
      <c r="J200" s="116">
        <f t="shared" si="87"/>
        <v>0</v>
      </c>
      <c r="K200" s="116">
        <f t="shared" si="87"/>
        <v>0</v>
      </c>
      <c r="L200" s="125">
        <f t="shared" si="87"/>
        <v>0</v>
      </c>
      <c r="M200" s="121">
        <f>G200+H200+I200+J200+K200+L200</f>
        <v>0</v>
      </c>
      <c r="N200" s="121">
        <f>B200-M200</f>
        <v>0</v>
      </c>
    </row>
    <row r="201" spans="1:14" ht="15.75" customHeight="1" thickBot="1" x14ac:dyDescent="0.35">
      <c r="A201" s="600" t="s">
        <v>43</v>
      </c>
      <c r="B201" s="601"/>
      <c r="C201" s="603"/>
      <c r="D201" s="603"/>
      <c r="E201" s="603"/>
      <c r="F201" s="603"/>
      <c r="G201" s="603"/>
      <c r="H201" s="603"/>
      <c r="I201" s="603"/>
      <c r="J201" s="603"/>
      <c r="K201" s="603"/>
      <c r="L201" s="604"/>
    </row>
    <row r="202" spans="1:14" x14ac:dyDescent="0.3">
      <c r="A202" s="106" t="s">
        <v>9</v>
      </c>
      <c r="B202" s="140">
        <f>B203+B204+B205+B206</f>
        <v>0</v>
      </c>
      <c r="C202" s="140">
        <f>C203+C204+C205+C206</f>
        <v>0</v>
      </c>
      <c r="D202" s="140">
        <f t="shared" ref="D202:L202" si="88">D203+D204+D205+D206</f>
        <v>0</v>
      </c>
      <c r="E202" s="140">
        <f t="shared" si="88"/>
        <v>0</v>
      </c>
      <c r="F202" s="140">
        <f t="shared" si="88"/>
        <v>0</v>
      </c>
      <c r="G202" s="140">
        <f t="shared" si="88"/>
        <v>0</v>
      </c>
      <c r="H202" s="140">
        <f t="shared" si="88"/>
        <v>0</v>
      </c>
      <c r="I202" s="140">
        <f t="shared" si="88"/>
        <v>0</v>
      </c>
      <c r="J202" s="140">
        <f t="shared" si="88"/>
        <v>0</v>
      </c>
      <c r="K202" s="140">
        <f t="shared" si="88"/>
        <v>0</v>
      </c>
      <c r="L202" s="141">
        <f t="shared" si="88"/>
        <v>0</v>
      </c>
    </row>
    <row r="203" spans="1:14" hidden="1" x14ac:dyDescent="0.3">
      <c r="A203" s="107" t="s">
        <v>10</v>
      </c>
      <c r="B203" s="142"/>
      <c r="C203" s="142"/>
      <c r="D203" s="142"/>
      <c r="E203" s="142"/>
      <c r="F203" s="142"/>
      <c r="G203" s="142"/>
      <c r="H203" s="142"/>
      <c r="I203" s="142"/>
      <c r="J203" s="142"/>
      <c r="K203" s="142"/>
      <c r="L203" s="143"/>
    </row>
    <row r="204" spans="1:14" hidden="1" x14ac:dyDescent="0.3">
      <c r="A204" s="107" t="s">
        <v>11</v>
      </c>
      <c r="B204" s="142"/>
      <c r="C204" s="142"/>
      <c r="D204" s="142"/>
      <c r="E204" s="142"/>
      <c r="F204" s="142"/>
      <c r="G204" s="142"/>
      <c r="H204" s="142"/>
      <c r="I204" s="142"/>
      <c r="J204" s="142"/>
      <c r="K204" s="142"/>
      <c r="L204" s="143"/>
    </row>
    <row r="205" spans="1:14" ht="26" hidden="1" x14ac:dyDescent="0.3">
      <c r="A205" s="107" t="s">
        <v>12</v>
      </c>
      <c r="B205" s="142"/>
      <c r="C205" s="142"/>
      <c r="D205" s="142"/>
      <c r="E205" s="142"/>
      <c r="F205" s="142"/>
      <c r="G205" s="142"/>
      <c r="H205" s="142"/>
      <c r="I205" s="142"/>
      <c r="J205" s="142"/>
      <c r="K205" s="142"/>
      <c r="L205" s="143"/>
    </row>
    <row r="206" spans="1:14" ht="26" x14ac:dyDescent="0.3">
      <c r="A206" s="110" t="s">
        <v>13</v>
      </c>
      <c r="B206" s="144">
        <f>B208+B209</f>
        <v>0</v>
      </c>
      <c r="C206" s="144">
        <f>C208+C209</f>
        <v>0</v>
      </c>
      <c r="D206" s="144">
        <f t="shared" ref="D206:L206" si="89">D208+D209</f>
        <v>0</v>
      </c>
      <c r="E206" s="144">
        <f t="shared" si="89"/>
        <v>0</v>
      </c>
      <c r="F206" s="144">
        <f t="shared" si="89"/>
        <v>0</v>
      </c>
      <c r="G206" s="144">
        <f t="shared" si="89"/>
        <v>0</v>
      </c>
      <c r="H206" s="144">
        <f t="shared" si="89"/>
        <v>0</v>
      </c>
      <c r="I206" s="144">
        <f t="shared" si="89"/>
        <v>0</v>
      </c>
      <c r="J206" s="144">
        <f t="shared" si="89"/>
        <v>0</v>
      </c>
      <c r="K206" s="144">
        <f t="shared" si="89"/>
        <v>0</v>
      </c>
      <c r="L206" s="145">
        <f t="shared" si="89"/>
        <v>0</v>
      </c>
    </row>
    <row r="207" spans="1:14" x14ac:dyDescent="0.3">
      <c r="A207" s="107" t="s">
        <v>14</v>
      </c>
      <c r="B207" s="105">
        <f>B208+B209</f>
        <v>0</v>
      </c>
      <c r="C207" s="105">
        <f t="shared" ref="C207:L207" si="90">C208+C209</f>
        <v>0</v>
      </c>
      <c r="D207" s="105">
        <f t="shared" si="90"/>
        <v>0</v>
      </c>
      <c r="E207" s="105">
        <f t="shared" si="90"/>
        <v>0</v>
      </c>
      <c r="F207" s="105">
        <f t="shared" si="90"/>
        <v>0</v>
      </c>
      <c r="G207" s="105">
        <f t="shared" si="90"/>
        <v>0</v>
      </c>
      <c r="H207" s="105">
        <f t="shared" si="90"/>
        <v>0</v>
      </c>
      <c r="I207" s="105">
        <f t="shared" si="90"/>
        <v>0</v>
      </c>
      <c r="J207" s="105">
        <f t="shared" si="90"/>
        <v>0</v>
      </c>
      <c r="K207" s="105">
        <f t="shared" si="90"/>
        <v>0</v>
      </c>
      <c r="L207" s="111">
        <f t="shared" si="90"/>
        <v>0</v>
      </c>
    </row>
    <row r="208" spans="1:14" hidden="1" x14ac:dyDescent="0.3">
      <c r="A208" s="107" t="s">
        <v>15</v>
      </c>
      <c r="B208" s="105"/>
      <c r="C208" s="108"/>
      <c r="D208" s="108"/>
      <c r="E208" s="108"/>
      <c r="F208" s="108"/>
      <c r="G208" s="108"/>
      <c r="H208" s="108"/>
      <c r="I208" s="108"/>
      <c r="J208" s="108"/>
      <c r="K208" s="108"/>
      <c r="L208" s="109"/>
    </row>
    <row r="209" spans="1:15" ht="52.5" thickBot="1" x14ac:dyDescent="0.35">
      <c r="A209" s="115" t="s">
        <v>16</v>
      </c>
      <c r="B209" s="104">
        <f>'3.PIELIKUMS'!L126</f>
        <v>0</v>
      </c>
      <c r="C209" s="116"/>
      <c r="D209" s="116"/>
      <c r="E209" s="116"/>
      <c r="F209" s="116"/>
      <c r="G209" s="116">
        <f t="shared" ref="G209:L209" si="91">$B$209/6</f>
        <v>0</v>
      </c>
      <c r="H209" s="116">
        <f t="shared" si="91"/>
        <v>0</v>
      </c>
      <c r="I209" s="116">
        <f t="shared" si="91"/>
        <v>0</v>
      </c>
      <c r="J209" s="116">
        <f t="shared" si="91"/>
        <v>0</v>
      </c>
      <c r="K209" s="116">
        <f t="shared" si="91"/>
        <v>0</v>
      </c>
      <c r="L209" s="125">
        <f t="shared" si="91"/>
        <v>0</v>
      </c>
      <c r="M209" s="121">
        <f>G209+H209+I209+J209+K209+L209</f>
        <v>0</v>
      </c>
      <c r="N209" s="121">
        <f>B209-M209</f>
        <v>0</v>
      </c>
    </row>
    <row r="210" spans="1:15" ht="19.5" customHeight="1" thickBot="1" x14ac:dyDescent="0.35">
      <c r="A210" s="600" t="s">
        <v>44</v>
      </c>
      <c r="B210" s="601"/>
      <c r="C210" s="603"/>
      <c r="D210" s="603"/>
      <c r="E210" s="603"/>
      <c r="F210" s="603"/>
      <c r="G210" s="603"/>
      <c r="H210" s="603"/>
      <c r="I210" s="603"/>
      <c r="J210" s="603"/>
      <c r="K210" s="603"/>
      <c r="L210" s="604"/>
    </row>
    <row r="211" spans="1:15" x14ac:dyDescent="0.3">
      <c r="A211" s="106" t="s">
        <v>9</v>
      </c>
      <c r="B211" s="140">
        <f>B212+B213+B214+B215</f>
        <v>0</v>
      </c>
      <c r="C211" s="140">
        <f>C212+C213+C214+C215</f>
        <v>0</v>
      </c>
      <c r="D211" s="140">
        <f t="shared" ref="D211:L211" si="92">D212+D213+D214+D215</f>
        <v>0</v>
      </c>
      <c r="E211" s="140">
        <f t="shared" si="92"/>
        <v>0</v>
      </c>
      <c r="F211" s="140">
        <f t="shared" si="92"/>
        <v>0</v>
      </c>
      <c r="G211" s="140">
        <f t="shared" si="92"/>
        <v>0</v>
      </c>
      <c r="H211" s="140">
        <f t="shared" si="92"/>
        <v>0</v>
      </c>
      <c r="I211" s="140">
        <f t="shared" si="92"/>
        <v>0</v>
      </c>
      <c r="J211" s="140">
        <f t="shared" si="92"/>
        <v>0</v>
      </c>
      <c r="K211" s="140">
        <f t="shared" si="92"/>
        <v>0</v>
      </c>
      <c r="L211" s="141">
        <f t="shared" si="92"/>
        <v>0</v>
      </c>
    </row>
    <row r="212" spans="1:15" hidden="1" x14ac:dyDescent="0.3">
      <c r="A212" s="107" t="s">
        <v>10</v>
      </c>
      <c r="B212" s="142"/>
      <c r="C212" s="142"/>
      <c r="D212" s="142"/>
      <c r="E212" s="142"/>
      <c r="F212" s="142"/>
      <c r="G212" s="142"/>
      <c r="H212" s="142"/>
      <c r="I212" s="142"/>
      <c r="J212" s="142"/>
      <c r="K212" s="142"/>
      <c r="L212" s="143"/>
    </row>
    <row r="213" spans="1:15" hidden="1" x14ac:dyDescent="0.3">
      <c r="A213" s="107" t="s">
        <v>11</v>
      </c>
      <c r="B213" s="142"/>
      <c r="C213" s="142"/>
      <c r="D213" s="142"/>
      <c r="E213" s="142"/>
      <c r="F213" s="142"/>
      <c r="G213" s="142"/>
      <c r="H213" s="142"/>
      <c r="I213" s="142"/>
      <c r="J213" s="142"/>
      <c r="K213" s="142"/>
      <c r="L213" s="143"/>
    </row>
    <row r="214" spans="1:15" ht="26" hidden="1" x14ac:dyDescent="0.3">
      <c r="A214" s="107" t="s">
        <v>12</v>
      </c>
      <c r="B214" s="142"/>
      <c r="C214" s="142"/>
      <c r="D214" s="142"/>
      <c r="E214" s="142"/>
      <c r="F214" s="142"/>
      <c r="G214" s="142"/>
      <c r="H214" s="142"/>
      <c r="I214" s="142"/>
      <c r="J214" s="142"/>
      <c r="K214" s="142"/>
      <c r="L214" s="143"/>
    </row>
    <row r="215" spans="1:15" ht="26" x14ac:dyDescent="0.3">
      <c r="A215" s="110" t="s">
        <v>13</v>
      </c>
      <c r="B215" s="144">
        <f>B217+B218</f>
        <v>0</v>
      </c>
      <c r="C215" s="144">
        <f>C217+C218</f>
        <v>0</v>
      </c>
      <c r="D215" s="144">
        <f t="shared" ref="D215:L215" si="93">D217+D218</f>
        <v>0</v>
      </c>
      <c r="E215" s="144">
        <f t="shared" si="93"/>
        <v>0</v>
      </c>
      <c r="F215" s="144">
        <f t="shared" si="93"/>
        <v>0</v>
      </c>
      <c r="G215" s="144">
        <f t="shared" si="93"/>
        <v>0</v>
      </c>
      <c r="H215" s="144">
        <f t="shared" si="93"/>
        <v>0</v>
      </c>
      <c r="I215" s="144">
        <f t="shared" si="93"/>
        <v>0</v>
      </c>
      <c r="J215" s="144">
        <f t="shared" si="93"/>
        <v>0</v>
      </c>
      <c r="K215" s="144">
        <f t="shared" si="93"/>
        <v>0</v>
      </c>
      <c r="L215" s="145">
        <f t="shared" si="93"/>
        <v>0</v>
      </c>
    </row>
    <row r="216" spans="1:15" x14ac:dyDescent="0.3">
      <c r="A216" s="107" t="s">
        <v>14</v>
      </c>
      <c r="B216" s="105">
        <f>B217+B218</f>
        <v>0</v>
      </c>
      <c r="C216" s="105">
        <f t="shared" ref="C216:L216" si="94">C217+C218</f>
        <v>0</v>
      </c>
      <c r="D216" s="105">
        <f t="shared" si="94"/>
        <v>0</v>
      </c>
      <c r="E216" s="105">
        <f t="shared" si="94"/>
        <v>0</v>
      </c>
      <c r="F216" s="105">
        <f t="shared" si="94"/>
        <v>0</v>
      </c>
      <c r="G216" s="105">
        <f t="shared" si="94"/>
        <v>0</v>
      </c>
      <c r="H216" s="105">
        <f t="shared" si="94"/>
        <v>0</v>
      </c>
      <c r="I216" s="105">
        <f t="shared" si="94"/>
        <v>0</v>
      </c>
      <c r="J216" s="105">
        <f t="shared" si="94"/>
        <v>0</v>
      </c>
      <c r="K216" s="105">
        <f t="shared" si="94"/>
        <v>0</v>
      </c>
      <c r="L216" s="111">
        <f t="shared" si="94"/>
        <v>0</v>
      </c>
    </row>
    <row r="217" spans="1:15" hidden="1" x14ac:dyDescent="0.3">
      <c r="A217" s="107" t="s">
        <v>15</v>
      </c>
      <c r="B217" s="105"/>
      <c r="C217" s="108"/>
      <c r="D217" s="108"/>
      <c r="E217" s="108"/>
      <c r="F217" s="108"/>
      <c r="G217" s="108"/>
      <c r="H217" s="108"/>
      <c r="I217" s="108"/>
      <c r="J217" s="108"/>
      <c r="K217" s="108"/>
      <c r="L217" s="109"/>
    </row>
    <row r="218" spans="1:15" ht="52.5" thickBot="1" x14ac:dyDescent="0.35">
      <c r="A218" s="115" t="s">
        <v>16</v>
      </c>
      <c r="B218" s="104">
        <f>'3.PIELIKUMS'!L91</f>
        <v>0</v>
      </c>
      <c r="C218" s="116"/>
      <c r="D218" s="116"/>
      <c r="E218" s="116"/>
      <c r="F218" s="116"/>
      <c r="G218" s="116">
        <f t="shared" ref="G218:L218" si="95">$B$218/6</f>
        <v>0</v>
      </c>
      <c r="H218" s="116">
        <f t="shared" si="95"/>
        <v>0</v>
      </c>
      <c r="I218" s="116">
        <f t="shared" si="95"/>
        <v>0</v>
      </c>
      <c r="J218" s="116">
        <f t="shared" si="95"/>
        <v>0</v>
      </c>
      <c r="K218" s="116">
        <f t="shared" si="95"/>
        <v>0</v>
      </c>
      <c r="L218" s="125">
        <f t="shared" si="95"/>
        <v>0</v>
      </c>
      <c r="M218" s="121">
        <f>G218+H218+I218+J218+K218+L218</f>
        <v>0</v>
      </c>
      <c r="N218" s="121">
        <f>B218-M218</f>
        <v>0</v>
      </c>
    </row>
    <row r="219" spans="1:15" ht="13.5" thickBot="1" x14ac:dyDescent="0.35">
      <c r="A219" s="610" t="s">
        <v>45</v>
      </c>
      <c r="B219" s="611"/>
      <c r="C219" s="611"/>
      <c r="D219" s="611"/>
      <c r="E219" s="611"/>
      <c r="F219" s="611"/>
      <c r="G219" s="611"/>
      <c r="H219" s="611"/>
      <c r="I219" s="611"/>
      <c r="J219" s="611"/>
      <c r="K219" s="611"/>
      <c r="L219" s="612"/>
    </row>
    <row r="220" spans="1:15" ht="15" customHeight="1" thickBot="1" x14ac:dyDescent="0.35">
      <c r="A220" s="613" t="s">
        <v>46</v>
      </c>
      <c r="B220" s="614"/>
      <c r="C220" s="614"/>
      <c r="D220" s="614"/>
      <c r="E220" s="614"/>
      <c r="F220" s="614"/>
      <c r="G220" s="614"/>
      <c r="H220" s="614"/>
      <c r="I220" s="614"/>
      <c r="J220" s="614"/>
      <c r="K220" s="614"/>
      <c r="L220" s="615"/>
    </row>
    <row r="221" spans="1:15" s="122" customFormat="1" x14ac:dyDescent="0.3">
      <c r="A221" s="106" t="s">
        <v>9</v>
      </c>
      <c r="B221" s="131">
        <f>B222+B223+B224+B225</f>
        <v>0</v>
      </c>
      <c r="C221" s="131">
        <f>C222+C223+C224+C225</f>
        <v>0</v>
      </c>
      <c r="D221" s="131">
        <f t="shared" ref="D221:L221" si="96">D222+D223+D224+D225</f>
        <v>0</v>
      </c>
      <c r="E221" s="131">
        <f t="shared" si="96"/>
        <v>0</v>
      </c>
      <c r="F221" s="131">
        <f t="shared" si="96"/>
        <v>0</v>
      </c>
      <c r="G221" s="131">
        <f t="shared" si="96"/>
        <v>0</v>
      </c>
      <c r="H221" s="131">
        <f t="shared" si="96"/>
        <v>0</v>
      </c>
      <c r="I221" s="131">
        <f t="shared" si="96"/>
        <v>0</v>
      </c>
      <c r="J221" s="131">
        <f t="shared" si="96"/>
        <v>0</v>
      </c>
      <c r="K221" s="131">
        <f t="shared" si="96"/>
        <v>0</v>
      </c>
      <c r="L221" s="132">
        <f t="shared" si="96"/>
        <v>0</v>
      </c>
      <c r="M221" s="139"/>
      <c r="N221" s="139"/>
      <c r="O221" s="139"/>
    </row>
    <row r="222" spans="1:15" hidden="1" x14ac:dyDescent="0.3">
      <c r="A222" s="107" t="s">
        <v>10</v>
      </c>
      <c r="B222" s="134"/>
      <c r="C222" s="134"/>
      <c r="D222" s="134"/>
      <c r="E222" s="134"/>
      <c r="F222" s="134"/>
      <c r="G222" s="134"/>
      <c r="H222" s="134"/>
      <c r="I222" s="134"/>
      <c r="J222" s="134"/>
      <c r="K222" s="134"/>
      <c r="L222" s="135"/>
      <c r="M222" s="138"/>
      <c r="N222" s="138"/>
      <c r="O222" s="138"/>
    </row>
    <row r="223" spans="1:15" hidden="1" x14ac:dyDescent="0.3">
      <c r="A223" s="107" t="s">
        <v>11</v>
      </c>
      <c r="B223" s="134"/>
      <c r="C223" s="134"/>
      <c r="D223" s="134"/>
      <c r="E223" s="134"/>
      <c r="F223" s="134"/>
      <c r="G223" s="134"/>
      <c r="H223" s="134"/>
      <c r="I223" s="134"/>
      <c r="J223" s="134"/>
      <c r="K223" s="134"/>
      <c r="L223" s="135"/>
      <c r="M223" s="138"/>
      <c r="N223" s="138"/>
      <c r="O223" s="138"/>
    </row>
    <row r="224" spans="1:15" ht="26" hidden="1" x14ac:dyDescent="0.3">
      <c r="A224" s="107" t="s">
        <v>12</v>
      </c>
      <c r="B224" s="134"/>
      <c r="C224" s="134"/>
      <c r="D224" s="134"/>
      <c r="E224" s="134"/>
      <c r="F224" s="134"/>
      <c r="G224" s="134"/>
      <c r="H224" s="134"/>
      <c r="I224" s="134"/>
      <c r="J224" s="134"/>
      <c r="K224" s="134"/>
      <c r="L224" s="135"/>
      <c r="M224" s="138"/>
      <c r="N224" s="138"/>
      <c r="O224" s="138"/>
    </row>
    <row r="225" spans="1:15" s="122" customFormat="1" ht="26" x14ac:dyDescent="0.3">
      <c r="A225" s="110" t="s">
        <v>13</v>
      </c>
      <c r="B225" s="136">
        <f>B227+B228</f>
        <v>0</v>
      </c>
      <c r="C225" s="136">
        <f>C227+C228</f>
        <v>0</v>
      </c>
      <c r="D225" s="136">
        <f t="shared" ref="D225:L225" si="97">D227+D228</f>
        <v>0</v>
      </c>
      <c r="E225" s="136">
        <f t="shared" si="97"/>
        <v>0</v>
      </c>
      <c r="F225" s="136">
        <f t="shared" si="97"/>
        <v>0</v>
      </c>
      <c r="G225" s="136">
        <f t="shared" si="97"/>
        <v>0</v>
      </c>
      <c r="H225" s="136">
        <f t="shared" si="97"/>
        <v>0</v>
      </c>
      <c r="I225" s="136">
        <f t="shared" si="97"/>
        <v>0</v>
      </c>
      <c r="J225" s="136">
        <f t="shared" si="97"/>
        <v>0</v>
      </c>
      <c r="K225" s="136">
        <f t="shared" si="97"/>
        <v>0</v>
      </c>
      <c r="L225" s="137">
        <f t="shared" si="97"/>
        <v>0</v>
      </c>
      <c r="M225" s="139"/>
      <c r="N225" s="139"/>
      <c r="O225" s="139"/>
    </row>
    <row r="226" spans="1:15" x14ac:dyDescent="0.3">
      <c r="A226" s="107" t="s">
        <v>14</v>
      </c>
      <c r="B226" s="105">
        <f t="shared" ref="B226:L226" si="98">B227+B228</f>
        <v>0</v>
      </c>
      <c r="C226" s="105">
        <f t="shared" si="98"/>
        <v>0</v>
      </c>
      <c r="D226" s="105">
        <f t="shared" si="98"/>
        <v>0</v>
      </c>
      <c r="E226" s="105">
        <f t="shared" si="98"/>
        <v>0</v>
      </c>
      <c r="F226" s="105">
        <f t="shared" si="98"/>
        <v>0</v>
      </c>
      <c r="G226" s="105">
        <f t="shared" si="98"/>
        <v>0</v>
      </c>
      <c r="H226" s="105">
        <f t="shared" si="98"/>
        <v>0</v>
      </c>
      <c r="I226" s="105">
        <f t="shared" si="98"/>
        <v>0</v>
      </c>
      <c r="J226" s="105">
        <f t="shared" si="98"/>
        <v>0</v>
      </c>
      <c r="K226" s="105">
        <f t="shared" si="98"/>
        <v>0</v>
      </c>
      <c r="L226" s="111">
        <f t="shared" si="98"/>
        <v>0</v>
      </c>
    </row>
    <row r="227" spans="1:15" hidden="1" x14ac:dyDescent="0.3">
      <c r="A227" s="107" t="s">
        <v>15</v>
      </c>
      <c r="B227" s="105"/>
      <c r="C227" s="108"/>
      <c r="D227" s="108"/>
      <c r="E227" s="108"/>
      <c r="F227" s="108"/>
      <c r="G227" s="108"/>
      <c r="H227" s="108"/>
      <c r="I227" s="108"/>
      <c r="J227" s="108"/>
      <c r="K227" s="108"/>
      <c r="L227" s="109"/>
    </row>
    <row r="228" spans="1:15" ht="52.5" thickBot="1" x14ac:dyDescent="0.35">
      <c r="A228" s="112" t="s">
        <v>16</v>
      </c>
      <c r="B228" s="104">
        <f>'3.PIELIKUMS'!L101</f>
        <v>0</v>
      </c>
      <c r="C228" s="116"/>
      <c r="D228" s="116"/>
      <c r="E228" s="116"/>
      <c r="F228" s="116"/>
      <c r="G228" s="116">
        <f t="shared" ref="G228:L228" si="99">$B$228/6</f>
        <v>0</v>
      </c>
      <c r="H228" s="116">
        <f t="shared" si="99"/>
        <v>0</v>
      </c>
      <c r="I228" s="116">
        <f t="shared" si="99"/>
        <v>0</v>
      </c>
      <c r="J228" s="116">
        <f t="shared" si="99"/>
        <v>0</v>
      </c>
      <c r="K228" s="116">
        <f t="shared" si="99"/>
        <v>0</v>
      </c>
      <c r="L228" s="125">
        <f t="shared" si="99"/>
        <v>0</v>
      </c>
      <c r="M228" s="121">
        <f>G228+H228+I228+J228+K228+L228</f>
        <v>0</v>
      </c>
      <c r="N228" s="121">
        <f>B228-M228</f>
        <v>0</v>
      </c>
    </row>
    <row r="229" spans="1:15" s="122" customFormat="1" ht="18.75" customHeight="1" thickBot="1" x14ac:dyDescent="0.35">
      <c r="A229" s="600" t="s">
        <v>47</v>
      </c>
      <c r="B229" s="601"/>
      <c r="C229" s="601"/>
      <c r="D229" s="601"/>
      <c r="E229" s="601"/>
      <c r="F229" s="601"/>
      <c r="G229" s="601"/>
      <c r="H229" s="601"/>
      <c r="I229" s="601"/>
      <c r="J229" s="601"/>
      <c r="K229" s="601"/>
      <c r="L229" s="602"/>
    </row>
    <row r="230" spans="1:15" x14ac:dyDescent="0.3">
      <c r="A230" s="106" t="s">
        <v>9</v>
      </c>
      <c r="B230" s="131" t="e">
        <f>B231+B232+B233+B234</f>
        <v>#REF!</v>
      </c>
      <c r="C230" s="131">
        <f>C231+C232+C233+C234</f>
        <v>0</v>
      </c>
      <c r="D230" s="131">
        <f t="shared" ref="D230:L230" si="100">D231+D232+D233+D234</f>
        <v>0</v>
      </c>
      <c r="E230" s="131">
        <f t="shared" si="100"/>
        <v>0</v>
      </c>
      <c r="F230" s="131">
        <f t="shared" si="100"/>
        <v>0</v>
      </c>
      <c r="G230" s="131" t="e">
        <f t="shared" si="100"/>
        <v>#REF!</v>
      </c>
      <c r="H230" s="131" t="e">
        <f t="shared" si="100"/>
        <v>#REF!</v>
      </c>
      <c r="I230" s="131" t="e">
        <f t="shared" si="100"/>
        <v>#REF!</v>
      </c>
      <c r="J230" s="131" t="e">
        <f t="shared" si="100"/>
        <v>#REF!</v>
      </c>
      <c r="K230" s="131" t="e">
        <f t="shared" si="100"/>
        <v>#REF!</v>
      </c>
      <c r="L230" s="132" t="e">
        <f t="shared" si="100"/>
        <v>#REF!</v>
      </c>
      <c r="M230" s="138"/>
      <c r="N230" s="138"/>
      <c r="O230" s="138"/>
    </row>
    <row r="231" spans="1:15" hidden="1" x14ac:dyDescent="0.3">
      <c r="A231" s="107" t="s">
        <v>10</v>
      </c>
      <c r="B231" s="134"/>
      <c r="C231" s="134"/>
      <c r="D231" s="134"/>
      <c r="E231" s="134"/>
      <c r="F231" s="134"/>
      <c r="G231" s="134"/>
      <c r="H231" s="134"/>
      <c r="I231" s="134"/>
      <c r="J231" s="134"/>
      <c r="K231" s="134"/>
      <c r="L231" s="135"/>
      <c r="M231" s="138"/>
      <c r="N231" s="138"/>
      <c r="O231" s="138"/>
    </row>
    <row r="232" spans="1:15" hidden="1" x14ac:dyDescent="0.3">
      <c r="A232" s="107" t="s">
        <v>11</v>
      </c>
      <c r="B232" s="134"/>
      <c r="C232" s="134"/>
      <c r="D232" s="134"/>
      <c r="E232" s="134"/>
      <c r="F232" s="134"/>
      <c r="G232" s="134"/>
      <c r="H232" s="134"/>
      <c r="I232" s="134"/>
      <c r="J232" s="134"/>
      <c r="K232" s="134"/>
      <c r="L232" s="135"/>
      <c r="M232" s="138"/>
      <c r="N232" s="138"/>
      <c r="O232" s="138"/>
    </row>
    <row r="233" spans="1:15" ht="26" hidden="1" x14ac:dyDescent="0.3">
      <c r="A233" s="107" t="s">
        <v>12</v>
      </c>
      <c r="B233" s="134"/>
      <c r="C233" s="134"/>
      <c r="D233" s="134"/>
      <c r="E233" s="134"/>
      <c r="F233" s="134"/>
      <c r="G233" s="134"/>
      <c r="H233" s="134"/>
      <c r="I233" s="134"/>
      <c r="J233" s="134"/>
      <c r="K233" s="134"/>
      <c r="L233" s="135"/>
      <c r="M233" s="138"/>
      <c r="N233" s="138"/>
      <c r="O233" s="138"/>
    </row>
    <row r="234" spans="1:15" ht="26" x14ac:dyDescent="0.3">
      <c r="A234" s="110" t="s">
        <v>13</v>
      </c>
      <c r="B234" s="136" t="e">
        <f>B236+B237</f>
        <v>#REF!</v>
      </c>
      <c r="C234" s="136">
        <f>C236+C237</f>
        <v>0</v>
      </c>
      <c r="D234" s="136">
        <f t="shared" ref="D234:L234" si="101">D236+D237</f>
        <v>0</v>
      </c>
      <c r="E234" s="136">
        <f t="shared" si="101"/>
        <v>0</v>
      </c>
      <c r="F234" s="136">
        <f t="shared" si="101"/>
        <v>0</v>
      </c>
      <c r="G234" s="136" t="e">
        <f t="shared" si="101"/>
        <v>#REF!</v>
      </c>
      <c r="H234" s="136" t="e">
        <f t="shared" si="101"/>
        <v>#REF!</v>
      </c>
      <c r="I234" s="136" t="e">
        <f t="shared" si="101"/>
        <v>#REF!</v>
      </c>
      <c r="J234" s="136" t="e">
        <f t="shared" si="101"/>
        <v>#REF!</v>
      </c>
      <c r="K234" s="136" t="e">
        <f t="shared" si="101"/>
        <v>#REF!</v>
      </c>
      <c r="L234" s="137" t="e">
        <f t="shared" si="101"/>
        <v>#REF!</v>
      </c>
      <c r="M234" s="138"/>
      <c r="N234" s="138"/>
      <c r="O234" s="138"/>
    </row>
    <row r="235" spans="1:15" x14ac:dyDescent="0.3">
      <c r="A235" s="107" t="s">
        <v>14</v>
      </c>
      <c r="B235" s="105" t="e">
        <f t="shared" ref="B235:L235" si="102">B236+B237</f>
        <v>#REF!</v>
      </c>
      <c r="C235" s="105">
        <f t="shared" si="102"/>
        <v>0</v>
      </c>
      <c r="D235" s="105">
        <f t="shared" si="102"/>
        <v>0</v>
      </c>
      <c r="E235" s="105">
        <f t="shared" si="102"/>
        <v>0</v>
      </c>
      <c r="F235" s="105">
        <f t="shared" si="102"/>
        <v>0</v>
      </c>
      <c r="G235" s="105" t="e">
        <f t="shared" si="102"/>
        <v>#REF!</v>
      </c>
      <c r="H235" s="105" t="e">
        <f t="shared" si="102"/>
        <v>#REF!</v>
      </c>
      <c r="I235" s="105" t="e">
        <f t="shared" si="102"/>
        <v>#REF!</v>
      </c>
      <c r="J235" s="105" t="e">
        <f t="shared" si="102"/>
        <v>#REF!</v>
      </c>
      <c r="K235" s="105" t="e">
        <f t="shared" si="102"/>
        <v>#REF!</v>
      </c>
      <c r="L235" s="111" t="e">
        <f t="shared" si="102"/>
        <v>#REF!</v>
      </c>
    </row>
    <row r="236" spans="1:15" hidden="1" x14ac:dyDescent="0.3">
      <c r="A236" s="107" t="s">
        <v>15</v>
      </c>
      <c r="B236" s="105"/>
      <c r="C236" s="108"/>
      <c r="D236" s="108"/>
      <c r="E236" s="108"/>
      <c r="F236" s="108"/>
      <c r="G236" s="108"/>
      <c r="H236" s="108"/>
      <c r="I236" s="108"/>
      <c r="J236" s="108"/>
      <c r="K236" s="108"/>
      <c r="L236" s="109"/>
    </row>
    <row r="237" spans="1:15" ht="52.5" thickBot="1" x14ac:dyDescent="0.35">
      <c r="A237" s="115" t="s">
        <v>16</v>
      </c>
      <c r="B237" s="104" t="e">
        <f>'3.PIELIKUMS'!#REF!</f>
        <v>#REF!</v>
      </c>
      <c r="C237" s="116"/>
      <c r="D237" s="116"/>
      <c r="E237" s="116"/>
      <c r="F237" s="116"/>
      <c r="G237" s="116" t="e">
        <f t="shared" ref="G237:L237" si="103">$B$237/6</f>
        <v>#REF!</v>
      </c>
      <c r="H237" s="116" t="e">
        <f t="shared" si="103"/>
        <v>#REF!</v>
      </c>
      <c r="I237" s="116" t="e">
        <f t="shared" si="103"/>
        <v>#REF!</v>
      </c>
      <c r="J237" s="116" t="e">
        <f t="shared" si="103"/>
        <v>#REF!</v>
      </c>
      <c r="K237" s="116" t="e">
        <f t="shared" si="103"/>
        <v>#REF!</v>
      </c>
      <c r="L237" s="125" t="e">
        <f t="shared" si="103"/>
        <v>#REF!</v>
      </c>
      <c r="M237" s="121" t="e">
        <f>G237+H237+I237+J237+K237+L237</f>
        <v>#REF!</v>
      </c>
      <c r="N237" s="121" t="e">
        <f>B237-M237</f>
        <v>#REF!</v>
      </c>
    </row>
    <row r="238" spans="1:15" ht="14.25" customHeight="1" thickBot="1" x14ac:dyDescent="0.35">
      <c r="A238" s="600" t="s">
        <v>48</v>
      </c>
      <c r="B238" s="601"/>
      <c r="C238" s="601"/>
      <c r="D238" s="601"/>
      <c r="E238" s="601"/>
      <c r="F238" s="601"/>
      <c r="G238" s="601"/>
      <c r="H238" s="601"/>
      <c r="I238" s="601"/>
      <c r="J238" s="601"/>
      <c r="K238" s="601"/>
      <c r="L238" s="602"/>
    </row>
    <row r="239" spans="1:15" x14ac:dyDescent="0.3">
      <c r="A239" s="106" t="s">
        <v>9</v>
      </c>
      <c r="B239" s="131" t="e">
        <f>B240+B241+B242+B243</f>
        <v>#REF!</v>
      </c>
      <c r="C239" s="131">
        <f>C240+C241+C242+C243</f>
        <v>0</v>
      </c>
      <c r="D239" s="131">
        <f t="shared" ref="D239:L239" si="104">D240+D241+D242+D243</f>
        <v>0</v>
      </c>
      <c r="E239" s="131">
        <f t="shared" si="104"/>
        <v>0</v>
      </c>
      <c r="F239" s="131">
        <f t="shared" si="104"/>
        <v>0</v>
      </c>
      <c r="G239" s="131" t="e">
        <f t="shared" si="104"/>
        <v>#REF!</v>
      </c>
      <c r="H239" s="131" t="e">
        <f t="shared" si="104"/>
        <v>#REF!</v>
      </c>
      <c r="I239" s="131" t="e">
        <f t="shared" si="104"/>
        <v>#REF!</v>
      </c>
      <c r="J239" s="131" t="e">
        <f t="shared" si="104"/>
        <v>#REF!</v>
      </c>
      <c r="K239" s="131" t="e">
        <f t="shared" si="104"/>
        <v>#REF!</v>
      </c>
      <c r="L239" s="132" t="e">
        <f t="shared" si="104"/>
        <v>#REF!</v>
      </c>
      <c r="M239" s="138"/>
      <c r="N239" s="138"/>
      <c r="O239" s="138"/>
    </row>
    <row r="240" spans="1:15" hidden="1" x14ac:dyDescent="0.3">
      <c r="A240" s="107" t="s">
        <v>10</v>
      </c>
      <c r="B240" s="134"/>
      <c r="C240" s="134"/>
      <c r="D240" s="134"/>
      <c r="E240" s="134"/>
      <c r="F240" s="134"/>
      <c r="G240" s="134"/>
      <c r="H240" s="134"/>
      <c r="I240" s="134"/>
      <c r="J240" s="134"/>
      <c r="K240" s="134"/>
      <c r="L240" s="135"/>
      <c r="M240" s="138"/>
      <c r="N240" s="138"/>
      <c r="O240" s="138"/>
    </row>
    <row r="241" spans="1:15" hidden="1" x14ac:dyDescent="0.3">
      <c r="A241" s="107" t="s">
        <v>11</v>
      </c>
      <c r="B241" s="134"/>
      <c r="C241" s="134"/>
      <c r="D241" s="134"/>
      <c r="E241" s="134"/>
      <c r="F241" s="134"/>
      <c r="G241" s="134"/>
      <c r="H241" s="134"/>
      <c r="I241" s="134"/>
      <c r="J241" s="134"/>
      <c r="K241" s="134"/>
      <c r="L241" s="135"/>
      <c r="M241" s="138"/>
      <c r="N241" s="138"/>
      <c r="O241" s="138"/>
    </row>
    <row r="242" spans="1:15" ht="26" hidden="1" x14ac:dyDescent="0.3">
      <c r="A242" s="107" t="s">
        <v>12</v>
      </c>
      <c r="B242" s="134"/>
      <c r="C242" s="134"/>
      <c r="D242" s="134"/>
      <c r="E242" s="134"/>
      <c r="F242" s="134"/>
      <c r="G242" s="134"/>
      <c r="H242" s="134"/>
      <c r="I242" s="134"/>
      <c r="J242" s="134"/>
      <c r="K242" s="134"/>
      <c r="L242" s="135"/>
      <c r="M242" s="138"/>
      <c r="N242" s="138"/>
      <c r="O242" s="138"/>
    </row>
    <row r="243" spans="1:15" ht="26" x14ac:dyDescent="0.3">
      <c r="A243" s="110" t="s">
        <v>13</v>
      </c>
      <c r="B243" s="136" t="e">
        <f>B245+B246</f>
        <v>#REF!</v>
      </c>
      <c r="C243" s="136">
        <f>C245+C246</f>
        <v>0</v>
      </c>
      <c r="D243" s="136">
        <f t="shared" ref="D243:L243" si="105">D245+D246</f>
        <v>0</v>
      </c>
      <c r="E243" s="136">
        <f t="shared" si="105"/>
        <v>0</v>
      </c>
      <c r="F243" s="136">
        <f t="shared" si="105"/>
        <v>0</v>
      </c>
      <c r="G243" s="136" t="e">
        <f t="shared" si="105"/>
        <v>#REF!</v>
      </c>
      <c r="H243" s="136" t="e">
        <f t="shared" si="105"/>
        <v>#REF!</v>
      </c>
      <c r="I243" s="136" t="e">
        <f t="shared" si="105"/>
        <v>#REF!</v>
      </c>
      <c r="J243" s="136" t="e">
        <f t="shared" si="105"/>
        <v>#REF!</v>
      </c>
      <c r="K243" s="136" t="e">
        <f t="shared" si="105"/>
        <v>#REF!</v>
      </c>
      <c r="L243" s="137" t="e">
        <f t="shared" si="105"/>
        <v>#REF!</v>
      </c>
      <c r="M243" s="138"/>
      <c r="N243" s="138"/>
      <c r="O243" s="138"/>
    </row>
    <row r="244" spans="1:15" x14ac:dyDescent="0.3">
      <c r="A244" s="107" t="s">
        <v>14</v>
      </c>
      <c r="B244" s="105" t="e">
        <f t="shared" ref="B244:L244" si="106">B245+B246</f>
        <v>#REF!</v>
      </c>
      <c r="C244" s="105">
        <f t="shared" si="106"/>
        <v>0</v>
      </c>
      <c r="D244" s="105">
        <f t="shared" si="106"/>
        <v>0</v>
      </c>
      <c r="E244" s="105">
        <f t="shared" si="106"/>
        <v>0</v>
      </c>
      <c r="F244" s="105">
        <f t="shared" si="106"/>
        <v>0</v>
      </c>
      <c r="G244" s="105" t="e">
        <f t="shared" si="106"/>
        <v>#REF!</v>
      </c>
      <c r="H244" s="105" t="e">
        <f t="shared" si="106"/>
        <v>#REF!</v>
      </c>
      <c r="I244" s="105" t="e">
        <f t="shared" si="106"/>
        <v>#REF!</v>
      </c>
      <c r="J244" s="105" t="e">
        <f t="shared" si="106"/>
        <v>#REF!</v>
      </c>
      <c r="K244" s="105" t="e">
        <f t="shared" si="106"/>
        <v>#REF!</v>
      </c>
      <c r="L244" s="111" t="e">
        <f t="shared" si="106"/>
        <v>#REF!</v>
      </c>
    </row>
    <row r="245" spans="1:15" hidden="1" x14ac:dyDescent="0.3">
      <c r="A245" s="107" t="s">
        <v>15</v>
      </c>
      <c r="B245" s="105"/>
      <c r="C245" s="108"/>
      <c r="D245" s="108"/>
      <c r="E245" s="108"/>
      <c r="F245" s="108"/>
      <c r="G245" s="108"/>
      <c r="H245" s="108"/>
      <c r="I245" s="108"/>
      <c r="J245" s="108"/>
      <c r="K245" s="108"/>
      <c r="L245" s="109"/>
    </row>
    <row r="246" spans="1:15" ht="52.5" thickBot="1" x14ac:dyDescent="0.35">
      <c r="A246" s="115" t="s">
        <v>16</v>
      </c>
      <c r="B246" s="104" t="e">
        <f>'3.PIELIKUMS'!#REF!</f>
        <v>#REF!</v>
      </c>
      <c r="C246" s="116"/>
      <c r="D246" s="116"/>
      <c r="E246" s="116"/>
      <c r="F246" s="116"/>
      <c r="G246" s="116" t="e">
        <f t="shared" ref="G246:L246" si="107">$B$246/6</f>
        <v>#REF!</v>
      </c>
      <c r="H246" s="116" t="e">
        <f t="shared" si="107"/>
        <v>#REF!</v>
      </c>
      <c r="I246" s="116" t="e">
        <f t="shared" si="107"/>
        <v>#REF!</v>
      </c>
      <c r="J246" s="116" t="e">
        <f t="shared" si="107"/>
        <v>#REF!</v>
      </c>
      <c r="K246" s="116" t="e">
        <f t="shared" si="107"/>
        <v>#REF!</v>
      </c>
      <c r="L246" s="125" t="e">
        <f t="shared" si="107"/>
        <v>#REF!</v>
      </c>
      <c r="M246" s="121" t="e">
        <f>G246+H246+I246+J246+K246+L246</f>
        <v>#REF!</v>
      </c>
      <c r="N246" s="121" t="e">
        <f>B246-M246</f>
        <v>#REF!</v>
      </c>
    </row>
    <row r="247" spans="1:15" ht="28.5" customHeight="1" thickBot="1" x14ac:dyDescent="0.35">
      <c r="A247" s="600" t="s">
        <v>49</v>
      </c>
      <c r="B247" s="601"/>
      <c r="C247" s="601"/>
      <c r="D247" s="601"/>
      <c r="E247" s="601"/>
      <c r="F247" s="601"/>
      <c r="G247" s="601"/>
      <c r="H247" s="601"/>
      <c r="I247" s="601"/>
      <c r="J247" s="601"/>
      <c r="K247" s="601"/>
      <c r="L247" s="602"/>
    </row>
    <row r="248" spans="1:15" x14ac:dyDescent="0.3">
      <c r="A248" s="106" t="s">
        <v>9</v>
      </c>
      <c r="B248" s="131">
        <f>B249+B250+B251+B252</f>
        <v>0</v>
      </c>
      <c r="C248" s="131">
        <f>C249+C250+C251+C252</f>
        <v>0</v>
      </c>
      <c r="D248" s="131">
        <f t="shared" ref="D248:L248" si="108">D249+D250+D251+D252</f>
        <v>0</v>
      </c>
      <c r="E248" s="131">
        <f t="shared" si="108"/>
        <v>0</v>
      </c>
      <c r="F248" s="131">
        <f t="shared" si="108"/>
        <v>0</v>
      </c>
      <c r="G248" s="131">
        <f t="shared" si="108"/>
        <v>0</v>
      </c>
      <c r="H248" s="131">
        <f t="shared" si="108"/>
        <v>0</v>
      </c>
      <c r="I248" s="131">
        <f t="shared" si="108"/>
        <v>0</v>
      </c>
      <c r="J248" s="131">
        <f t="shared" si="108"/>
        <v>0</v>
      </c>
      <c r="K248" s="131">
        <f t="shared" si="108"/>
        <v>0</v>
      </c>
      <c r="L248" s="132">
        <f t="shared" si="108"/>
        <v>0</v>
      </c>
    </row>
    <row r="249" spans="1:15" hidden="1" x14ac:dyDescent="0.3">
      <c r="A249" s="107" t="s">
        <v>10</v>
      </c>
      <c r="B249" s="134"/>
      <c r="C249" s="134"/>
      <c r="D249" s="134"/>
      <c r="E249" s="134"/>
      <c r="F249" s="134"/>
      <c r="G249" s="134"/>
      <c r="H249" s="134"/>
      <c r="I249" s="134"/>
      <c r="J249" s="134"/>
      <c r="K249" s="134"/>
      <c r="L249" s="135"/>
    </row>
    <row r="250" spans="1:15" hidden="1" x14ac:dyDescent="0.3">
      <c r="A250" s="107" t="s">
        <v>11</v>
      </c>
      <c r="B250" s="134"/>
      <c r="C250" s="134"/>
      <c r="D250" s="134"/>
      <c r="E250" s="134"/>
      <c r="F250" s="134"/>
      <c r="G250" s="134"/>
      <c r="H250" s="134"/>
      <c r="I250" s="134"/>
      <c r="J250" s="134"/>
      <c r="K250" s="134"/>
      <c r="L250" s="135"/>
    </row>
    <row r="251" spans="1:15" ht="26" hidden="1" x14ac:dyDescent="0.3">
      <c r="A251" s="107" t="s">
        <v>12</v>
      </c>
      <c r="B251" s="134"/>
      <c r="C251" s="134"/>
      <c r="D251" s="134"/>
      <c r="E251" s="134"/>
      <c r="F251" s="134"/>
      <c r="G251" s="134"/>
      <c r="H251" s="134"/>
      <c r="I251" s="134"/>
      <c r="J251" s="134"/>
      <c r="K251" s="134"/>
      <c r="L251" s="135"/>
    </row>
    <row r="252" spans="1:15" ht="26" x14ac:dyDescent="0.3">
      <c r="A252" s="110" t="s">
        <v>13</v>
      </c>
      <c r="B252" s="136">
        <f>B254+B255</f>
        <v>0</v>
      </c>
      <c r="C252" s="136">
        <f>C254+C255</f>
        <v>0</v>
      </c>
      <c r="D252" s="136">
        <f t="shared" ref="D252:L252" si="109">D254+D255</f>
        <v>0</v>
      </c>
      <c r="E252" s="136">
        <f t="shared" si="109"/>
        <v>0</v>
      </c>
      <c r="F252" s="136">
        <f t="shared" si="109"/>
        <v>0</v>
      </c>
      <c r="G252" s="136">
        <f t="shared" si="109"/>
        <v>0</v>
      </c>
      <c r="H252" s="136">
        <f t="shared" si="109"/>
        <v>0</v>
      </c>
      <c r="I252" s="136">
        <f t="shared" si="109"/>
        <v>0</v>
      </c>
      <c r="J252" s="136">
        <f t="shared" si="109"/>
        <v>0</v>
      </c>
      <c r="K252" s="136">
        <f t="shared" si="109"/>
        <v>0</v>
      </c>
      <c r="L252" s="137">
        <f t="shared" si="109"/>
        <v>0</v>
      </c>
    </row>
    <row r="253" spans="1:15" x14ac:dyDescent="0.3">
      <c r="A253" s="107" t="s">
        <v>14</v>
      </c>
      <c r="B253" s="105">
        <f t="shared" ref="B253:L253" si="110">B254+B255</f>
        <v>0</v>
      </c>
      <c r="C253" s="105">
        <f t="shared" si="110"/>
        <v>0</v>
      </c>
      <c r="D253" s="105">
        <f t="shared" si="110"/>
        <v>0</v>
      </c>
      <c r="E253" s="105">
        <f t="shared" si="110"/>
        <v>0</v>
      </c>
      <c r="F253" s="105">
        <f t="shared" si="110"/>
        <v>0</v>
      </c>
      <c r="G253" s="105">
        <f t="shared" si="110"/>
        <v>0</v>
      </c>
      <c r="H253" s="105">
        <f t="shared" si="110"/>
        <v>0</v>
      </c>
      <c r="I253" s="105">
        <f t="shared" si="110"/>
        <v>0</v>
      </c>
      <c r="J253" s="105">
        <f t="shared" si="110"/>
        <v>0</v>
      </c>
      <c r="K253" s="105">
        <f t="shared" si="110"/>
        <v>0</v>
      </c>
      <c r="L253" s="111">
        <f t="shared" si="110"/>
        <v>0</v>
      </c>
    </row>
    <row r="254" spans="1:15" hidden="1" x14ac:dyDescent="0.3">
      <c r="A254" s="107" t="s">
        <v>15</v>
      </c>
      <c r="B254" s="105"/>
      <c r="C254" s="108"/>
      <c r="D254" s="108"/>
      <c r="E254" s="108"/>
      <c r="F254" s="108"/>
      <c r="G254" s="108"/>
      <c r="H254" s="108"/>
      <c r="I254" s="108"/>
      <c r="J254" s="108"/>
      <c r="K254" s="108"/>
      <c r="L254" s="109"/>
    </row>
    <row r="255" spans="1:15" ht="52.5" thickBot="1" x14ac:dyDescent="0.35">
      <c r="A255" s="115" t="s">
        <v>16</v>
      </c>
      <c r="B255" s="104">
        <f>'3.PIELIKUMS'!L109</f>
        <v>0</v>
      </c>
      <c r="C255" s="116"/>
      <c r="D255" s="116"/>
      <c r="E255" s="116"/>
      <c r="F255" s="116"/>
      <c r="G255" s="116">
        <f t="shared" ref="G255:L255" si="111">$B$255/6</f>
        <v>0</v>
      </c>
      <c r="H255" s="116">
        <f t="shared" si="111"/>
        <v>0</v>
      </c>
      <c r="I255" s="116">
        <f t="shared" si="111"/>
        <v>0</v>
      </c>
      <c r="J255" s="116">
        <f t="shared" si="111"/>
        <v>0</v>
      </c>
      <c r="K255" s="116">
        <f t="shared" si="111"/>
        <v>0</v>
      </c>
      <c r="L255" s="125">
        <f t="shared" si="111"/>
        <v>0</v>
      </c>
      <c r="M255" s="121">
        <f>G255+H255+I255+J255+K255+L255</f>
        <v>0</v>
      </c>
      <c r="N255" s="121">
        <f>B255-M255</f>
        <v>0</v>
      </c>
    </row>
    <row r="256" spans="1:15" ht="18.75" customHeight="1" thickBot="1" x14ac:dyDescent="0.35">
      <c r="A256" s="600" t="s">
        <v>50</v>
      </c>
      <c r="B256" s="601"/>
      <c r="C256" s="603"/>
      <c r="D256" s="603"/>
      <c r="E256" s="603"/>
      <c r="F256" s="603"/>
      <c r="G256" s="603"/>
      <c r="H256" s="603"/>
      <c r="I256" s="603"/>
      <c r="J256" s="603"/>
      <c r="K256" s="603"/>
      <c r="L256" s="604"/>
    </row>
    <row r="257" spans="1:15" x14ac:dyDescent="0.3">
      <c r="A257" s="106" t="s">
        <v>9</v>
      </c>
      <c r="B257" s="131">
        <f>B258+B259+B260+B261</f>
        <v>0</v>
      </c>
      <c r="C257" s="131">
        <f>C258+C259+C260+C261</f>
        <v>0</v>
      </c>
      <c r="D257" s="131">
        <f t="shared" ref="D257:L257" si="112">D258+D259+D260+D261</f>
        <v>0</v>
      </c>
      <c r="E257" s="131">
        <f t="shared" si="112"/>
        <v>0</v>
      </c>
      <c r="F257" s="131">
        <f t="shared" si="112"/>
        <v>0</v>
      </c>
      <c r="G257" s="131">
        <f t="shared" si="112"/>
        <v>0</v>
      </c>
      <c r="H257" s="131">
        <f t="shared" si="112"/>
        <v>0</v>
      </c>
      <c r="I257" s="131">
        <f t="shared" si="112"/>
        <v>0</v>
      </c>
      <c r="J257" s="131">
        <f t="shared" si="112"/>
        <v>0</v>
      </c>
      <c r="K257" s="131">
        <f t="shared" si="112"/>
        <v>0</v>
      </c>
      <c r="L257" s="132">
        <f t="shared" si="112"/>
        <v>0</v>
      </c>
      <c r="M257" s="138"/>
      <c r="N257" s="138"/>
      <c r="O257" s="138"/>
    </row>
    <row r="258" spans="1:15" hidden="1" x14ac:dyDescent="0.3">
      <c r="A258" s="107" t="s">
        <v>10</v>
      </c>
      <c r="B258" s="134"/>
      <c r="C258" s="134"/>
      <c r="D258" s="134"/>
      <c r="E258" s="134"/>
      <c r="F258" s="134"/>
      <c r="G258" s="134"/>
      <c r="H258" s="134"/>
      <c r="I258" s="134"/>
      <c r="J258" s="134"/>
      <c r="K258" s="134"/>
      <c r="L258" s="135"/>
      <c r="M258" s="138"/>
      <c r="N258" s="138"/>
      <c r="O258" s="138"/>
    </row>
    <row r="259" spans="1:15" hidden="1" x14ac:dyDescent="0.3">
      <c r="A259" s="107" t="s">
        <v>11</v>
      </c>
      <c r="B259" s="134"/>
      <c r="C259" s="134"/>
      <c r="D259" s="134"/>
      <c r="E259" s="134"/>
      <c r="F259" s="134"/>
      <c r="G259" s="134"/>
      <c r="H259" s="134"/>
      <c r="I259" s="134"/>
      <c r="J259" s="134"/>
      <c r="K259" s="134"/>
      <c r="L259" s="135"/>
      <c r="M259" s="138"/>
      <c r="N259" s="138"/>
      <c r="O259" s="138"/>
    </row>
    <row r="260" spans="1:15" ht="26" hidden="1" x14ac:dyDescent="0.3">
      <c r="A260" s="107" t="s">
        <v>12</v>
      </c>
      <c r="B260" s="134"/>
      <c r="C260" s="134"/>
      <c r="D260" s="134"/>
      <c r="E260" s="134"/>
      <c r="F260" s="134"/>
      <c r="G260" s="134"/>
      <c r="H260" s="134"/>
      <c r="I260" s="134"/>
      <c r="J260" s="134"/>
      <c r="K260" s="134"/>
      <c r="L260" s="135"/>
      <c r="M260" s="138"/>
      <c r="N260" s="138"/>
      <c r="O260" s="138"/>
    </row>
    <row r="261" spans="1:15" ht="26" x14ac:dyDescent="0.3">
      <c r="A261" s="110" t="s">
        <v>13</v>
      </c>
      <c r="B261" s="136">
        <f>B263+B264</f>
        <v>0</v>
      </c>
      <c r="C261" s="136">
        <f>C263+C264</f>
        <v>0</v>
      </c>
      <c r="D261" s="136">
        <f t="shared" ref="D261:L261" si="113">D263+D264</f>
        <v>0</v>
      </c>
      <c r="E261" s="136">
        <f t="shared" si="113"/>
        <v>0</v>
      </c>
      <c r="F261" s="136">
        <f t="shared" si="113"/>
        <v>0</v>
      </c>
      <c r="G261" s="136">
        <f t="shared" si="113"/>
        <v>0</v>
      </c>
      <c r="H261" s="136">
        <f t="shared" si="113"/>
        <v>0</v>
      </c>
      <c r="I261" s="136">
        <f t="shared" si="113"/>
        <v>0</v>
      </c>
      <c r="J261" s="136">
        <f t="shared" si="113"/>
        <v>0</v>
      </c>
      <c r="K261" s="136">
        <f t="shared" si="113"/>
        <v>0</v>
      </c>
      <c r="L261" s="137">
        <f t="shared" si="113"/>
        <v>0</v>
      </c>
      <c r="M261" s="138"/>
      <c r="N261" s="138"/>
      <c r="O261" s="138"/>
    </row>
    <row r="262" spans="1:15" x14ac:dyDescent="0.3">
      <c r="A262" s="107" t="s">
        <v>14</v>
      </c>
      <c r="B262" s="105">
        <f t="shared" ref="B262:L262" si="114">B263+B264</f>
        <v>0</v>
      </c>
      <c r="C262" s="105">
        <f t="shared" si="114"/>
        <v>0</v>
      </c>
      <c r="D262" s="105">
        <f t="shared" si="114"/>
        <v>0</v>
      </c>
      <c r="E262" s="105">
        <f t="shared" si="114"/>
        <v>0</v>
      </c>
      <c r="F262" s="105">
        <f t="shared" si="114"/>
        <v>0</v>
      </c>
      <c r="G262" s="105">
        <f t="shared" si="114"/>
        <v>0</v>
      </c>
      <c r="H262" s="105">
        <f t="shared" si="114"/>
        <v>0</v>
      </c>
      <c r="I262" s="105">
        <f t="shared" si="114"/>
        <v>0</v>
      </c>
      <c r="J262" s="105">
        <f t="shared" si="114"/>
        <v>0</v>
      </c>
      <c r="K262" s="105">
        <f t="shared" si="114"/>
        <v>0</v>
      </c>
      <c r="L262" s="111">
        <f t="shared" si="114"/>
        <v>0</v>
      </c>
    </row>
    <row r="263" spans="1:15" hidden="1" x14ac:dyDescent="0.3">
      <c r="A263" s="107" t="s">
        <v>15</v>
      </c>
      <c r="B263" s="105"/>
      <c r="C263" s="108"/>
      <c r="D263" s="108"/>
      <c r="E263" s="108"/>
      <c r="F263" s="108"/>
      <c r="G263" s="108"/>
      <c r="H263" s="108"/>
      <c r="I263" s="108"/>
      <c r="J263" s="108"/>
      <c r="K263" s="108"/>
      <c r="L263" s="109"/>
    </row>
    <row r="264" spans="1:15" ht="52.5" thickBot="1" x14ac:dyDescent="0.35">
      <c r="A264" s="115" t="s">
        <v>16</v>
      </c>
      <c r="B264" s="104">
        <f>'3.PIELIKUMS'!L53</f>
        <v>0</v>
      </c>
      <c r="C264" s="116"/>
      <c r="D264" s="116"/>
      <c r="E264" s="116"/>
      <c r="F264" s="116"/>
      <c r="G264" s="116">
        <f t="shared" ref="G264:L264" si="115">$B$264/6</f>
        <v>0</v>
      </c>
      <c r="H264" s="116">
        <f t="shared" si="115"/>
        <v>0</v>
      </c>
      <c r="I264" s="116">
        <f t="shared" si="115"/>
        <v>0</v>
      </c>
      <c r="J264" s="116">
        <f t="shared" si="115"/>
        <v>0</v>
      </c>
      <c r="K264" s="116">
        <f t="shared" si="115"/>
        <v>0</v>
      </c>
      <c r="L264" s="125">
        <f t="shared" si="115"/>
        <v>0</v>
      </c>
      <c r="M264" s="121">
        <f>G264+H264+I264+J264+K264+L264</f>
        <v>0</v>
      </c>
      <c r="N264" s="121">
        <f>B264-M264</f>
        <v>0</v>
      </c>
    </row>
    <row r="265" spans="1:15" ht="27" customHeight="1" thickBot="1" x14ac:dyDescent="0.35">
      <c r="A265" s="605" t="s">
        <v>51</v>
      </c>
      <c r="B265" s="606"/>
      <c r="C265" s="607"/>
      <c r="D265" s="607"/>
      <c r="E265" s="607"/>
      <c r="F265" s="607"/>
      <c r="G265" s="607"/>
      <c r="H265" s="607"/>
      <c r="I265" s="607"/>
      <c r="J265" s="607"/>
      <c r="K265" s="607"/>
      <c r="L265" s="608"/>
    </row>
    <row r="266" spans="1:15" x14ac:dyDescent="0.3">
      <c r="A266" s="106" t="s">
        <v>9</v>
      </c>
      <c r="B266" s="131" t="e">
        <f>B267+B268+B269+B270</f>
        <v>#REF!</v>
      </c>
      <c r="C266" s="131">
        <f>C267+C268+C269+C270</f>
        <v>0</v>
      </c>
      <c r="D266" s="131">
        <f t="shared" ref="D266:L266" si="116">D267+D268+D269+D270</f>
        <v>0</v>
      </c>
      <c r="E266" s="131">
        <f t="shared" si="116"/>
        <v>0</v>
      </c>
      <c r="F266" s="131">
        <f t="shared" si="116"/>
        <v>0</v>
      </c>
      <c r="G266" s="131" t="e">
        <f t="shared" si="116"/>
        <v>#REF!</v>
      </c>
      <c r="H266" s="131" t="e">
        <f t="shared" si="116"/>
        <v>#REF!</v>
      </c>
      <c r="I266" s="131" t="e">
        <f t="shared" si="116"/>
        <v>#REF!</v>
      </c>
      <c r="J266" s="131" t="e">
        <f t="shared" si="116"/>
        <v>#REF!</v>
      </c>
      <c r="K266" s="131" t="e">
        <f t="shared" si="116"/>
        <v>#REF!</v>
      </c>
      <c r="L266" s="132" t="e">
        <f t="shared" si="116"/>
        <v>#REF!</v>
      </c>
      <c r="M266" s="138"/>
      <c r="N266" s="138"/>
      <c r="O266" s="138"/>
    </row>
    <row r="267" spans="1:15" hidden="1" x14ac:dyDescent="0.3">
      <c r="A267" s="107" t="s">
        <v>10</v>
      </c>
      <c r="B267" s="134"/>
      <c r="C267" s="134"/>
      <c r="D267" s="134"/>
      <c r="E267" s="134"/>
      <c r="F267" s="134"/>
      <c r="G267" s="134"/>
      <c r="H267" s="134"/>
      <c r="I267" s="134"/>
      <c r="J267" s="134"/>
      <c r="K267" s="134"/>
      <c r="L267" s="135"/>
      <c r="M267" s="138"/>
      <c r="N267" s="138"/>
      <c r="O267" s="138"/>
    </row>
    <row r="268" spans="1:15" hidden="1" x14ac:dyDescent="0.3">
      <c r="A268" s="107" t="s">
        <v>11</v>
      </c>
      <c r="B268" s="134"/>
      <c r="C268" s="134"/>
      <c r="D268" s="134"/>
      <c r="E268" s="134"/>
      <c r="F268" s="134"/>
      <c r="G268" s="134"/>
      <c r="H268" s="134"/>
      <c r="I268" s="134"/>
      <c r="J268" s="134"/>
      <c r="K268" s="134"/>
      <c r="L268" s="135"/>
      <c r="M268" s="138"/>
      <c r="N268" s="138"/>
      <c r="O268" s="138"/>
    </row>
    <row r="269" spans="1:15" ht="26" hidden="1" x14ac:dyDescent="0.3">
      <c r="A269" s="107" t="s">
        <v>12</v>
      </c>
      <c r="B269" s="134"/>
      <c r="C269" s="134"/>
      <c r="D269" s="134"/>
      <c r="E269" s="134"/>
      <c r="F269" s="134"/>
      <c r="G269" s="134"/>
      <c r="H269" s="134"/>
      <c r="I269" s="134"/>
      <c r="J269" s="134"/>
      <c r="K269" s="134"/>
      <c r="L269" s="135"/>
      <c r="M269" s="138"/>
      <c r="N269" s="138"/>
      <c r="O269" s="138"/>
    </row>
    <row r="270" spans="1:15" ht="26" x14ac:dyDescent="0.3">
      <c r="A270" s="110" t="s">
        <v>13</v>
      </c>
      <c r="B270" s="136" t="e">
        <f>B272+B273</f>
        <v>#REF!</v>
      </c>
      <c r="C270" s="136">
        <f>C272+C273</f>
        <v>0</v>
      </c>
      <c r="D270" s="136">
        <f t="shared" ref="D270:L270" si="117">D272+D273</f>
        <v>0</v>
      </c>
      <c r="E270" s="136">
        <f t="shared" si="117"/>
        <v>0</v>
      </c>
      <c r="F270" s="136">
        <f t="shared" si="117"/>
        <v>0</v>
      </c>
      <c r="G270" s="136" t="e">
        <f t="shared" si="117"/>
        <v>#REF!</v>
      </c>
      <c r="H270" s="136" t="e">
        <f t="shared" si="117"/>
        <v>#REF!</v>
      </c>
      <c r="I270" s="136" t="e">
        <f t="shared" si="117"/>
        <v>#REF!</v>
      </c>
      <c r="J270" s="136" t="e">
        <f t="shared" si="117"/>
        <v>#REF!</v>
      </c>
      <c r="K270" s="136" t="e">
        <f t="shared" si="117"/>
        <v>#REF!</v>
      </c>
      <c r="L270" s="137" t="e">
        <f t="shared" si="117"/>
        <v>#REF!</v>
      </c>
      <c r="M270" s="138"/>
      <c r="N270" s="138"/>
      <c r="O270" s="138"/>
    </row>
    <row r="271" spans="1:15" x14ac:dyDescent="0.3">
      <c r="A271" s="107" t="s">
        <v>14</v>
      </c>
      <c r="B271" s="105" t="e">
        <f t="shared" ref="B271:L271" si="118">B272+B273</f>
        <v>#REF!</v>
      </c>
      <c r="C271" s="105">
        <f t="shared" si="118"/>
        <v>0</v>
      </c>
      <c r="D271" s="105">
        <f t="shared" si="118"/>
        <v>0</v>
      </c>
      <c r="E271" s="105">
        <f t="shared" si="118"/>
        <v>0</v>
      </c>
      <c r="F271" s="105">
        <f t="shared" si="118"/>
        <v>0</v>
      </c>
      <c r="G271" s="105" t="e">
        <f t="shared" si="118"/>
        <v>#REF!</v>
      </c>
      <c r="H271" s="105" t="e">
        <f t="shared" si="118"/>
        <v>#REF!</v>
      </c>
      <c r="I271" s="105" t="e">
        <f t="shared" si="118"/>
        <v>#REF!</v>
      </c>
      <c r="J271" s="105" t="e">
        <f t="shared" si="118"/>
        <v>#REF!</v>
      </c>
      <c r="K271" s="105" t="e">
        <f t="shared" si="118"/>
        <v>#REF!</v>
      </c>
      <c r="L271" s="111" t="e">
        <f t="shared" si="118"/>
        <v>#REF!</v>
      </c>
    </row>
    <row r="272" spans="1:15" hidden="1" x14ac:dyDescent="0.3">
      <c r="A272" s="107" t="s">
        <v>15</v>
      </c>
      <c r="B272" s="105"/>
      <c r="C272" s="108"/>
      <c r="D272" s="108"/>
      <c r="E272" s="108"/>
      <c r="F272" s="108"/>
      <c r="G272" s="108"/>
      <c r="H272" s="108"/>
      <c r="I272" s="108"/>
      <c r="J272" s="108"/>
      <c r="K272" s="108"/>
      <c r="L272" s="109"/>
    </row>
    <row r="273" spans="1:14" ht="52.5" thickBot="1" x14ac:dyDescent="0.35">
      <c r="A273" s="115" t="s">
        <v>16</v>
      </c>
      <c r="B273" s="104" t="e">
        <f>'3.PIELIKUMS'!#REF!</f>
        <v>#REF!</v>
      </c>
      <c r="C273" s="116"/>
      <c r="D273" s="116"/>
      <c r="E273" s="116"/>
      <c r="F273" s="116"/>
      <c r="G273" s="116" t="e">
        <f t="shared" ref="G273:L273" si="119">$B$273/6</f>
        <v>#REF!</v>
      </c>
      <c r="H273" s="116" t="e">
        <f t="shared" si="119"/>
        <v>#REF!</v>
      </c>
      <c r="I273" s="116" t="e">
        <f t="shared" si="119"/>
        <v>#REF!</v>
      </c>
      <c r="J273" s="116" t="e">
        <f t="shared" si="119"/>
        <v>#REF!</v>
      </c>
      <c r="K273" s="116" t="e">
        <f t="shared" si="119"/>
        <v>#REF!</v>
      </c>
      <c r="L273" s="125" t="e">
        <f t="shared" si="119"/>
        <v>#REF!</v>
      </c>
      <c r="M273" s="121" t="e">
        <f>G273+H273+I273+J273+K273+L273</f>
        <v>#REF!</v>
      </c>
      <c r="N273" s="121" t="e">
        <f>B273-M273</f>
        <v>#REF!</v>
      </c>
    </row>
    <row r="274" spans="1:14" ht="18.75" customHeight="1" thickBot="1" x14ac:dyDescent="0.35">
      <c r="A274" s="600" t="s">
        <v>52</v>
      </c>
      <c r="B274" s="601"/>
      <c r="C274" s="601"/>
      <c r="D274" s="601"/>
      <c r="E274" s="601"/>
      <c r="F274" s="601"/>
      <c r="G274" s="601"/>
      <c r="H274" s="601"/>
      <c r="I274" s="601"/>
      <c r="J274" s="601"/>
      <c r="K274" s="601"/>
      <c r="L274" s="602"/>
    </row>
    <row r="275" spans="1:14" x14ac:dyDescent="0.3">
      <c r="A275" s="106" t="s">
        <v>9</v>
      </c>
      <c r="B275" s="131" t="e">
        <f>B276+B277+B278+B279</f>
        <v>#REF!</v>
      </c>
      <c r="C275" s="131">
        <f>C276+C277+C278+C279</f>
        <v>0</v>
      </c>
      <c r="D275" s="131">
        <f t="shared" ref="D275:L275" si="120">D276+D277+D278+D279</f>
        <v>0</v>
      </c>
      <c r="E275" s="131">
        <f t="shared" si="120"/>
        <v>0</v>
      </c>
      <c r="F275" s="131">
        <f t="shared" si="120"/>
        <v>0</v>
      </c>
      <c r="G275" s="131" t="e">
        <f t="shared" si="120"/>
        <v>#REF!</v>
      </c>
      <c r="H275" s="131" t="e">
        <f t="shared" si="120"/>
        <v>#REF!</v>
      </c>
      <c r="I275" s="131" t="e">
        <f t="shared" si="120"/>
        <v>#REF!</v>
      </c>
      <c r="J275" s="131" t="e">
        <f t="shared" si="120"/>
        <v>#REF!</v>
      </c>
      <c r="K275" s="131" t="e">
        <f t="shared" si="120"/>
        <v>#REF!</v>
      </c>
      <c r="L275" s="132" t="e">
        <f t="shared" si="120"/>
        <v>#REF!</v>
      </c>
    </row>
    <row r="276" spans="1:14" hidden="1" x14ac:dyDescent="0.3">
      <c r="A276" s="107" t="s">
        <v>10</v>
      </c>
      <c r="B276" s="134"/>
      <c r="C276" s="134"/>
      <c r="D276" s="134"/>
      <c r="E276" s="134"/>
      <c r="F276" s="134"/>
      <c r="G276" s="134"/>
      <c r="H276" s="134"/>
      <c r="I276" s="134"/>
      <c r="J276" s="134"/>
      <c r="K276" s="134"/>
      <c r="L276" s="135"/>
    </row>
    <row r="277" spans="1:14" hidden="1" x14ac:dyDescent="0.3">
      <c r="A277" s="107" t="s">
        <v>11</v>
      </c>
      <c r="B277" s="134"/>
      <c r="C277" s="134"/>
      <c r="D277" s="134"/>
      <c r="E277" s="134"/>
      <c r="F277" s="134"/>
      <c r="G277" s="134"/>
      <c r="H277" s="134"/>
      <c r="I277" s="134"/>
      <c r="J277" s="134"/>
      <c r="K277" s="134"/>
      <c r="L277" s="135"/>
    </row>
    <row r="278" spans="1:14" ht="26" hidden="1" x14ac:dyDescent="0.3">
      <c r="A278" s="107" t="s">
        <v>12</v>
      </c>
      <c r="B278" s="134"/>
      <c r="C278" s="134"/>
      <c r="D278" s="134"/>
      <c r="E278" s="134"/>
      <c r="F278" s="134"/>
      <c r="G278" s="134"/>
      <c r="H278" s="134"/>
      <c r="I278" s="134"/>
      <c r="J278" s="134"/>
      <c r="K278" s="134"/>
      <c r="L278" s="135"/>
    </row>
    <row r="279" spans="1:14" ht="26" x14ac:dyDescent="0.3">
      <c r="A279" s="110" t="s">
        <v>13</v>
      </c>
      <c r="B279" s="136" t="e">
        <f>B281+B282</f>
        <v>#REF!</v>
      </c>
      <c r="C279" s="136">
        <f>C281+C282</f>
        <v>0</v>
      </c>
      <c r="D279" s="136">
        <f t="shared" ref="D279:L279" si="121">D281+D282</f>
        <v>0</v>
      </c>
      <c r="E279" s="136">
        <f t="shared" si="121"/>
        <v>0</v>
      </c>
      <c r="F279" s="136">
        <f t="shared" si="121"/>
        <v>0</v>
      </c>
      <c r="G279" s="136" t="e">
        <f t="shared" si="121"/>
        <v>#REF!</v>
      </c>
      <c r="H279" s="136" t="e">
        <f t="shared" si="121"/>
        <v>#REF!</v>
      </c>
      <c r="I279" s="136" t="e">
        <f t="shared" si="121"/>
        <v>#REF!</v>
      </c>
      <c r="J279" s="136" t="e">
        <f t="shared" si="121"/>
        <v>#REF!</v>
      </c>
      <c r="K279" s="136" t="e">
        <f t="shared" si="121"/>
        <v>#REF!</v>
      </c>
      <c r="L279" s="137" t="e">
        <f t="shared" si="121"/>
        <v>#REF!</v>
      </c>
    </row>
    <row r="280" spans="1:14" x14ac:dyDescent="0.3">
      <c r="A280" s="107" t="s">
        <v>14</v>
      </c>
      <c r="B280" s="105" t="e">
        <f t="shared" ref="B280:L280" si="122">B281+B282</f>
        <v>#REF!</v>
      </c>
      <c r="C280" s="105">
        <f t="shared" si="122"/>
        <v>0</v>
      </c>
      <c r="D280" s="105">
        <f t="shared" si="122"/>
        <v>0</v>
      </c>
      <c r="E280" s="105">
        <f t="shared" si="122"/>
        <v>0</v>
      </c>
      <c r="F280" s="105">
        <f t="shared" si="122"/>
        <v>0</v>
      </c>
      <c r="G280" s="105" t="e">
        <f t="shared" si="122"/>
        <v>#REF!</v>
      </c>
      <c r="H280" s="105" t="e">
        <f t="shared" si="122"/>
        <v>#REF!</v>
      </c>
      <c r="I280" s="105" t="e">
        <f t="shared" si="122"/>
        <v>#REF!</v>
      </c>
      <c r="J280" s="105" t="e">
        <f t="shared" si="122"/>
        <v>#REF!</v>
      </c>
      <c r="K280" s="105" t="e">
        <f t="shared" si="122"/>
        <v>#REF!</v>
      </c>
      <c r="L280" s="111" t="e">
        <f t="shared" si="122"/>
        <v>#REF!</v>
      </c>
    </row>
    <row r="281" spans="1:14" x14ac:dyDescent="0.3">
      <c r="A281" s="107" t="s">
        <v>15</v>
      </c>
      <c r="B281" s="126"/>
      <c r="C281" s="108"/>
      <c r="D281" s="108"/>
      <c r="E281" s="108"/>
      <c r="F281" s="108"/>
      <c r="G281" s="108"/>
      <c r="H281" s="108"/>
      <c r="I281" s="108"/>
      <c r="J281" s="108"/>
      <c r="K281" s="108"/>
      <c r="L281" s="109"/>
    </row>
    <row r="282" spans="1:14" ht="52.5" thickBot="1" x14ac:dyDescent="0.35">
      <c r="A282" s="115" t="s">
        <v>16</v>
      </c>
      <c r="B282" s="104" t="e">
        <f>'3.PIELIKUMS'!#REF!</f>
        <v>#REF!</v>
      </c>
      <c r="C282" s="116"/>
      <c r="D282" s="116"/>
      <c r="E282" s="116"/>
      <c r="F282" s="116"/>
      <c r="G282" s="116" t="e">
        <f t="shared" ref="G282:L282" si="123">$B$282/6</f>
        <v>#REF!</v>
      </c>
      <c r="H282" s="116" t="e">
        <f t="shared" si="123"/>
        <v>#REF!</v>
      </c>
      <c r="I282" s="116" t="e">
        <f t="shared" si="123"/>
        <v>#REF!</v>
      </c>
      <c r="J282" s="116" t="e">
        <f t="shared" si="123"/>
        <v>#REF!</v>
      </c>
      <c r="K282" s="116" t="e">
        <f t="shared" si="123"/>
        <v>#REF!</v>
      </c>
      <c r="L282" s="125" t="e">
        <f t="shared" si="123"/>
        <v>#REF!</v>
      </c>
      <c r="M282" s="121" t="e">
        <f>G282+H282+I282+J282+K282+L282</f>
        <v>#REF!</v>
      </c>
      <c r="N282" s="121" t="e">
        <f>B282-M282</f>
        <v>#REF!</v>
      </c>
    </row>
    <row r="283" spans="1:14" ht="16.5" customHeight="1" thickBot="1" x14ac:dyDescent="0.35">
      <c r="A283" s="600" t="s">
        <v>53</v>
      </c>
      <c r="B283" s="601"/>
      <c r="C283" s="601"/>
      <c r="D283" s="601"/>
      <c r="E283" s="601"/>
      <c r="F283" s="601"/>
      <c r="G283" s="601"/>
      <c r="H283" s="601"/>
      <c r="I283" s="601"/>
      <c r="J283" s="601"/>
      <c r="K283" s="601"/>
      <c r="L283" s="602"/>
    </row>
    <row r="284" spans="1:14" x14ac:dyDescent="0.3">
      <c r="A284" s="106" t="s">
        <v>9</v>
      </c>
      <c r="B284" s="131">
        <f>B285+B286+B287+B288</f>
        <v>0</v>
      </c>
      <c r="C284" s="131">
        <f>C285+C286+C287+C288</f>
        <v>0</v>
      </c>
      <c r="D284" s="131">
        <f t="shared" ref="D284:L284" si="124">D285+D286+D287+D288</f>
        <v>0</v>
      </c>
      <c r="E284" s="131">
        <f t="shared" si="124"/>
        <v>0</v>
      </c>
      <c r="F284" s="131">
        <f t="shared" si="124"/>
        <v>0</v>
      </c>
      <c r="G284" s="131">
        <f t="shared" si="124"/>
        <v>0</v>
      </c>
      <c r="H284" s="131">
        <f t="shared" si="124"/>
        <v>0</v>
      </c>
      <c r="I284" s="131">
        <f t="shared" si="124"/>
        <v>0</v>
      </c>
      <c r="J284" s="131">
        <f t="shared" si="124"/>
        <v>0</v>
      </c>
      <c r="K284" s="131">
        <f t="shared" si="124"/>
        <v>0</v>
      </c>
      <c r="L284" s="132">
        <f t="shared" si="124"/>
        <v>0</v>
      </c>
    </row>
    <row r="285" spans="1:14" hidden="1" x14ac:dyDescent="0.3">
      <c r="A285" s="107" t="s">
        <v>10</v>
      </c>
      <c r="B285" s="134"/>
      <c r="C285" s="134"/>
      <c r="D285" s="134"/>
      <c r="E285" s="134"/>
      <c r="F285" s="134"/>
      <c r="G285" s="134"/>
      <c r="H285" s="134"/>
      <c r="I285" s="134"/>
      <c r="J285" s="134"/>
      <c r="K285" s="134"/>
      <c r="L285" s="135"/>
    </row>
    <row r="286" spans="1:14" hidden="1" x14ac:dyDescent="0.3">
      <c r="A286" s="107" t="s">
        <v>11</v>
      </c>
      <c r="B286" s="134"/>
      <c r="C286" s="134"/>
      <c r="D286" s="134"/>
      <c r="E286" s="134"/>
      <c r="F286" s="134"/>
      <c r="G286" s="134"/>
      <c r="H286" s="134"/>
      <c r="I286" s="134"/>
      <c r="J286" s="134"/>
      <c r="K286" s="134"/>
      <c r="L286" s="135"/>
    </row>
    <row r="287" spans="1:14" ht="26" hidden="1" x14ac:dyDescent="0.3">
      <c r="A287" s="107" t="s">
        <v>12</v>
      </c>
      <c r="B287" s="134"/>
      <c r="C287" s="134"/>
      <c r="D287" s="134"/>
      <c r="E287" s="134"/>
      <c r="F287" s="134"/>
      <c r="G287" s="134"/>
      <c r="H287" s="134"/>
      <c r="I287" s="134"/>
      <c r="J287" s="134"/>
      <c r="K287" s="134"/>
      <c r="L287" s="135"/>
    </row>
    <row r="288" spans="1:14" ht="26" x14ac:dyDescent="0.3">
      <c r="A288" s="110" t="s">
        <v>13</v>
      </c>
      <c r="B288" s="136">
        <f>B290+B291</f>
        <v>0</v>
      </c>
      <c r="C288" s="136">
        <f>C290+C291</f>
        <v>0</v>
      </c>
      <c r="D288" s="136">
        <f t="shared" ref="D288:L288" si="125">D290+D291</f>
        <v>0</v>
      </c>
      <c r="E288" s="136">
        <f t="shared" si="125"/>
        <v>0</v>
      </c>
      <c r="F288" s="136">
        <f t="shared" si="125"/>
        <v>0</v>
      </c>
      <c r="G288" s="136">
        <f t="shared" si="125"/>
        <v>0</v>
      </c>
      <c r="H288" s="136">
        <f t="shared" si="125"/>
        <v>0</v>
      </c>
      <c r="I288" s="136">
        <f t="shared" si="125"/>
        <v>0</v>
      </c>
      <c r="J288" s="136">
        <f t="shared" si="125"/>
        <v>0</v>
      </c>
      <c r="K288" s="136">
        <f t="shared" si="125"/>
        <v>0</v>
      </c>
      <c r="L288" s="137">
        <f t="shared" si="125"/>
        <v>0</v>
      </c>
    </row>
    <row r="289" spans="1:14" x14ac:dyDescent="0.3">
      <c r="A289" s="107" t="s">
        <v>14</v>
      </c>
      <c r="B289" s="105">
        <f t="shared" ref="B289:L289" si="126">B290+B291</f>
        <v>0</v>
      </c>
      <c r="C289" s="105">
        <f t="shared" si="126"/>
        <v>0</v>
      </c>
      <c r="D289" s="105">
        <f t="shared" si="126"/>
        <v>0</v>
      </c>
      <c r="E289" s="105">
        <f t="shared" si="126"/>
        <v>0</v>
      </c>
      <c r="F289" s="105">
        <f t="shared" si="126"/>
        <v>0</v>
      </c>
      <c r="G289" s="105">
        <f t="shared" si="126"/>
        <v>0</v>
      </c>
      <c r="H289" s="105">
        <f t="shared" si="126"/>
        <v>0</v>
      </c>
      <c r="I289" s="105">
        <f t="shared" si="126"/>
        <v>0</v>
      </c>
      <c r="J289" s="105">
        <f t="shared" si="126"/>
        <v>0</v>
      </c>
      <c r="K289" s="105">
        <f t="shared" si="126"/>
        <v>0</v>
      </c>
      <c r="L289" s="111">
        <f t="shared" si="126"/>
        <v>0</v>
      </c>
    </row>
    <row r="290" spans="1:14" hidden="1" x14ac:dyDescent="0.3">
      <c r="A290" s="107" t="s">
        <v>15</v>
      </c>
      <c r="B290" s="105"/>
      <c r="C290" s="108"/>
      <c r="D290" s="108"/>
      <c r="E290" s="108"/>
      <c r="F290" s="108"/>
      <c r="G290" s="108"/>
      <c r="H290" s="108"/>
      <c r="I290" s="108"/>
      <c r="J290" s="108"/>
      <c r="K290" s="108"/>
      <c r="L290" s="109"/>
    </row>
    <row r="291" spans="1:14" ht="52.5" thickBot="1" x14ac:dyDescent="0.35">
      <c r="A291" s="115" t="s">
        <v>16</v>
      </c>
      <c r="B291" s="104">
        <f>'3.PIELIKUMS'!L117</f>
        <v>0</v>
      </c>
      <c r="C291" s="116"/>
      <c r="D291" s="116"/>
      <c r="E291" s="116"/>
      <c r="F291" s="116"/>
      <c r="G291" s="116">
        <f t="shared" ref="G291:L291" si="127">$B$291/6</f>
        <v>0</v>
      </c>
      <c r="H291" s="116">
        <f t="shared" si="127"/>
        <v>0</v>
      </c>
      <c r="I291" s="116">
        <f t="shared" si="127"/>
        <v>0</v>
      </c>
      <c r="J291" s="116">
        <f t="shared" si="127"/>
        <v>0</v>
      </c>
      <c r="K291" s="116">
        <f t="shared" si="127"/>
        <v>0</v>
      </c>
      <c r="L291" s="125">
        <f t="shared" si="127"/>
        <v>0</v>
      </c>
      <c r="M291" s="121">
        <f>G291+H291+I291+J291+K291+L291</f>
        <v>0</v>
      </c>
      <c r="N291" s="121">
        <f>B291-M291</f>
        <v>0</v>
      </c>
    </row>
    <row r="292" spans="1:14" ht="16.5" customHeight="1" thickBot="1" x14ac:dyDescent="0.35">
      <c r="A292" s="600" t="s">
        <v>54</v>
      </c>
      <c r="B292" s="601"/>
      <c r="C292" s="601"/>
      <c r="D292" s="601"/>
      <c r="E292" s="601"/>
      <c r="F292" s="601"/>
      <c r="G292" s="601"/>
      <c r="H292" s="601"/>
      <c r="I292" s="601"/>
      <c r="J292" s="601"/>
      <c r="K292" s="601"/>
      <c r="L292" s="602"/>
    </row>
    <row r="293" spans="1:14" x14ac:dyDescent="0.3">
      <c r="A293" s="106" t="s">
        <v>9</v>
      </c>
      <c r="B293" s="131" t="e">
        <f>B294+B295+B296+B297</f>
        <v>#REF!</v>
      </c>
      <c r="C293" s="131">
        <f>C294+C295+C296+C297</f>
        <v>0</v>
      </c>
      <c r="D293" s="131">
        <f t="shared" ref="D293:L293" si="128">D294+D295+D296+D297</f>
        <v>0</v>
      </c>
      <c r="E293" s="131">
        <f t="shared" si="128"/>
        <v>0</v>
      </c>
      <c r="F293" s="131">
        <f t="shared" si="128"/>
        <v>0</v>
      </c>
      <c r="G293" s="131" t="e">
        <f t="shared" si="128"/>
        <v>#REF!</v>
      </c>
      <c r="H293" s="131" t="e">
        <f t="shared" si="128"/>
        <v>#REF!</v>
      </c>
      <c r="I293" s="131" t="e">
        <f t="shared" si="128"/>
        <v>#REF!</v>
      </c>
      <c r="J293" s="131" t="e">
        <f t="shared" si="128"/>
        <v>#REF!</v>
      </c>
      <c r="K293" s="131" t="e">
        <f t="shared" si="128"/>
        <v>#REF!</v>
      </c>
      <c r="L293" s="132" t="e">
        <f t="shared" si="128"/>
        <v>#REF!</v>
      </c>
    </row>
    <row r="294" spans="1:14" hidden="1" x14ac:dyDescent="0.3">
      <c r="A294" s="107" t="s">
        <v>10</v>
      </c>
      <c r="B294" s="134"/>
      <c r="C294" s="134"/>
      <c r="D294" s="134"/>
      <c r="E294" s="134"/>
      <c r="F294" s="134"/>
      <c r="G294" s="134"/>
      <c r="H294" s="134"/>
      <c r="I294" s="134"/>
      <c r="J294" s="134"/>
      <c r="K294" s="134"/>
      <c r="L294" s="135"/>
    </row>
    <row r="295" spans="1:14" hidden="1" x14ac:dyDescent="0.3">
      <c r="A295" s="107" t="s">
        <v>11</v>
      </c>
      <c r="B295" s="134"/>
      <c r="C295" s="134"/>
      <c r="D295" s="134"/>
      <c r="E295" s="134"/>
      <c r="F295" s="134"/>
      <c r="G295" s="134"/>
      <c r="H295" s="134"/>
      <c r="I295" s="134"/>
      <c r="J295" s="134"/>
      <c r="K295" s="134"/>
      <c r="L295" s="135"/>
    </row>
    <row r="296" spans="1:14" ht="26" hidden="1" x14ac:dyDescent="0.3">
      <c r="A296" s="107" t="s">
        <v>12</v>
      </c>
      <c r="B296" s="134"/>
      <c r="C296" s="134"/>
      <c r="D296" s="134"/>
      <c r="E296" s="134"/>
      <c r="F296" s="134"/>
      <c r="G296" s="134"/>
      <c r="H296" s="134"/>
      <c r="I296" s="134"/>
      <c r="J296" s="134"/>
      <c r="K296" s="134"/>
      <c r="L296" s="135"/>
    </row>
    <row r="297" spans="1:14" ht="26" x14ac:dyDescent="0.3">
      <c r="A297" s="110" t="s">
        <v>13</v>
      </c>
      <c r="B297" s="136" t="e">
        <f>B299+B300</f>
        <v>#REF!</v>
      </c>
      <c r="C297" s="136">
        <f>C299+C300</f>
        <v>0</v>
      </c>
      <c r="D297" s="136">
        <f t="shared" ref="D297:L297" si="129">D299+D300</f>
        <v>0</v>
      </c>
      <c r="E297" s="136">
        <f t="shared" si="129"/>
        <v>0</v>
      </c>
      <c r="F297" s="136">
        <f t="shared" si="129"/>
        <v>0</v>
      </c>
      <c r="G297" s="136" t="e">
        <f t="shared" si="129"/>
        <v>#REF!</v>
      </c>
      <c r="H297" s="136" t="e">
        <f t="shared" si="129"/>
        <v>#REF!</v>
      </c>
      <c r="I297" s="136" t="e">
        <f t="shared" si="129"/>
        <v>#REF!</v>
      </c>
      <c r="J297" s="136" t="e">
        <f t="shared" si="129"/>
        <v>#REF!</v>
      </c>
      <c r="K297" s="136" t="e">
        <f t="shared" si="129"/>
        <v>#REF!</v>
      </c>
      <c r="L297" s="137" t="e">
        <f t="shared" si="129"/>
        <v>#REF!</v>
      </c>
    </row>
    <row r="298" spans="1:14" x14ac:dyDescent="0.3">
      <c r="A298" s="107" t="s">
        <v>14</v>
      </c>
      <c r="B298" s="105" t="e">
        <f t="shared" ref="B298:L298" si="130">B299+B300</f>
        <v>#REF!</v>
      </c>
      <c r="C298" s="105">
        <f t="shared" si="130"/>
        <v>0</v>
      </c>
      <c r="D298" s="105">
        <f t="shared" si="130"/>
        <v>0</v>
      </c>
      <c r="E298" s="105">
        <f t="shared" si="130"/>
        <v>0</v>
      </c>
      <c r="F298" s="105">
        <f t="shared" si="130"/>
        <v>0</v>
      </c>
      <c r="G298" s="105" t="e">
        <f t="shared" si="130"/>
        <v>#REF!</v>
      </c>
      <c r="H298" s="105" t="e">
        <f t="shared" si="130"/>
        <v>#REF!</v>
      </c>
      <c r="I298" s="105" t="e">
        <f t="shared" si="130"/>
        <v>#REF!</v>
      </c>
      <c r="J298" s="105" t="e">
        <f t="shared" si="130"/>
        <v>#REF!</v>
      </c>
      <c r="K298" s="105" t="e">
        <f t="shared" si="130"/>
        <v>#REF!</v>
      </c>
      <c r="L298" s="111" t="e">
        <f t="shared" si="130"/>
        <v>#REF!</v>
      </c>
    </row>
    <row r="299" spans="1:14" hidden="1" x14ac:dyDescent="0.3">
      <c r="A299" s="107" t="s">
        <v>15</v>
      </c>
      <c r="B299" s="105"/>
      <c r="C299" s="108"/>
      <c r="D299" s="108"/>
      <c r="E299" s="108"/>
      <c r="F299" s="108"/>
      <c r="G299" s="108"/>
      <c r="H299" s="108"/>
      <c r="I299" s="108"/>
      <c r="J299" s="108"/>
      <c r="K299" s="108"/>
      <c r="L299" s="109"/>
    </row>
    <row r="300" spans="1:14" ht="52.5" thickBot="1" x14ac:dyDescent="0.35">
      <c r="A300" s="115" t="s">
        <v>16</v>
      </c>
      <c r="B300" s="104" t="e">
        <f>'3.PIELIKUMS'!#REF!</f>
        <v>#REF!</v>
      </c>
      <c r="C300" s="116"/>
      <c r="D300" s="116"/>
      <c r="E300" s="116"/>
      <c r="F300" s="116"/>
      <c r="G300" s="116" t="e">
        <f t="shared" ref="G300:L300" si="131">$B$300/6</f>
        <v>#REF!</v>
      </c>
      <c r="H300" s="116" t="e">
        <f t="shared" si="131"/>
        <v>#REF!</v>
      </c>
      <c r="I300" s="116" t="e">
        <f t="shared" si="131"/>
        <v>#REF!</v>
      </c>
      <c r="J300" s="116" t="e">
        <f t="shared" si="131"/>
        <v>#REF!</v>
      </c>
      <c r="K300" s="116" t="e">
        <f t="shared" si="131"/>
        <v>#REF!</v>
      </c>
      <c r="L300" s="125" t="e">
        <f t="shared" si="131"/>
        <v>#REF!</v>
      </c>
      <c r="M300" s="121" t="e">
        <f>G300+H300+I300+J300+K300+L300</f>
        <v>#REF!</v>
      </c>
      <c r="N300" s="121" t="e">
        <f>B300-M300</f>
        <v>#REF!</v>
      </c>
    </row>
    <row r="301" spans="1:14" ht="42.75" customHeight="1" x14ac:dyDescent="0.3">
      <c r="A301" s="609" t="s">
        <v>55</v>
      </c>
      <c r="B301" s="609"/>
      <c r="C301" s="609"/>
      <c r="D301" s="609"/>
      <c r="E301" s="609"/>
      <c r="F301" s="609"/>
      <c r="G301" s="609"/>
      <c r="H301" s="609"/>
      <c r="I301" s="609"/>
      <c r="J301" s="609"/>
      <c r="K301" s="609"/>
      <c r="L301" s="609"/>
    </row>
    <row r="302" spans="1:14" ht="15.75" customHeight="1" x14ac:dyDescent="0.3">
      <c r="A302" s="599" t="s">
        <v>56</v>
      </c>
      <c r="B302" s="599"/>
      <c r="C302" s="599"/>
      <c r="D302" s="599"/>
      <c r="E302" s="599"/>
      <c r="F302" s="599"/>
      <c r="G302" s="599"/>
      <c r="H302" s="599"/>
      <c r="I302" s="599"/>
      <c r="J302" s="599"/>
      <c r="K302" s="599"/>
      <c r="L302" s="599"/>
    </row>
  </sheetData>
  <mergeCells count="46">
    <mergeCell ref="A15:L15"/>
    <mergeCell ref="A16:L16"/>
    <mergeCell ref="A25:L25"/>
    <mergeCell ref="A34:L34"/>
    <mergeCell ref="A43:L43"/>
    <mergeCell ref="A1:L1"/>
    <mergeCell ref="A3:L3"/>
    <mergeCell ref="A5:A6"/>
    <mergeCell ref="B5:B6"/>
    <mergeCell ref="C5:E5"/>
    <mergeCell ref="F5:L5"/>
    <mergeCell ref="A128:L128"/>
    <mergeCell ref="A52:L52"/>
    <mergeCell ref="A53:L53"/>
    <mergeCell ref="A62:L62"/>
    <mergeCell ref="A71:L71"/>
    <mergeCell ref="A80:L80"/>
    <mergeCell ref="A89:L89"/>
    <mergeCell ref="A98:L98"/>
    <mergeCell ref="A107:L107"/>
    <mergeCell ref="A108:L108"/>
    <mergeCell ref="A119:L119"/>
    <mergeCell ref="A110:L110"/>
    <mergeCell ref="A109:L109"/>
    <mergeCell ref="A229:L229"/>
    <mergeCell ref="A137:L137"/>
    <mergeCell ref="A146:L146"/>
    <mergeCell ref="A147:L147"/>
    <mergeCell ref="A156:L156"/>
    <mergeCell ref="A165:L165"/>
    <mergeCell ref="A174:L174"/>
    <mergeCell ref="A183:L183"/>
    <mergeCell ref="A192:L192"/>
    <mergeCell ref="A219:L219"/>
    <mergeCell ref="A220:L220"/>
    <mergeCell ref="A201:L201"/>
    <mergeCell ref="A210:L210"/>
    <mergeCell ref="A302:L302"/>
    <mergeCell ref="A238:L238"/>
    <mergeCell ref="A247:L247"/>
    <mergeCell ref="A256:L256"/>
    <mergeCell ref="A265:L265"/>
    <mergeCell ref="A274:L274"/>
    <mergeCell ref="A301:L301"/>
    <mergeCell ref="A283:L283"/>
    <mergeCell ref="A292:L292"/>
  </mergeCells>
  <pageMargins left="0.7" right="0.7" top="0.75" bottom="0.75" header="0.3" footer="0.3"/>
  <pageSetup paperSize="9" scale="87"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C5:I92"/>
  <sheetViews>
    <sheetView topLeftCell="A59" workbookViewId="0">
      <selection activeCell="L78" sqref="L78"/>
    </sheetView>
  </sheetViews>
  <sheetFormatPr defaultRowHeight="14.5" x14ac:dyDescent="0.35"/>
  <cols>
    <col min="4" max="4" width="9.1796875" style="240"/>
    <col min="5" max="5" width="11.54296875" style="240" customWidth="1"/>
  </cols>
  <sheetData>
    <row r="5" spans="3:5" x14ac:dyDescent="0.35">
      <c r="C5" s="102">
        <v>2</v>
      </c>
      <c r="D5" s="195" t="s">
        <v>57</v>
      </c>
      <c r="E5" s="196"/>
    </row>
    <row r="6" spans="3:5" x14ac:dyDescent="0.35">
      <c r="C6" s="102">
        <v>3</v>
      </c>
      <c r="D6" s="195" t="s">
        <v>57</v>
      </c>
      <c r="E6" s="196"/>
    </row>
    <row r="7" spans="3:5" x14ac:dyDescent="0.35">
      <c r="C7" s="185">
        <v>16</v>
      </c>
      <c r="D7" s="222" t="s">
        <v>58</v>
      </c>
      <c r="E7" s="223">
        <v>4567500</v>
      </c>
    </row>
    <row r="8" spans="3:5" x14ac:dyDescent="0.35">
      <c r="C8" s="185">
        <v>21</v>
      </c>
      <c r="D8" s="207" t="s">
        <v>58</v>
      </c>
      <c r="E8" s="208">
        <v>2000000</v>
      </c>
    </row>
    <row r="9" spans="3:5" x14ac:dyDescent="0.35">
      <c r="C9" s="190">
        <v>26</v>
      </c>
      <c r="D9" s="207" t="s">
        <v>59</v>
      </c>
      <c r="E9" s="235">
        <v>15000000</v>
      </c>
    </row>
    <row r="10" spans="3:5" x14ac:dyDescent="0.35">
      <c r="C10" s="102">
        <v>34</v>
      </c>
      <c r="D10" s="195" t="s">
        <v>60</v>
      </c>
      <c r="E10" s="196">
        <v>12859897.142857144</v>
      </c>
    </row>
    <row r="11" spans="3:5" x14ac:dyDescent="0.35">
      <c r="C11" s="185">
        <v>35</v>
      </c>
      <c r="D11" s="207" t="s">
        <v>60</v>
      </c>
      <c r="E11" s="236">
        <v>21044090</v>
      </c>
    </row>
    <row r="12" spans="3:5" x14ac:dyDescent="0.35">
      <c r="C12" s="185">
        <v>41</v>
      </c>
      <c r="D12" s="222" t="s">
        <v>60</v>
      </c>
      <c r="E12" s="237">
        <v>310397257.14285713</v>
      </c>
    </row>
    <row r="13" spans="3:5" x14ac:dyDescent="0.35">
      <c r="C13" s="102">
        <v>65</v>
      </c>
      <c r="D13" s="195" t="s">
        <v>58</v>
      </c>
      <c r="E13" s="196">
        <v>48000000</v>
      </c>
    </row>
    <row r="14" spans="3:5" x14ac:dyDescent="0.35">
      <c r="C14" s="102">
        <v>67</v>
      </c>
      <c r="D14" s="195" t="s">
        <v>57</v>
      </c>
      <c r="E14" s="196">
        <v>10000000</v>
      </c>
    </row>
    <row r="15" spans="3:5" x14ac:dyDescent="0.35">
      <c r="C15" s="226">
        <v>71</v>
      </c>
      <c r="D15" s="195" t="s">
        <v>58</v>
      </c>
      <c r="E15" s="196">
        <v>48000000</v>
      </c>
    </row>
    <row r="16" spans="3:5" x14ac:dyDescent="0.35">
      <c r="C16" s="226">
        <v>71</v>
      </c>
      <c r="D16" s="195" t="s">
        <v>58</v>
      </c>
      <c r="E16" s="196">
        <v>72000000</v>
      </c>
    </row>
    <row r="17" spans="3:5" x14ac:dyDescent="0.35">
      <c r="C17" s="102">
        <v>72</v>
      </c>
      <c r="D17" s="195" t="s">
        <v>58</v>
      </c>
      <c r="E17" s="196">
        <v>7500000</v>
      </c>
    </row>
    <row r="18" spans="3:5" x14ac:dyDescent="0.35">
      <c r="C18" s="102">
        <v>74</v>
      </c>
      <c r="D18" s="195" t="s">
        <v>58</v>
      </c>
      <c r="E18" s="196">
        <v>22000000</v>
      </c>
    </row>
    <row r="19" spans="3:5" x14ac:dyDescent="0.35">
      <c r="C19" s="102">
        <v>75</v>
      </c>
      <c r="D19" s="195" t="s">
        <v>58</v>
      </c>
      <c r="E19" s="197"/>
    </row>
    <row r="20" spans="3:5" x14ac:dyDescent="0.35">
      <c r="C20" s="102">
        <v>76</v>
      </c>
      <c r="D20" s="195" t="s">
        <v>61</v>
      </c>
      <c r="E20" s="202">
        <v>20000000</v>
      </c>
    </row>
    <row r="21" spans="3:5" x14ac:dyDescent="0.35">
      <c r="C21" s="102">
        <v>77</v>
      </c>
      <c r="D21" s="195" t="s">
        <v>58</v>
      </c>
      <c r="E21" s="196">
        <v>45000000</v>
      </c>
    </row>
    <row r="22" spans="3:5" x14ac:dyDescent="0.35">
      <c r="C22" s="185">
        <v>81</v>
      </c>
      <c r="D22" s="203" t="s">
        <v>58</v>
      </c>
      <c r="E22" s="214">
        <f>250000000/2</f>
        <v>125000000</v>
      </c>
    </row>
    <row r="23" spans="3:5" x14ac:dyDescent="0.35">
      <c r="C23" s="185">
        <v>82</v>
      </c>
      <c r="D23" s="203" t="s">
        <v>58</v>
      </c>
      <c r="E23" s="204"/>
    </row>
    <row r="24" spans="3:5" x14ac:dyDescent="0.35">
      <c r="C24" s="102">
        <v>83</v>
      </c>
      <c r="D24" s="212" t="s">
        <v>58</v>
      </c>
      <c r="E24" s="213"/>
    </row>
    <row r="25" spans="3:5" x14ac:dyDescent="0.35">
      <c r="C25" s="185">
        <v>84</v>
      </c>
      <c r="D25" s="203" t="s">
        <v>58</v>
      </c>
      <c r="E25" s="204"/>
    </row>
    <row r="26" spans="3:5" x14ac:dyDescent="0.35">
      <c r="C26" s="102">
        <v>85</v>
      </c>
      <c r="D26" s="195" t="s">
        <v>59</v>
      </c>
      <c r="E26" s="197"/>
    </row>
    <row r="27" spans="3:5" x14ac:dyDescent="0.35">
      <c r="C27" s="234">
        <v>86</v>
      </c>
      <c r="D27" s="195" t="s">
        <v>58</v>
      </c>
      <c r="E27" s="197"/>
    </row>
    <row r="28" spans="3:5" x14ac:dyDescent="0.35">
      <c r="C28" s="102">
        <v>87</v>
      </c>
      <c r="D28" s="195" t="s">
        <v>59</v>
      </c>
      <c r="E28" s="202">
        <v>25000000</v>
      </c>
    </row>
    <row r="29" spans="3:5" x14ac:dyDescent="0.35">
      <c r="C29" s="102">
        <v>88</v>
      </c>
      <c r="D29" s="195" t="s">
        <v>59</v>
      </c>
      <c r="E29" s="202">
        <v>27000000</v>
      </c>
    </row>
    <row r="30" spans="3:5" x14ac:dyDescent="0.35">
      <c r="C30" s="102">
        <v>90</v>
      </c>
      <c r="D30" s="195" t="s">
        <v>61</v>
      </c>
      <c r="E30" s="202">
        <v>50000000</v>
      </c>
    </row>
    <row r="31" spans="3:5" x14ac:dyDescent="0.35">
      <c r="C31" s="102">
        <v>91</v>
      </c>
      <c r="D31" s="195" t="s">
        <v>61</v>
      </c>
      <c r="E31" s="202">
        <v>99500000</v>
      </c>
    </row>
    <row r="32" spans="3:5" x14ac:dyDescent="0.35">
      <c r="C32" s="102">
        <v>92</v>
      </c>
      <c r="D32" s="195" t="s">
        <v>62</v>
      </c>
      <c r="E32" s="196">
        <v>70000000</v>
      </c>
    </row>
    <row r="33" spans="3:5" x14ac:dyDescent="0.35">
      <c r="C33" s="102">
        <v>93</v>
      </c>
      <c r="D33" s="195" t="s">
        <v>57</v>
      </c>
      <c r="E33" s="196">
        <v>50000000</v>
      </c>
    </row>
    <row r="34" spans="3:5" x14ac:dyDescent="0.35">
      <c r="C34" s="102">
        <v>94</v>
      </c>
      <c r="D34" s="195" t="s">
        <v>57</v>
      </c>
      <c r="E34" s="196">
        <v>27500000</v>
      </c>
    </row>
    <row r="35" spans="3:5" x14ac:dyDescent="0.35">
      <c r="C35" s="102">
        <v>95</v>
      </c>
      <c r="D35" s="195" t="s">
        <v>59</v>
      </c>
      <c r="E35" s="202">
        <v>187500000</v>
      </c>
    </row>
    <row r="36" spans="3:5" x14ac:dyDescent="0.35">
      <c r="C36" s="102">
        <v>96</v>
      </c>
      <c r="D36" s="195" t="s">
        <v>59</v>
      </c>
      <c r="E36" s="202">
        <v>120000000</v>
      </c>
    </row>
    <row r="37" spans="3:5" x14ac:dyDescent="0.35">
      <c r="C37" s="102">
        <v>97</v>
      </c>
      <c r="D37" s="195" t="s">
        <v>59</v>
      </c>
      <c r="E37" s="197"/>
    </row>
    <row r="38" spans="3:5" x14ac:dyDescent="0.35">
      <c r="C38" s="102">
        <v>99</v>
      </c>
      <c r="D38" s="195" t="s">
        <v>59</v>
      </c>
      <c r="E38" s="196">
        <v>50000000</v>
      </c>
    </row>
    <row r="39" spans="3:5" x14ac:dyDescent="0.35">
      <c r="C39" s="102">
        <v>100</v>
      </c>
      <c r="D39" s="195" t="s">
        <v>59</v>
      </c>
      <c r="E39" s="202">
        <v>65000000</v>
      </c>
    </row>
    <row r="40" spans="3:5" x14ac:dyDescent="0.35">
      <c r="C40" s="102">
        <v>101</v>
      </c>
      <c r="D40" s="238" t="e">
        <f>'3.PIELIKUMS'!#REF!</f>
        <v>#REF!</v>
      </c>
      <c r="E40" s="239" t="e">
        <f>'3.PIELIKUMS'!#REF!</f>
        <v>#REF!</v>
      </c>
    </row>
    <row r="41" spans="3:5" x14ac:dyDescent="0.35">
      <c r="C41" s="190">
        <v>234</v>
      </c>
      <c r="D41" s="222" t="s">
        <v>57</v>
      </c>
      <c r="E41" s="223">
        <v>5035500</v>
      </c>
    </row>
    <row r="42" spans="3:5" x14ac:dyDescent="0.35">
      <c r="C42" s="185">
        <v>244</v>
      </c>
      <c r="D42" s="224" t="s">
        <v>62</v>
      </c>
      <c r="E42" s="225">
        <v>20000000</v>
      </c>
    </row>
    <row r="43" spans="3:5" x14ac:dyDescent="0.35">
      <c r="C43" s="102">
        <v>256</v>
      </c>
      <c r="D43" s="195" t="s">
        <v>58</v>
      </c>
      <c r="E43" s="196">
        <v>5000000</v>
      </c>
    </row>
    <row r="44" spans="3:5" x14ac:dyDescent="0.35">
      <c r="C44" s="102">
        <v>274</v>
      </c>
      <c r="D44" s="195" t="s">
        <v>58</v>
      </c>
      <c r="E44" s="196">
        <v>125000000</v>
      </c>
    </row>
    <row r="45" spans="3:5" x14ac:dyDescent="0.35">
      <c r="C45" s="102">
        <v>275</v>
      </c>
      <c r="D45" s="195" t="s">
        <v>63</v>
      </c>
      <c r="E45" s="196">
        <v>15000000</v>
      </c>
    </row>
    <row r="46" spans="3:5" x14ac:dyDescent="0.35">
      <c r="C46" s="190">
        <v>276</v>
      </c>
      <c r="D46" s="217" t="s">
        <v>62</v>
      </c>
      <c r="E46" s="218">
        <v>180000000</v>
      </c>
    </row>
    <row r="47" spans="3:5" x14ac:dyDescent="0.35">
      <c r="C47" s="190">
        <v>283</v>
      </c>
      <c r="D47" s="217" t="s">
        <v>59</v>
      </c>
      <c r="E47" s="219">
        <v>35714285.714285716</v>
      </c>
    </row>
    <row r="48" spans="3:5" x14ac:dyDescent="0.35">
      <c r="C48" s="185">
        <v>285</v>
      </c>
      <c r="D48" s="224" t="s">
        <v>62</v>
      </c>
      <c r="E48" s="225">
        <v>32000000</v>
      </c>
    </row>
    <row r="49" spans="3:5" x14ac:dyDescent="0.35">
      <c r="C49" s="102">
        <v>286</v>
      </c>
      <c r="D49" s="195" t="s">
        <v>62</v>
      </c>
      <c r="E49" s="196">
        <v>21000000</v>
      </c>
    </row>
    <row r="50" spans="3:5" x14ac:dyDescent="0.35">
      <c r="C50" s="188">
        <v>296</v>
      </c>
      <c r="D50" s="195" t="s">
        <v>64</v>
      </c>
      <c r="E50" s="196">
        <v>55000000</v>
      </c>
    </row>
    <row r="51" spans="3:5" x14ac:dyDescent="0.35">
      <c r="C51" s="102">
        <v>297</v>
      </c>
      <c r="D51" s="195" t="s">
        <v>64</v>
      </c>
      <c r="E51" s="196">
        <v>85000000</v>
      </c>
    </row>
    <row r="52" spans="3:5" x14ac:dyDescent="0.35">
      <c r="C52" s="102">
        <v>307</v>
      </c>
      <c r="D52" s="195" t="s">
        <v>61</v>
      </c>
      <c r="E52" s="196">
        <v>4908824</v>
      </c>
    </row>
    <row r="53" spans="3:5" x14ac:dyDescent="0.35">
      <c r="C53" s="102">
        <v>374</v>
      </c>
      <c r="D53" s="195" t="s">
        <v>57</v>
      </c>
      <c r="E53" s="196">
        <v>45000000</v>
      </c>
    </row>
    <row r="54" spans="3:5" x14ac:dyDescent="0.35">
      <c r="C54" s="102">
        <v>375</v>
      </c>
      <c r="D54" s="195" t="s">
        <v>58</v>
      </c>
      <c r="E54" s="196">
        <v>7000000</v>
      </c>
    </row>
    <row r="55" spans="3:5" x14ac:dyDescent="0.35">
      <c r="C55" s="102">
        <v>376</v>
      </c>
      <c r="D55" s="195" t="s">
        <v>58</v>
      </c>
      <c r="E55" s="196">
        <v>93000000</v>
      </c>
    </row>
    <row r="56" spans="3:5" x14ac:dyDescent="0.35">
      <c r="C56" s="102">
        <v>377</v>
      </c>
      <c r="D56" s="195" t="s">
        <v>57</v>
      </c>
      <c r="E56" s="196">
        <v>19000000</v>
      </c>
    </row>
    <row r="57" spans="3:5" x14ac:dyDescent="0.35">
      <c r="C57" s="185">
        <v>378</v>
      </c>
      <c r="D57" s="207" t="s">
        <v>57</v>
      </c>
      <c r="E57" s="208">
        <v>40000000</v>
      </c>
    </row>
    <row r="58" spans="3:5" x14ac:dyDescent="0.35">
      <c r="C58" s="102">
        <v>380</v>
      </c>
      <c r="D58" s="200" t="s">
        <v>57</v>
      </c>
      <c r="E58" s="201">
        <v>45000000</v>
      </c>
    </row>
    <row r="59" spans="3:5" x14ac:dyDescent="0.35">
      <c r="C59" s="189">
        <v>381</v>
      </c>
      <c r="D59" s="215" t="s">
        <v>58</v>
      </c>
      <c r="E59" s="216">
        <v>48000000</v>
      </c>
    </row>
    <row r="60" spans="3:5" x14ac:dyDescent="0.35">
      <c r="C60" s="189">
        <v>382</v>
      </c>
      <c r="D60" s="215" t="s">
        <v>57</v>
      </c>
      <c r="E60" s="216">
        <v>17500000</v>
      </c>
    </row>
    <row r="61" spans="3:5" x14ac:dyDescent="0.35">
      <c r="C61" s="185">
        <v>383</v>
      </c>
      <c r="D61" s="203" t="s">
        <v>58</v>
      </c>
      <c r="E61" s="214">
        <v>13687000</v>
      </c>
    </row>
    <row r="62" spans="3:5" x14ac:dyDescent="0.35">
      <c r="C62" s="102">
        <v>386</v>
      </c>
      <c r="D62" s="195" t="s">
        <v>58</v>
      </c>
      <c r="E62" s="196">
        <v>70000000</v>
      </c>
    </row>
    <row r="63" spans="3:5" x14ac:dyDescent="0.35">
      <c r="C63" s="102">
        <v>388</v>
      </c>
      <c r="D63" s="195" t="s">
        <v>58</v>
      </c>
      <c r="E63" s="196"/>
    </row>
    <row r="64" spans="3:5" x14ac:dyDescent="0.35">
      <c r="C64" s="102">
        <v>390</v>
      </c>
      <c r="D64" s="195" t="s">
        <v>58</v>
      </c>
      <c r="E64" s="196">
        <v>25000000</v>
      </c>
    </row>
    <row r="65" spans="3:9" x14ac:dyDescent="0.35">
      <c r="C65" s="190">
        <v>391</v>
      </c>
      <c r="D65" s="220" t="s">
        <v>61</v>
      </c>
      <c r="E65" s="221">
        <v>2000000</v>
      </c>
    </row>
    <row r="66" spans="3:9" x14ac:dyDescent="0.35">
      <c r="C66" s="185">
        <v>404</v>
      </c>
      <c r="D66" s="210" t="s">
        <v>58</v>
      </c>
      <c r="E66" s="211">
        <v>57000000</v>
      </c>
    </row>
    <row r="67" spans="3:9" x14ac:dyDescent="0.35">
      <c r="C67" s="102">
        <v>414</v>
      </c>
      <c r="D67" s="195" t="s">
        <v>63</v>
      </c>
      <c r="E67" s="196">
        <v>6000000</v>
      </c>
    </row>
    <row r="68" spans="3:9" x14ac:dyDescent="0.35">
      <c r="C68" s="102">
        <v>415</v>
      </c>
      <c r="D68" s="200" t="s">
        <v>63</v>
      </c>
      <c r="E68" s="201">
        <v>17021250</v>
      </c>
    </row>
    <row r="69" spans="3:9" x14ac:dyDescent="0.35">
      <c r="C69" s="185">
        <v>418</v>
      </c>
      <c r="D69" s="207" t="s">
        <v>61</v>
      </c>
      <c r="E69" s="208">
        <v>100000000</v>
      </c>
    </row>
    <row r="70" spans="3:9" x14ac:dyDescent="0.35">
      <c r="C70" s="185">
        <v>420.1</v>
      </c>
      <c r="D70" s="195" t="s">
        <v>57</v>
      </c>
      <c r="E70" s="196">
        <v>4900000</v>
      </c>
      <c r="F70" s="197" t="s">
        <v>65</v>
      </c>
      <c r="G70" s="195" t="s">
        <v>63</v>
      </c>
      <c r="H70" s="196">
        <v>27477800</v>
      </c>
      <c r="I70" s="152"/>
    </row>
    <row r="71" spans="3:9" x14ac:dyDescent="0.35">
      <c r="C71" s="185">
        <v>426</v>
      </c>
      <c r="D71" s="222" t="s">
        <v>63</v>
      </c>
      <c r="E71" s="237">
        <v>26500000</v>
      </c>
    </row>
    <row r="72" spans="3:9" x14ac:dyDescent="0.35">
      <c r="C72" s="102">
        <v>444</v>
      </c>
      <c r="D72" s="195" t="s">
        <v>58</v>
      </c>
      <c r="E72" s="196">
        <v>2000000</v>
      </c>
    </row>
    <row r="73" spans="3:9" x14ac:dyDescent="0.35">
      <c r="C73" s="185">
        <v>450</v>
      </c>
      <c r="D73" s="207" t="s">
        <v>63</v>
      </c>
      <c r="E73" s="209">
        <v>4000000</v>
      </c>
    </row>
    <row r="74" spans="3:9" x14ac:dyDescent="0.35">
      <c r="C74" s="189">
        <v>452</v>
      </c>
      <c r="D74" s="215" t="s">
        <v>61</v>
      </c>
      <c r="E74" s="216">
        <v>2500000</v>
      </c>
    </row>
    <row r="75" spans="3:9" x14ac:dyDescent="0.35">
      <c r="C75" s="185">
        <v>455</v>
      </c>
      <c r="D75" s="203" t="s">
        <v>63</v>
      </c>
      <c r="E75" s="214">
        <v>1500000</v>
      </c>
      <c r="F75" s="204" t="s">
        <v>65</v>
      </c>
      <c r="G75" s="203" t="s">
        <v>57</v>
      </c>
      <c r="H75" s="214">
        <v>3000000</v>
      </c>
    </row>
    <row r="76" spans="3:9" x14ac:dyDescent="0.35">
      <c r="C76" s="185">
        <v>456</v>
      </c>
      <c r="D76" s="207" t="s">
        <v>57</v>
      </c>
      <c r="E76" s="209">
        <v>3000000</v>
      </c>
    </row>
    <row r="77" spans="3:9" x14ac:dyDescent="0.35">
      <c r="C77" s="185">
        <v>479</v>
      </c>
      <c r="D77" s="205" t="s">
        <v>63</v>
      </c>
      <c r="E77" s="206">
        <v>115000000</v>
      </c>
    </row>
    <row r="78" spans="3:9" x14ac:dyDescent="0.35">
      <c r="C78" s="185">
        <v>493</v>
      </c>
      <c r="D78" s="207" t="s">
        <v>57</v>
      </c>
      <c r="E78" s="208">
        <v>124000000</v>
      </c>
    </row>
    <row r="79" spans="3:9" x14ac:dyDescent="0.35">
      <c r="C79" s="185">
        <v>494</v>
      </c>
      <c r="D79" s="205" t="s">
        <v>57</v>
      </c>
      <c r="E79" s="206">
        <v>150000000</v>
      </c>
    </row>
    <row r="80" spans="3:9" x14ac:dyDescent="0.35">
      <c r="C80" s="185">
        <v>497</v>
      </c>
      <c r="D80" s="207" t="s">
        <v>63</v>
      </c>
      <c r="E80" s="208">
        <v>1500000</v>
      </c>
    </row>
    <row r="81" spans="3:5" ht="15" thickBot="1" x14ac:dyDescent="0.4">
      <c r="C81" s="154">
        <v>498</v>
      </c>
      <c r="D81" s="195" t="s">
        <v>63</v>
      </c>
      <c r="E81" s="196">
        <v>55000000</v>
      </c>
    </row>
    <row r="82" spans="3:5" x14ac:dyDescent="0.35">
      <c r="C82" s="185">
        <v>500</v>
      </c>
      <c r="D82" s="205" t="s">
        <v>63</v>
      </c>
      <c r="E82" s="206">
        <v>40000000</v>
      </c>
    </row>
    <row r="83" spans="3:5" x14ac:dyDescent="0.35">
      <c r="C83" s="102">
        <v>502</v>
      </c>
      <c r="D83" s="195" t="s">
        <v>63</v>
      </c>
      <c r="E83" s="196">
        <v>14000000</v>
      </c>
    </row>
    <row r="84" spans="3:5" x14ac:dyDescent="0.35">
      <c r="C84" s="185">
        <v>604</v>
      </c>
      <c r="D84" s="207" t="s">
        <v>63</v>
      </c>
      <c r="E84" s="209">
        <v>21000000</v>
      </c>
    </row>
    <row r="85" spans="3:5" x14ac:dyDescent="0.35">
      <c r="C85" s="102">
        <v>607</v>
      </c>
      <c r="D85" s="195" t="s">
        <v>58</v>
      </c>
      <c r="E85" s="199">
        <v>30000000</v>
      </c>
    </row>
    <row r="86" spans="3:5" x14ac:dyDescent="0.35">
      <c r="C86" s="102" t="s">
        <v>66</v>
      </c>
      <c r="D86" s="195" t="s">
        <v>57</v>
      </c>
      <c r="E86" s="196"/>
    </row>
    <row r="87" spans="3:5" x14ac:dyDescent="0.35">
      <c r="C87" s="102" t="s">
        <v>67</v>
      </c>
      <c r="D87" s="195" t="s">
        <v>57</v>
      </c>
      <c r="E87" s="196">
        <v>13100000</v>
      </c>
    </row>
    <row r="88" spans="3:5" x14ac:dyDescent="0.35">
      <c r="E88" s="239" t="e">
        <f>SUM(E7:E87)+H70+H75</f>
        <v>#REF!</v>
      </c>
    </row>
    <row r="89" spans="3:5" x14ac:dyDescent="0.35">
      <c r="D89" s="240" t="s">
        <v>63</v>
      </c>
      <c r="E89" s="239" t="e">
        <f>E7+E8+E9+E10+E11+E12+E13+E15+E16+E17+E18+E20+E21+E22+E28+E29+E30+E31+E32+E35+E36+E38+E39+E40+E42+E43+E44+E45+E46+E47+E48+E49+E50+E51+E52+E54+E55+E59+E61+E62+E63+E64+E65+E66+E67+E68+E69+E71+E72+E73+E74+E75+E77+E80+E81+E82+E83+E84+E85+H70</f>
        <v>#REF!</v>
      </c>
    </row>
    <row r="90" spans="3:5" x14ac:dyDescent="0.35">
      <c r="D90" s="240" t="s">
        <v>57</v>
      </c>
      <c r="E90" s="239">
        <f>E6+E14+E33+E34+E41+E53+E56+E57+E58+E60+E70+E76+E78+E79+E86+E87+H75</f>
        <v>557035500</v>
      </c>
    </row>
    <row r="91" spans="3:5" x14ac:dyDescent="0.35">
      <c r="E91" s="239" t="e">
        <f>E89+E90</f>
        <v>#REF!</v>
      </c>
    </row>
    <row r="92" spans="3:5" x14ac:dyDescent="0.35">
      <c r="E92" s="239" t="e">
        <f>E88-E91</f>
        <v>#REF!</v>
      </c>
    </row>
  </sheetData>
  <autoFilter ref="C4:C10" xr:uid="{00000000-0009-0000-0000-000001000000}">
    <sortState xmlns:xlrd2="http://schemas.microsoft.com/office/spreadsheetml/2017/richdata2" ref="C5:C87">
      <sortCondition ref="C4:C10"/>
    </sortState>
  </autoFilter>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43"/>
  <sheetViews>
    <sheetView tabSelected="1" topLeftCell="D141" zoomScale="90" zoomScaleNormal="90" workbookViewId="0">
      <selection activeCell="T153" sqref="T153"/>
    </sheetView>
  </sheetViews>
  <sheetFormatPr defaultColWidth="8.7265625" defaultRowHeight="13" x14ac:dyDescent="0.35"/>
  <cols>
    <col min="1" max="1" width="9.7265625" style="152" customWidth="1"/>
    <col min="2" max="2" width="9.26953125" style="152" hidden="1" customWidth="1"/>
    <col min="3" max="3" width="11.1796875" style="152" customWidth="1"/>
    <col min="4" max="4" width="64.26953125" style="152" customWidth="1"/>
    <col min="5" max="5" width="12.7265625" style="186" customWidth="1"/>
    <col min="6" max="6" width="12.81640625" style="152" customWidth="1"/>
    <col min="7" max="7" width="17.1796875" style="186" customWidth="1"/>
    <col min="8" max="8" width="14.7265625" style="152" customWidth="1"/>
    <col min="9" max="9" width="10" style="191" hidden="1" customWidth="1"/>
    <col min="10" max="10" width="12.453125" style="191" hidden="1" customWidth="1"/>
    <col min="11" max="11" width="11.7265625" style="191" hidden="1" customWidth="1"/>
    <col min="12" max="12" width="12.1796875" style="191" hidden="1" customWidth="1"/>
    <col min="13" max="13" width="10.1796875" style="191" hidden="1" customWidth="1"/>
    <col min="14" max="14" width="11.1796875" style="191" customWidth="1"/>
    <col min="15" max="15" width="10.54296875" style="152" customWidth="1"/>
    <col min="16" max="16384" width="8.7265625" style="152"/>
  </cols>
  <sheetData>
    <row r="1" spans="1:14" ht="23.25" customHeight="1" x14ac:dyDescent="0.35">
      <c r="H1" s="594" t="s">
        <v>68</v>
      </c>
    </row>
    <row r="2" spans="1:14" ht="18.5" x14ac:dyDescent="0.35">
      <c r="A2" s="635" t="s">
        <v>69</v>
      </c>
      <c r="B2" s="635"/>
      <c r="C2" s="635"/>
      <c r="D2" s="635"/>
      <c r="E2" s="635"/>
      <c r="F2" s="635"/>
      <c r="G2" s="635"/>
      <c r="H2" s="635"/>
    </row>
    <row r="3" spans="1:14" ht="13.5" thickBot="1" x14ac:dyDescent="0.4"/>
    <row r="4" spans="1:14" ht="66" customHeight="1" thickBot="1" x14ac:dyDescent="0.4">
      <c r="A4" s="293" t="s">
        <v>70</v>
      </c>
      <c r="B4" s="294" t="s">
        <v>71</v>
      </c>
      <c r="C4" s="294" t="s">
        <v>72</v>
      </c>
      <c r="D4" s="294" t="s">
        <v>73</v>
      </c>
      <c r="E4" s="294" t="s">
        <v>74</v>
      </c>
      <c r="F4" s="294" t="s">
        <v>75</v>
      </c>
      <c r="G4" s="294" t="s">
        <v>76</v>
      </c>
      <c r="H4" s="295" t="s">
        <v>77</v>
      </c>
      <c r="I4" s="192"/>
      <c r="J4" s="193"/>
      <c r="K4" s="194"/>
    </row>
    <row r="5" spans="1:14" ht="16" thickBot="1" x14ac:dyDescent="0.4">
      <c r="A5" s="639" t="s">
        <v>78</v>
      </c>
      <c r="B5" s="640"/>
      <c r="C5" s="640"/>
      <c r="D5" s="640"/>
      <c r="E5" s="640"/>
      <c r="F5" s="640"/>
      <c r="G5" s="640"/>
      <c r="H5" s="641"/>
      <c r="I5" s="192"/>
      <c r="J5" s="194"/>
      <c r="K5" s="194"/>
    </row>
    <row r="6" spans="1:14" s="314" customFormat="1" ht="26" x14ac:dyDescent="0.35">
      <c r="A6" s="308" t="s">
        <v>79</v>
      </c>
      <c r="B6" s="309"/>
      <c r="C6" s="309"/>
      <c r="D6" s="310" t="s">
        <v>81</v>
      </c>
      <c r="E6" s="311"/>
      <c r="F6" s="309"/>
      <c r="G6" s="311"/>
      <c r="H6" s="312"/>
      <c r="I6" s="192"/>
      <c r="J6" s="194"/>
      <c r="K6" s="194"/>
      <c r="L6" s="313"/>
      <c r="M6" s="313"/>
      <c r="N6" s="313"/>
    </row>
    <row r="7" spans="1:14" x14ac:dyDescent="0.35">
      <c r="A7" s="303" t="s">
        <v>83</v>
      </c>
      <c r="B7" s="102">
        <v>34</v>
      </c>
      <c r="C7" s="102">
        <v>172</v>
      </c>
      <c r="D7" s="304" t="s">
        <v>84</v>
      </c>
      <c r="E7" s="305" t="s">
        <v>85</v>
      </c>
      <c r="F7" s="102" t="s">
        <v>82</v>
      </c>
      <c r="G7" s="306" t="s">
        <v>86</v>
      </c>
      <c r="H7" s="395" t="s">
        <v>87</v>
      </c>
      <c r="I7" s="195" t="s">
        <v>60</v>
      </c>
      <c r="J7" s="196">
        <v>12859897.142857144</v>
      </c>
      <c r="K7" s="197" t="s">
        <v>88</v>
      </c>
      <c r="M7" s="198"/>
      <c r="N7" s="198"/>
    </row>
    <row r="8" spans="1:14" ht="31.5" x14ac:dyDescent="0.35">
      <c r="A8" s="303" t="s">
        <v>89</v>
      </c>
      <c r="B8" s="102" t="s">
        <v>90</v>
      </c>
      <c r="C8" s="102">
        <v>172</v>
      </c>
      <c r="D8" s="304" t="s">
        <v>91</v>
      </c>
      <c r="E8" s="305" t="s">
        <v>92</v>
      </c>
      <c r="F8" s="102" t="s">
        <v>93</v>
      </c>
      <c r="G8" s="306" t="s">
        <v>94</v>
      </c>
      <c r="H8" s="395" t="s">
        <v>87</v>
      </c>
      <c r="I8" s="195" t="s">
        <v>57</v>
      </c>
      <c r="J8" s="196">
        <v>4900000</v>
      </c>
      <c r="K8" s="197" t="s">
        <v>65</v>
      </c>
      <c r="L8" s="195" t="s">
        <v>63</v>
      </c>
      <c r="M8" s="196">
        <v>23905686</v>
      </c>
      <c r="N8" s="372"/>
    </row>
    <row r="9" spans="1:14" ht="26.15" customHeight="1" x14ac:dyDescent="0.35">
      <c r="A9" s="303" t="s">
        <v>95</v>
      </c>
      <c r="B9" s="102">
        <v>426</v>
      </c>
      <c r="C9" s="102">
        <v>182</v>
      </c>
      <c r="D9" s="304" t="s">
        <v>97</v>
      </c>
      <c r="E9" s="305" t="s">
        <v>98</v>
      </c>
      <c r="F9" s="102" t="s">
        <v>93</v>
      </c>
      <c r="G9" s="306" t="s">
        <v>99</v>
      </c>
      <c r="H9" s="395" t="s">
        <v>87</v>
      </c>
      <c r="I9" s="315" t="s">
        <v>63</v>
      </c>
      <c r="J9" s="316">
        <v>23055000</v>
      </c>
      <c r="K9" s="197"/>
      <c r="M9" s="198"/>
      <c r="N9" s="198"/>
    </row>
    <row r="10" spans="1:14" s="314" customFormat="1" x14ac:dyDescent="0.35">
      <c r="A10" s="317" t="s">
        <v>100</v>
      </c>
      <c r="B10" s="318"/>
      <c r="C10" s="318"/>
      <c r="D10" s="319" t="s">
        <v>101</v>
      </c>
      <c r="E10" s="320"/>
      <c r="F10" s="318"/>
      <c r="G10" s="320"/>
      <c r="H10" s="393"/>
      <c r="I10" s="322"/>
      <c r="J10" s="323"/>
      <c r="K10" s="323"/>
      <c r="L10" s="313"/>
      <c r="M10" s="313"/>
      <c r="N10" s="313"/>
    </row>
    <row r="11" spans="1:14" ht="39" x14ac:dyDescent="0.35">
      <c r="A11" s="303" t="s">
        <v>102</v>
      </c>
      <c r="B11" s="102">
        <v>607</v>
      </c>
      <c r="C11" s="102">
        <v>199</v>
      </c>
      <c r="D11" s="304" t="s">
        <v>103</v>
      </c>
      <c r="E11" s="305" t="s">
        <v>92</v>
      </c>
      <c r="F11" s="102" t="s">
        <v>93</v>
      </c>
      <c r="G11" s="306" t="s">
        <v>2064</v>
      </c>
      <c r="H11" s="395" t="s">
        <v>105</v>
      </c>
      <c r="I11" s="195" t="s">
        <v>62</v>
      </c>
      <c r="J11" s="199">
        <v>26100000</v>
      </c>
      <c r="K11" s="375" t="s">
        <v>65</v>
      </c>
      <c r="L11" s="198"/>
    </row>
    <row r="12" spans="1:14" ht="26" x14ac:dyDescent="0.35">
      <c r="A12" s="324" t="s">
        <v>106</v>
      </c>
      <c r="B12" s="325"/>
      <c r="C12" s="325">
        <v>220</v>
      </c>
      <c r="D12" s="326" t="s">
        <v>107</v>
      </c>
      <c r="E12" s="327" t="s">
        <v>108</v>
      </c>
      <c r="F12" s="325" t="s">
        <v>109</v>
      </c>
      <c r="G12" s="328" t="s">
        <v>110</v>
      </c>
      <c r="H12" s="395" t="s">
        <v>105</v>
      </c>
      <c r="I12" s="329"/>
      <c r="J12" s="330"/>
      <c r="K12" s="331"/>
      <c r="L12" s="332"/>
      <c r="M12" s="333"/>
      <c r="N12" s="333"/>
    </row>
    <row r="13" spans="1:14" ht="26.5" thickBot="1" x14ac:dyDescent="0.4">
      <c r="A13" s="303" t="s">
        <v>111</v>
      </c>
      <c r="B13" s="102"/>
      <c r="C13" s="102" t="s">
        <v>112</v>
      </c>
      <c r="D13" s="304" t="s">
        <v>113</v>
      </c>
      <c r="E13" s="305" t="s">
        <v>108</v>
      </c>
      <c r="F13" s="102" t="s">
        <v>93</v>
      </c>
      <c r="G13" s="306" t="s">
        <v>110</v>
      </c>
      <c r="H13" s="395" t="s">
        <v>105</v>
      </c>
      <c r="I13" s="212" t="s">
        <v>114</v>
      </c>
      <c r="J13" s="307"/>
      <c r="K13" s="213"/>
      <c r="L13" s="198"/>
    </row>
    <row r="14" spans="1:14" s="314" customFormat="1" ht="13.5" thickBot="1" x14ac:dyDescent="0.4">
      <c r="A14" s="317" t="s">
        <v>115</v>
      </c>
      <c r="B14" s="318"/>
      <c r="C14" s="318"/>
      <c r="D14" s="319" t="s">
        <v>116</v>
      </c>
      <c r="E14" s="320"/>
      <c r="F14" s="318"/>
      <c r="G14" s="320"/>
      <c r="H14" s="393"/>
      <c r="I14" s="334"/>
      <c r="J14" s="335"/>
      <c r="K14" s="336"/>
      <c r="L14" s="313"/>
      <c r="M14" s="313"/>
      <c r="N14" s="313"/>
    </row>
    <row r="15" spans="1:14" ht="39" x14ac:dyDescent="0.35">
      <c r="A15" s="303" t="s">
        <v>117</v>
      </c>
      <c r="B15" s="102">
        <v>415</v>
      </c>
      <c r="C15" s="102">
        <v>166</v>
      </c>
      <c r="D15" s="304" t="s">
        <v>2052</v>
      </c>
      <c r="E15" s="305" t="s">
        <v>92</v>
      </c>
      <c r="F15" s="102" t="s">
        <v>93</v>
      </c>
      <c r="G15" s="306" t="s">
        <v>119</v>
      </c>
      <c r="H15" s="395" t="s">
        <v>120</v>
      </c>
      <c r="I15" s="200" t="s">
        <v>63</v>
      </c>
      <c r="J15" s="201">
        <v>14808488</v>
      </c>
      <c r="K15" s="379" t="s">
        <v>65</v>
      </c>
    </row>
    <row r="16" spans="1:14" ht="21" x14ac:dyDescent="0.35">
      <c r="A16" s="303" t="s">
        <v>121</v>
      </c>
      <c r="B16" s="102">
        <v>414</v>
      </c>
      <c r="C16" s="102">
        <v>166</v>
      </c>
      <c r="D16" s="304" t="s">
        <v>122</v>
      </c>
      <c r="E16" s="305" t="s">
        <v>92</v>
      </c>
      <c r="F16" s="102" t="s">
        <v>93</v>
      </c>
      <c r="G16" s="306" t="s">
        <v>2065</v>
      </c>
      <c r="H16" s="395" t="s">
        <v>120</v>
      </c>
      <c r="I16" s="195" t="s">
        <v>63</v>
      </c>
      <c r="J16" s="196">
        <v>5220000</v>
      </c>
      <c r="K16" s="375" t="s">
        <v>65</v>
      </c>
    </row>
    <row r="17" spans="1:14" ht="26" x14ac:dyDescent="0.35">
      <c r="A17" s="303" t="s">
        <v>123</v>
      </c>
      <c r="B17" s="102">
        <v>498</v>
      </c>
      <c r="C17" s="102">
        <v>221</v>
      </c>
      <c r="D17" s="304" t="s">
        <v>124</v>
      </c>
      <c r="E17" s="305" t="s">
        <v>92</v>
      </c>
      <c r="F17" s="102" t="s">
        <v>125</v>
      </c>
      <c r="G17" s="306" t="s">
        <v>126</v>
      </c>
      <c r="H17" s="395" t="s">
        <v>120</v>
      </c>
      <c r="I17" s="195" t="s">
        <v>63</v>
      </c>
      <c r="J17" s="196">
        <v>47850000</v>
      </c>
      <c r="K17" s="375" t="s">
        <v>65</v>
      </c>
    </row>
    <row r="18" spans="1:14" s="314" customFormat="1" x14ac:dyDescent="0.35">
      <c r="A18" s="317" t="s">
        <v>127</v>
      </c>
      <c r="B18" s="318"/>
      <c r="C18" s="318"/>
      <c r="D18" s="319" t="s">
        <v>128</v>
      </c>
      <c r="E18" s="320"/>
      <c r="F18" s="318"/>
      <c r="G18" s="320"/>
      <c r="H18" s="393"/>
      <c r="I18" s="192"/>
      <c r="J18" s="194"/>
      <c r="K18" s="194"/>
      <c r="L18" s="313"/>
      <c r="M18" s="313"/>
      <c r="N18" s="313"/>
    </row>
    <row r="19" spans="1:14" ht="54" customHeight="1" x14ac:dyDescent="0.35">
      <c r="A19" s="303" t="s">
        <v>129</v>
      </c>
      <c r="B19" s="102">
        <v>92</v>
      </c>
      <c r="C19" s="102">
        <v>349</v>
      </c>
      <c r="D19" s="304" t="s">
        <v>130</v>
      </c>
      <c r="E19" s="305" t="s">
        <v>85</v>
      </c>
      <c r="F19" s="102" t="s">
        <v>104</v>
      </c>
      <c r="G19" s="306" t="s">
        <v>125</v>
      </c>
      <c r="H19" s="395" t="s">
        <v>105</v>
      </c>
      <c r="I19" s="195" t="s">
        <v>62</v>
      </c>
      <c r="J19" s="196">
        <v>60900000</v>
      </c>
      <c r="K19" s="375" t="s">
        <v>65</v>
      </c>
      <c r="L19" s="198"/>
    </row>
    <row r="20" spans="1:14" ht="29.25" customHeight="1" x14ac:dyDescent="0.35">
      <c r="A20" s="303" t="s">
        <v>131</v>
      </c>
      <c r="B20" s="102">
        <v>93</v>
      </c>
      <c r="C20" s="102">
        <v>350</v>
      </c>
      <c r="D20" s="304" t="s">
        <v>132</v>
      </c>
      <c r="E20" s="305" t="s">
        <v>85</v>
      </c>
      <c r="F20" s="102" t="s">
        <v>104</v>
      </c>
      <c r="G20" s="306" t="s">
        <v>86</v>
      </c>
      <c r="H20" s="395" t="s">
        <v>105</v>
      </c>
      <c r="I20" s="195" t="s">
        <v>57</v>
      </c>
      <c r="J20" s="196">
        <v>50000000</v>
      </c>
      <c r="K20" s="375" t="s">
        <v>65</v>
      </c>
      <c r="L20" s="376"/>
      <c r="M20" s="198"/>
      <c r="N20" s="198"/>
    </row>
    <row r="21" spans="1:14" ht="30.65" customHeight="1" x14ac:dyDescent="0.35">
      <c r="A21" s="303" t="s">
        <v>133</v>
      </c>
      <c r="B21" s="102">
        <v>94</v>
      </c>
      <c r="C21" s="102">
        <v>352</v>
      </c>
      <c r="D21" s="304" t="s">
        <v>134</v>
      </c>
      <c r="E21" s="305" t="s">
        <v>85</v>
      </c>
      <c r="F21" s="102" t="s">
        <v>104</v>
      </c>
      <c r="G21" s="306"/>
      <c r="H21" s="395" t="s">
        <v>105</v>
      </c>
      <c r="I21" s="195" t="s">
        <v>57</v>
      </c>
      <c r="J21" s="196">
        <v>27500000</v>
      </c>
      <c r="K21" s="375" t="s">
        <v>65</v>
      </c>
    </row>
    <row r="22" spans="1:14" ht="26" x14ac:dyDescent="0.35">
      <c r="A22" s="303" t="s">
        <v>135</v>
      </c>
      <c r="B22" s="102">
        <v>95</v>
      </c>
      <c r="C22" s="102">
        <v>353</v>
      </c>
      <c r="D22" s="304" t="s">
        <v>136</v>
      </c>
      <c r="E22" s="305" t="s">
        <v>85</v>
      </c>
      <c r="F22" s="102" t="s">
        <v>104</v>
      </c>
      <c r="G22" s="306"/>
      <c r="H22" s="395" t="s">
        <v>105</v>
      </c>
      <c r="I22" s="195" t="s">
        <v>62</v>
      </c>
      <c r="J22" s="202">
        <v>163125000</v>
      </c>
      <c r="K22" s="375" t="s">
        <v>65</v>
      </c>
    </row>
    <row r="23" spans="1:14" ht="39" customHeight="1" x14ac:dyDescent="0.35">
      <c r="A23" s="303" t="s">
        <v>137</v>
      </c>
      <c r="B23" s="102">
        <v>96</v>
      </c>
      <c r="C23" s="102">
        <v>353</v>
      </c>
      <c r="D23" s="304" t="s">
        <v>138</v>
      </c>
      <c r="E23" s="305" t="s">
        <v>85</v>
      </c>
      <c r="F23" s="102" t="s">
        <v>104</v>
      </c>
      <c r="G23" s="306"/>
      <c r="H23" s="395" t="s">
        <v>105</v>
      </c>
      <c r="I23" s="195" t="s">
        <v>59</v>
      </c>
      <c r="J23" s="202">
        <v>104400000</v>
      </c>
      <c r="K23" s="375" t="s">
        <v>65</v>
      </c>
    </row>
    <row r="24" spans="1:14" ht="27" customHeight="1" x14ac:dyDescent="0.35">
      <c r="A24" s="303" t="s">
        <v>140</v>
      </c>
      <c r="B24" s="102">
        <v>85</v>
      </c>
      <c r="C24" s="102">
        <v>353</v>
      </c>
      <c r="D24" s="304" t="s">
        <v>141</v>
      </c>
      <c r="E24" s="305" t="s">
        <v>85</v>
      </c>
      <c r="F24" s="102" t="s">
        <v>104</v>
      </c>
      <c r="G24" s="306" t="s">
        <v>139</v>
      </c>
      <c r="H24" s="395" t="s">
        <v>105</v>
      </c>
      <c r="I24" s="195" t="s">
        <v>59</v>
      </c>
      <c r="J24" s="197"/>
      <c r="K24" s="197"/>
    </row>
    <row r="25" spans="1:14" ht="27" customHeight="1" x14ac:dyDescent="0.35">
      <c r="A25" s="303" t="s">
        <v>142</v>
      </c>
      <c r="B25" s="102"/>
      <c r="C25" s="102">
        <v>355</v>
      </c>
      <c r="D25" s="304" t="s">
        <v>143</v>
      </c>
      <c r="E25" s="305" t="s">
        <v>85</v>
      </c>
      <c r="F25" s="102" t="s">
        <v>104</v>
      </c>
      <c r="G25" s="306"/>
      <c r="H25" s="395" t="s">
        <v>105</v>
      </c>
      <c r="I25" s="195"/>
      <c r="J25" s="197"/>
      <c r="K25" s="197"/>
    </row>
    <row r="26" spans="1:14" ht="39" x14ac:dyDescent="0.35">
      <c r="A26" s="303" t="s">
        <v>144</v>
      </c>
      <c r="B26" s="102"/>
      <c r="C26" s="102">
        <v>354</v>
      </c>
      <c r="D26" s="304" t="s">
        <v>145</v>
      </c>
      <c r="E26" s="305" t="s">
        <v>85</v>
      </c>
      <c r="F26" s="102" t="s">
        <v>104</v>
      </c>
      <c r="G26" s="306" t="s">
        <v>86</v>
      </c>
      <c r="H26" s="395" t="s">
        <v>105</v>
      </c>
      <c r="I26" s="195" t="s">
        <v>146</v>
      </c>
      <c r="J26" s="197"/>
      <c r="K26" s="197"/>
    </row>
    <row r="27" spans="1:14" s="314" customFormat="1" x14ac:dyDescent="0.35">
      <c r="A27" s="317" t="s">
        <v>147</v>
      </c>
      <c r="B27" s="318"/>
      <c r="C27" s="318"/>
      <c r="D27" s="319" t="s">
        <v>148</v>
      </c>
      <c r="E27" s="320"/>
      <c r="F27" s="318"/>
      <c r="G27" s="320"/>
      <c r="H27" s="393"/>
      <c r="I27" s="192"/>
      <c r="J27" s="194"/>
      <c r="K27" s="194"/>
      <c r="L27" s="313"/>
      <c r="M27" s="313"/>
      <c r="N27" s="313"/>
    </row>
    <row r="28" spans="1:14" ht="26" x14ac:dyDescent="0.35">
      <c r="A28" s="303" t="s">
        <v>149</v>
      </c>
      <c r="B28" s="102">
        <v>500</v>
      </c>
      <c r="C28" s="102">
        <v>221</v>
      </c>
      <c r="D28" s="304" t="s">
        <v>150</v>
      </c>
      <c r="E28" s="305" t="s">
        <v>85</v>
      </c>
      <c r="F28" s="102" t="s">
        <v>125</v>
      </c>
      <c r="G28" s="306" t="s">
        <v>151</v>
      </c>
      <c r="H28" s="395" t="s">
        <v>105</v>
      </c>
      <c r="I28" s="315" t="s">
        <v>63</v>
      </c>
      <c r="J28" s="316">
        <v>34800000</v>
      </c>
      <c r="K28" s="375"/>
      <c r="L28" s="198"/>
    </row>
    <row r="29" spans="1:14" s="314" customFormat="1" ht="12" customHeight="1" x14ac:dyDescent="0.35">
      <c r="A29" s="317" t="s">
        <v>152</v>
      </c>
      <c r="B29" s="318"/>
      <c r="C29" s="318"/>
      <c r="D29" s="319" t="s">
        <v>153</v>
      </c>
      <c r="E29" s="320"/>
      <c r="F29" s="318"/>
      <c r="G29" s="320"/>
      <c r="H29" s="393"/>
      <c r="I29" s="192"/>
      <c r="J29" s="194"/>
      <c r="K29" s="194"/>
      <c r="L29" s="313"/>
      <c r="M29" s="313"/>
      <c r="N29" s="313"/>
    </row>
    <row r="30" spans="1:14" ht="50.5" customHeight="1" thickBot="1" x14ac:dyDescent="0.4">
      <c r="A30" s="303" t="s">
        <v>154</v>
      </c>
      <c r="B30" s="102">
        <v>419</v>
      </c>
      <c r="C30" s="102">
        <v>171</v>
      </c>
      <c r="D30" s="304" t="s">
        <v>155</v>
      </c>
      <c r="E30" s="305" t="s">
        <v>98</v>
      </c>
      <c r="F30" s="102" t="s">
        <v>93</v>
      </c>
      <c r="G30" s="306" t="s">
        <v>2066</v>
      </c>
      <c r="H30" s="395" t="s">
        <v>105</v>
      </c>
      <c r="I30" s="417" t="s">
        <v>63</v>
      </c>
      <c r="J30" s="418">
        <v>22042320</v>
      </c>
      <c r="K30" s="197"/>
      <c r="L30" s="198"/>
    </row>
    <row r="31" spans="1:14" ht="17.5" customHeight="1" thickBot="1" x14ac:dyDescent="0.4">
      <c r="A31" s="636" t="s">
        <v>156</v>
      </c>
      <c r="B31" s="637"/>
      <c r="C31" s="637"/>
      <c r="D31" s="637"/>
      <c r="E31" s="637"/>
      <c r="F31" s="637"/>
      <c r="G31" s="637"/>
      <c r="H31" s="638"/>
      <c r="I31" s="192"/>
      <c r="J31" s="194"/>
      <c r="K31" s="194"/>
    </row>
    <row r="32" spans="1:14" ht="17.5" customHeight="1" thickBot="1" x14ac:dyDescent="0.4">
      <c r="A32" s="642" t="s">
        <v>157</v>
      </c>
      <c r="B32" s="643"/>
      <c r="C32" s="643"/>
      <c r="D32" s="643"/>
      <c r="E32" s="643"/>
      <c r="F32" s="643"/>
      <c r="G32" s="643"/>
      <c r="H32" s="644"/>
      <c r="I32" s="339"/>
      <c r="J32" s="339"/>
      <c r="K32" s="340"/>
    </row>
    <row r="33" spans="1:14" ht="26" x14ac:dyDescent="0.35">
      <c r="A33" s="341" t="s">
        <v>158</v>
      </c>
      <c r="B33" s="309"/>
      <c r="C33" s="309"/>
      <c r="D33" s="310" t="s">
        <v>159</v>
      </c>
      <c r="E33" s="311"/>
      <c r="F33" s="309"/>
      <c r="G33" s="311"/>
      <c r="H33" s="312"/>
      <c r="I33" s="192"/>
      <c r="J33" s="194"/>
      <c r="K33" s="194"/>
      <c r="L33" s="313"/>
      <c r="M33" s="313"/>
      <c r="N33" s="313"/>
    </row>
    <row r="34" spans="1:14" ht="26" x14ac:dyDescent="0.35">
      <c r="A34" s="303" t="s">
        <v>160</v>
      </c>
      <c r="B34" s="188">
        <v>296</v>
      </c>
      <c r="C34" s="188">
        <v>285</v>
      </c>
      <c r="D34" s="304" t="s">
        <v>161</v>
      </c>
      <c r="E34" s="305" t="s">
        <v>85</v>
      </c>
      <c r="F34" s="102" t="s">
        <v>86</v>
      </c>
      <c r="G34" s="306" t="s">
        <v>162</v>
      </c>
      <c r="H34" s="395" t="s">
        <v>163</v>
      </c>
      <c r="I34" s="195" t="s">
        <v>64</v>
      </c>
      <c r="J34" s="196">
        <v>47850000</v>
      </c>
      <c r="K34" s="197" t="s">
        <v>65</v>
      </c>
      <c r="L34" s="198"/>
    </row>
    <row r="35" spans="1:14" ht="26" x14ac:dyDescent="0.35">
      <c r="A35" s="342" t="s">
        <v>164</v>
      </c>
      <c r="B35" s="318"/>
      <c r="C35" s="318"/>
      <c r="D35" s="319" t="s">
        <v>165</v>
      </c>
      <c r="E35" s="320"/>
      <c r="F35" s="318"/>
      <c r="G35" s="320"/>
      <c r="H35" s="393"/>
      <c r="I35" s="192"/>
      <c r="J35" s="194"/>
      <c r="K35" s="194"/>
      <c r="L35" s="313"/>
      <c r="M35" s="313"/>
      <c r="N35" s="313"/>
    </row>
    <row r="36" spans="1:14" ht="24" x14ac:dyDescent="0.35">
      <c r="A36" s="303" t="s">
        <v>166</v>
      </c>
      <c r="B36" s="102"/>
      <c r="C36" s="102">
        <v>203</v>
      </c>
      <c r="D36" s="304" t="s">
        <v>167</v>
      </c>
      <c r="E36" s="305" t="s">
        <v>108</v>
      </c>
      <c r="F36" s="102" t="s">
        <v>104</v>
      </c>
      <c r="G36" s="355" t="s">
        <v>109</v>
      </c>
      <c r="H36" s="395" t="s">
        <v>163</v>
      </c>
      <c r="I36" s="195" t="s">
        <v>57</v>
      </c>
      <c r="J36" s="196"/>
      <c r="K36" s="197"/>
      <c r="L36" s="198"/>
    </row>
    <row r="37" spans="1:14" ht="26" x14ac:dyDescent="0.35">
      <c r="A37" s="303" t="s">
        <v>168</v>
      </c>
      <c r="B37" s="102"/>
      <c r="C37" s="102">
        <v>203</v>
      </c>
      <c r="D37" s="304" t="s">
        <v>169</v>
      </c>
      <c r="E37" s="305" t="s">
        <v>85</v>
      </c>
      <c r="F37" s="102" t="s">
        <v>104</v>
      </c>
      <c r="G37" s="355" t="s">
        <v>170</v>
      </c>
      <c r="H37" s="395" t="s">
        <v>163</v>
      </c>
      <c r="I37" s="195" t="s">
        <v>57</v>
      </c>
      <c r="J37" s="196">
        <v>1000000</v>
      </c>
      <c r="K37" s="197"/>
      <c r="L37" s="198"/>
    </row>
    <row r="38" spans="1:14" x14ac:dyDescent="0.35">
      <c r="A38" s="342" t="s">
        <v>171</v>
      </c>
      <c r="B38" s="318"/>
      <c r="C38" s="318"/>
      <c r="D38" s="319" t="s">
        <v>172</v>
      </c>
      <c r="E38" s="320"/>
      <c r="F38" s="318"/>
      <c r="G38" s="320"/>
      <c r="H38" s="393"/>
      <c r="I38" s="192"/>
      <c r="J38" s="194"/>
      <c r="K38" s="194"/>
      <c r="L38" s="313"/>
      <c r="M38" s="313"/>
      <c r="N38" s="313"/>
    </row>
    <row r="39" spans="1:14" ht="40.5" x14ac:dyDescent="0.35">
      <c r="A39" s="303" t="s">
        <v>173</v>
      </c>
      <c r="B39" s="102">
        <v>99</v>
      </c>
      <c r="C39" s="102">
        <v>283</v>
      </c>
      <c r="D39" s="304" t="s">
        <v>2061</v>
      </c>
      <c r="E39" s="305" t="s">
        <v>85</v>
      </c>
      <c r="F39" s="102" t="s">
        <v>104</v>
      </c>
      <c r="G39" s="306" t="s">
        <v>86</v>
      </c>
      <c r="H39" s="395" t="s">
        <v>163</v>
      </c>
      <c r="I39" s="195" t="s">
        <v>59</v>
      </c>
      <c r="J39" s="196">
        <v>43500000</v>
      </c>
      <c r="K39" s="375" t="s">
        <v>65</v>
      </c>
      <c r="L39" s="198"/>
    </row>
    <row r="40" spans="1:14" ht="25.5" customHeight="1" x14ac:dyDescent="0.35">
      <c r="A40" s="342" t="s">
        <v>174</v>
      </c>
      <c r="B40" s="318"/>
      <c r="C40" s="318"/>
      <c r="D40" s="319" t="s">
        <v>175</v>
      </c>
      <c r="E40" s="320"/>
      <c r="F40" s="318"/>
      <c r="G40" s="320"/>
      <c r="H40" s="393"/>
      <c r="I40" s="192"/>
      <c r="J40" s="194"/>
      <c r="K40" s="194"/>
      <c r="L40" s="313"/>
      <c r="M40" s="313"/>
      <c r="N40" s="313"/>
    </row>
    <row r="41" spans="1:14" ht="26" x14ac:dyDescent="0.35">
      <c r="A41" s="303" t="s">
        <v>176</v>
      </c>
      <c r="B41" s="102">
        <v>72</v>
      </c>
      <c r="C41" s="102">
        <v>384</v>
      </c>
      <c r="D41" s="304" t="s">
        <v>177</v>
      </c>
      <c r="E41" s="305" t="s">
        <v>92</v>
      </c>
      <c r="F41" s="102" t="s">
        <v>104</v>
      </c>
      <c r="G41" s="355" t="s">
        <v>109</v>
      </c>
      <c r="H41" s="395" t="s">
        <v>178</v>
      </c>
      <c r="I41" s="195" t="s">
        <v>58</v>
      </c>
      <c r="J41" s="196">
        <v>6525000</v>
      </c>
      <c r="K41" s="375" t="s">
        <v>65</v>
      </c>
      <c r="L41" s="198"/>
    </row>
    <row r="42" spans="1:14" ht="26" x14ac:dyDescent="0.35">
      <c r="A42" s="303" t="s">
        <v>179</v>
      </c>
      <c r="B42" s="102"/>
      <c r="C42" s="102">
        <v>384</v>
      </c>
      <c r="D42" s="304" t="s">
        <v>180</v>
      </c>
      <c r="E42" s="305" t="s">
        <v>92</v>
      </c>
      <c r="F42" s="102" t="s">
        <v>104</v>
      </c>
      <c r="G42" s="355" t="s">
        <v>109</v>
      </c>
      <c r="H42" s="395" t="s">
        <v>178</v>
      </c>
      <c r="I42" s="195" t="s">
        <v>57</v>
      </c>
      <c r="J42" s="196"/>
      <c r="K42" s="197"/>
      <c r="L42" s="198"/>
    </row>
    <row r="43" spans="1:14" ht="26" x14ac:dyDescent="0.35">
      <c r="A43" s="303" t="s">
        <v>181</v>
      </c>
      <c r="B43" s="102"/>
      <c r="C43" s="102">
        <v>384</v>
      </c>
      <c r="D43" s="304" t="s">
        <v>182</v>
      </c>
      <c r="E43" s="305" t="s">
        <v>92</v>
      </c>
      <c r="F43" s="102" t="s">
        <v>104</v>
      </c>
      <c r="G43" s="355" t="s">
        <v>109</v>
      </c>
      <c r="H43" s="395" t="s">
        <v>178</v>
      </c>
      <c r="I43" s="195" t="s">
        <v>57</v>
      </c>
      <c r="J43" s="196">
        <v>13100000</v>
      </c>
      <c r="K43" s="197"/>
      <c r="L43" s="198"/>
    </row>
    <row r="44" spans="1:14" x14ac:dyDescent="0.35">
      <c r="A44" s="342" t="s">
        <v>183</v>
      </c>
      <c r="B44" s="318"/>
      <c r="C44" s="318"/>
      <c r="D44" s="319" t="s">
        <v>184</v>
      </c>
      <c r="E44" s="320"/>
      <c r="F44" s="318"/>
      <c r="G44" s="320"/>
      <c r="H44" s="393"/>
      <c r="I44" s="192"/>
      <c r="J44" s="194"/>
      <c r="K44" s="194"/>
      <c r="L44" s="313"/>
      <c r="M44" s="313"/>
      <c r="N44" s="313"/>
    </row>
    <row r="45" spans="1:14" x14ac:dyDescent="0.35">
      <c r="A45" s="303" t="s">
        <v>185</v>
      </c>
      <c r="B45" s="102">
        <v>74</v>
      </c>
      <c r="C45" s="102">
        <v>203</v>
      </c>
      <c r="D45" s="304" t="s">
        <v>186</v>
      </c>
      <c r="E45" s="305" t="s">
        <v>85</v>
      </c>
      <c r="F45" s="102" t="s">
        <v>104</v>
      </c>
      <c r="G45" s="306" t="s">
        <v>187</v>
      </c>
      <c r="H45" s="395" t="s">
        <v>188</v>
      </c>
      <c r="I45" s="195" t="s">
        <v>58</v>
      </c>
      <c r="J45" s="196">
        <v>19140000</v>
      </c>
      <c r="K45" s="197" t="s">
        <v>65</v>
      </c>
      <c r="L45" s="198"/>
    </row>
    <row r="46" spans="1:14" x14ac:dyDescent="0.35">
      <c r="A46" s="342" t="s">
        <v>189</v>
      </c>
      <c r="B46" s="318"/>
      <c r="C46" s="318"/>
      <c r="D46" s="319" t="s">
        <v>190</v>
      </c>
      <c r="E46" s="320"/>
      <c r="F46" s="318"/>
      <c r="G46" s="320"/>
      <c r="H46" s="393"/>
      <c r="I46" s="192"/>
      <c r="J46" s="194"/>
      <c r="K46" s="194"/>
      <c r="L46" s="313"/>
      <c r="M46" s="313"/>
      <c r="N46" s="313"/>
    </row>
    <row r="47" spans="1:14" ht="26" x14ac:dyDescent="0.35">
      <c r="A47" s="303" t="s">
        <v>191</v>
      </c>
      <c r="B47" s="102"/>
      <c r="C47" s="102">
        <v>203</v>
      </c>
      <c r="D47" s="304" t="s">
        <v>192</v>
      </c>
      <c r="E47" s="305" t="s">
        <v>85</v>
      </c>
      <c r="F47" s="102" t="s">
        <v>104</v>
      </c>
      <c r="G47" s="355"/>
      <c r="H47" s="395" t="s">
        <v>163</v>
      </c>
      <c r="I47" s="195"/>
      <c r="J47" s="196"/>
      <c r="K47" s="197"/>
      <c r="L47" s="198"/>
    </row>
    <row r="48" spans="1:14" x14ac:dyDescent="0.35">
      <c r="A48" s="342" t="s">
        <v>193</v>
      </c>
      <c r="B48" s="318"/>
      <c r="C48" s="318"/>
      <c r="D48" s="319" t="s">
        <v>194</v>
      </c>
      <c r="E48" s="320"/>
      <c r="F48" s="318"/>
      <c r="G48" s="320"/>
      <c r="H48" s="393"/>
      <c r="I48" s="192"/>
      <c r="J48" s="194"/>
      <c r="K48" s="194"/>
      <c r="L48" s="313"/>
      <c r="M48" s="313"/>
      <c r="N48" s="313"/>
    </row>
    <row r="49" spans="1:15" ht="23.5" customHeight="1" x14ac:dyDescent="0.35">
      <c r="A49" s="303" t="s">
        <v>195</v>
      </c>
      <c r="B49" s="102">
        <v>83</v>
      </c>
      <c r="C49" s="102">
        <v>239</v>
      </c>
      <c r="D49" s="304" t="s">
        <v>196</v>
      </c>
      <c r="E49" s="305" t="s">
        <v>85</v>
      </c>
      <c r="F49" s="102" t="s">
        <v>104</v>
      </c>
      <c r="G49" s="355" t="s">
        <v>187</v>
      </c>
      <c r="H49" s="395" t="s">
        <v>163</v>
      </c>
      <c r="I49" s="212" t="s">
        <v>58</v>
      </c>
      <c r="J49" s="213"/>
      <c r="K49" s="213"/>
      <c r="L49" s="198"/>
    </row>
    <row r="50" spans="1:15" x14ac:dyDescent="0.35">
      <c r="A50" s="342" t="s">
        <v>197</v>
      </c>
      <c r="B50" s="318"/>
      <c r="C50" s="318"/>
      <c r="D50" s="319" t="s">
        <v>198</v>
      </c>
      <c r="E50" s="320"/>
      <c r="F50" s="318"/>
      <c r="G50" s="318"/>
      <c r="H50" s="393"/>
      <c r="I50" s="192"/>
      <c r="J50" s="194"/>
      <c r="K50" s="194"/>
      <c r="L50" s="313"/>
      <c r="M50" s="313"/>
      <c r="N50" s="313"/>
    </row>
    <row r="51" spans="1:15" ht="21.65" customHeight="1" x14ac:dyDescent="0.35">
      <c r="A51" s="303" t="s">
        <v>199</v>
      </c>
      <c r="B51" s="102"/>
      <c r="C51" s="102" t="s">
        <v>200</v>
      </c>
      <c r="D51" s="304" t="s">
        <v>201</v>
      </c>
      <c r="E51" s="305" t="s">
        <v>85</v>
      </c>
      <c r="F51" s="102" t="s">
        <v>104</v>
      </c>
      <c r="G51" s="355"/>
      <c r="H51" s="395" t="s">
        <v>163</v>
      </c>
      <c r="I51" s="195"/>
      <c r="J51" s="196"/>
      <c r="K51" s="197"/>
      <c r="L51" s="198"/>
    </row>
    <row r="52" spans="1:15" x14ac:dyDescent="0.35">
      <c r="A52" s="342" t="s">
        <v>202</v>
      </c>
      <c r="B52" s="318"/>
      <c r="C52" s="318"/>
      <c r="D52" s="319" t="s">
        <v>203</v>
      </c>
      <c r="E52" s="320"/>
      <c r="F52" s="318"/>
      <c r="G52" s="318"/>
      <c r="H52" s="393"/>
      <c r="I52" s="192"/>
      <c r="J52" s="194"/>
      <c r="K52" s="194"/>
      <c r="L52" s="313"/>
      <c r="M52" s="313"/>
      <c r="N52" s="313"/>
    </row>
    <row r="53" spans="1:15" ht="25.5" customHeight="1" thickBot="1" x14ac:dyDescent="0.4">
      <c r="A53" s="303" t="s">
        <v>204</v>
      </c>
      <c r="B53" s="102">
        <v>76</v>
      </c>
      <c r="C53" s="102">
        <v>204</v>
      </c>
      <c r="D53" s="304" t="s">
        <v>205</v>
      </c>
      <c r="E53" s="305" t="s">
        <v>85</v>
      </c>
      <c r="F53" s="102" t="s">
        <v>104</v>
      </c>
      <c r="G53" s="355" t="s">
        <v>86</v>
      </c>
      <c r="H53" s="395" t="s">
        <v>163</v>
      </c>
      <c r="I53" s="195" t="s">
        <v>61</v>
      </c>
      <c r="J53" s="202">
        <v>20000000</v>
      </c>
      <c r="K53" s="197" t="s">
        <v>88</v>
      </c>
      <c r="L53" s="198"/>
    </row>
    <row r="54" spans="1:15" ht="16" thickBot="1" x14ac:dyDescent="0.4">
      <c r="A54" s="632" t="s">
        <v>206</v>
      </c>
      <c r="B54" s="633"/>
      <c r="C54" s="633"/>
      <c r="D54" s="633"/>
      <c r="E54" s="633"/>
      <c r="F54" s="633"/>
      <c r="G54" s="633"/>
      <c r="H54" s="634"/>
      <c r="I54" s="192"/>
      <c r="J54" s="194"/>
      <c r="K54" s="194"/>
    </row>
    <row r="55" spans="1:15" x14ac:dyDescent="0.35">
      <c r="A55" s="345" t="s">
        <v>207</v>
      </c>
      <c r="B55" s="346"/>
      <c r="C55" s="346"/>
      <c r="D55" s="347" t="s">
        <v>208</v>
      </c>
      <c r="E55" s="348"/>
      <c r="F55" s="346"/>
      <c r="G55" s="348"/>
      <c r="H55" s="349"/>
      <c r="I55" s="192"/>
      <c r="J55" s="194"/>
      <c r="K55" s="194"/>
      <c r="L55" s="313"/>
      <c r="M55" s="313"/>
      <c r="N55" s="313"/>
    </row>
    <row r="56" spans="1:15" ht="27.75" customHeight="1" x14ac:dyDescent="0.35">
      <c r="A56" s="343" t="s">
        <v>209</v>
      </c>
      <c r="B56" s="102"/>
      <c r="C56" s="102">
        <v>316</v>
      </c>
      <c r="D56" s="304" t="s">
        <v>210</v>
      </c>
      <c r="E56" s="305" t="s">
        <v>108</v>
      </c>
      <c r="F56" s="102" t="s">
        <v>104</v>
      </c>
      <c r="G56" s="305" t="s">
        <v>211</v>
      </c>
      <c r="H56" s="395" t="s">
        <v>212</v>
      </c>
      <c r="I56" s="195" t="s">
        <v>57</v>
      </c>
      <c r="J56" s="344"/>
      <c r="K56" s="344"/>
      <c r="O56" s="153"/>
    </row>
    <row r="57" spans="1:15" x14ac:dyDescent="0.35">
      <c r="A57" s="342" t="s">
        <v>213</v>
      </c>
      <c r="B57" s="318"/>
      <c r="C57" s="318"/>
      <c r="D57" s="319" t="s">
        <v>214</v>
      </c>
      <c r="E57" s="320"/>
      <c r="F57" s="318"/>
      <c r="G57" s="320"/>
      <c r="H57" s="393"/>
      <c r="I57" s="192"/>
      <c r="J57" s="194"/>
      <c r="K57" s="194"/>
      <c r="L57" s="313"/>
      <c r="M57" s="313"/>
      <c r="N57" s="313"/>
      <c r="O57" s="153"/>
    </row>
    <row r="58" spans="1:15" ht="27" customHeight="1" x14ac:dyDescent="0.35">
      <c r="A58" s="343" t="s">
        <v>215</v>
      </c>
      <c r="B58" s="350"/>
      <c r="C58" s="102">
        <v>428</v>
      </c>
      <c r="D58" s="304" t="s">
        <v>216</v>
      </c>
      <c r="E58" s="305" t="s">
        <v>217</v>
      </c>
      <c r="F58" s="102" t="s">
        <v>104</v>
      </c>
      <c r="G58" s="305" t="s">
        <v>218</v>
      </c>
      <c r="H58" s="395" t="s">
        <v>212</v>
      </c>
      <c r="I58" s="195" t="s">
        <v>57</v>
      </c>
      <c r="J58" s="344"/>
      <c r="K58" s="344"/>
      <c r="L58" s="313"/>
      <c r="M58" s="313"/>
      <c r="N58" s="313"/>
      <c r="O58" s="153"/>
    </row>
    <row r="59" spans="1:15" x14ac:dyDescent="0.35">
      <c r="A59" s="342" t="s">
        <v>219</v>
      </c>
      <c r="B59" s="318"/>
      <c r="C59" s="318"/>
      <c r="D59" s="319" t="s">
        <v>220</v>
      </c>
      <c r="E59" s="320"/>
      <c r="F59" s="318"/>
      <c r="G59" s="320"/>
      <c r="H59" s="393"/>
      <c r="I59" s="192"/>
      <c r="J59" s="194"/>
      <c r="K59" s="194"/>
      <c r="L59" s="313"/>
      <c r="M59" s="313"/>
      <c r="N59" s="313"/>
      <c r="O59" s="153"/>
    </row>
    <row r="60" spans="1:15" ht="27.75" customHeight="1" x14ac:dyDescent="0.35">
      <c r="A60" s="343" t="s">
        <v>221</v>
      </c>
      <c r="B60" s="189">
        <v>452</v>
      </c>
      <c r="C60" s="189">
        <v>428</v>
      </c>
      <c r="D60" s="351" t="s">
        <v>222</v>
      </c>
      <c r="E60" s="352" t="s">
        <v>92</v>
      </c>
      <c r="F60" s="189" t="s">
        <v>223</v>
      </c>
      <c r="G60" s="353" t="s">
        <v>224</v>
      </c>
      <c r="H60" s="395" t="s">
        <v>212</v>
      </c>
      <c r="I60" s="215" t="s">
        <v>61</v>
      </c>
      <c r="J60" s="216">
        <v>2500000</v>
      </c>
      <c r="K60" s="354" t="s">
        <v>88</v>
      </c>
      <c r="L60" s="198"/>
      <c r="O60" s="153"/>
    </row>
    <row r="61" spans="1:15" x14ac:dyDescent="0.35">
      <c r="A61" s="342" t="s">
        <v>226</v>
      </c>
      <c r="B61" s="318"/>
      <c r="C61" s="318"/>
      <c r="D61" s="319" t="s">
        <v>227</v>
      </c>
      <c r="E61" s="320"/>
      <c r="F61" s="318"/>
      <c r="G61" s="320"/>
      <c r="H61" s="393"/>
      <c r="I61" s="192"/>
      <c r="J61" s="194"/>
      <c r="K61" s="194"/>
      <c r="L61" s="313"/>
      <c r="M61" s="313"/>
      <c r="N61" s="313"/>
      <c r="O61" s="153"/>
    </row>
    <row r="62" spans="1:15" ht="39" x14ac:dyDescent="0.35">
      <c r="A62" s="303" t="s">
        <v>228</v>
      </c>
      <c r="B62" s="102">
        <v>77</v>
      </c>
      <c r="C62" s="102">
        <v>204</v>
      </c>
      <c r="D62" s="304" t="s">
        <v>229</v>
      </c>
      <c r="E62" s="305" t="s">
        <v>85</v>
      </c>
      <c r="F62" s="102" t="s">
        <v>104</v>
      </c>
      <c r="G62" s="306" t="s">
        <v>86</v>
      </c>
      <c r="H62" s="395" t="s">
        <v>212</v>
      </c>
      <c r="I62" s="195" t="s">
        <v>58</v>
      </c>
      <c r="J62" s="196">
        <v>39150000</v>
      </c>
      <c r="K62" s="375" t="s">
        <v>65</v>
      </c>
      <c r="L62" s="198"/>
    </row>
    <row r="63" spans="1:15" x14ac:dyDescent="0.35">
      <c r="A63" s="342" t="s">
        <v>230</v>
      </c>
      <c r="B63" s="318"/>
      <c r="C63" s="318"/>
      <c r="D63" s="319" t="s">
        <v>231</v>
      </c>
      <c r="E63" s="320"/>
      <c r="F63" s="318"/>
      <c r="G63" s="320"/>
      <c r="H63" s="393"/>
      <c r="I63" s="192"/>
      <c r="J63" s="194"/>
      <c r="K63" s="194"/>
      <c r="L63" s="313"/>
      <c r="M63" s="313"/>
      <c r="N63" s="313"/>
    </row>
    <row r="64" spans="1:15" ht="58.5" customHeight="1" x14ac:dyDescent="0.35">
      <c r="A64" s="303" t="s">
        <v>232</v>
      </c>
      <c r="B64" s="102">
        <v>297</v>
      </c>
      <c r="C64" s="102">
        <v>287</v>
      </c>
      <c r="D64" s="304" t="s">
        <v>233</v>
      </c>
      <c r="E64" s="305" t="s">
        <v>234</v>
      </c>
      <c r="F64" s="102" t="s">
        <v>86</v>
      </c>
      <c r="G64" s="306" t="s">
        <v>235</v>
      </c>
      <c r="H64" s="395" t="s">
        <v>212</v>
      </c>
      <c r="I64" s="195" t="s">
        <v>64</v>
      </c>
      <c r="J64" s="196">
        <v>73950000</v>
      </c>
      <c r="K64" s="375" t="s">
        <v>65</v>
      </c>
    </row>
    <row r="65" spans="1:15" ht="24.75" customHeight="1" x14ac:dyDescent="0.35">
      <c r="A65" s="342" t="s">
        <v>236</v>
      </c>
      <c r="B65" s="318"/>
      <c r="C65" s="318"/>
      <c r="D65" s="319" t="s">
        <v>237</v>
      </c>
      <c r="E65" s="320"/>
      <c r="F65" s="318"/>
      <c r="G65" s="320"/>
      <c r="H65" s="393"/>
      <c r="I65" s="192"/>
      <c r="J65" s="194"/>
      <c r="K65" s="194"/>
      <c r="L65" s="313"/>
      <c r="M65" s="313"/>
      <c r="N65" s="313"/>
    </row>
    <row r="66" spans="1:15" ht="24" x14ac:dyDescent="0.35">
      <c r="A66" s="303" t="s">
        <v>238</v>
      </c>
      <c r="B66" s="102">
        <v>502</v>
      </c>
      <c r="C66" s="102">
        <v>223</v>
      </c>
      <c r="D66" s="304" t="s">
        <v>239</v>
      </c>
      <c r="E66" s="305" t="s">
        <v>85</v>
      </c>
      <c r="F66" s="102" t="s">
        <v>125</v>
      </c>
      <c r="G66" s="305" t="s">
        <v>187</v>
      </c>
      <c r="H66" s="395" t="s">
        <v>212</v>
      </c>
      <c r="I66" s="195" t="s">
        <v>63</v>
      </c>
      <c r="J66" s="196">
        <v>12180000</v>
      </c>
      <c r="K66" s="197" t="s">
        <v>65</v>
      </c>
    </row>
    <row r="67" spans="1:15" ht="24" x14ac:dyDescent="0.35">
      <c r="A67" s="303" t="s">
        <v>240</v>
      </c>
      <c r="B67" s="102">
        <v>256</v>
      </c>
      <c r="C67" s="102">
        <v>383</v>
      </c>
      <c r="D67" s="304" t="s">
        <v>241</v>
      </c>
      <c r="E67" s="305" t="s">
        <v>85</v>
      </c>
      <c r="F67" s="102" t="s">
        <v>242</v>
      </c>
      <c r="G67" s="305" t="s">
        <v>243</v>
      </c>
      <c r="H67" s="395" t="s">
        <v>212</v>
      </c>
      <c r="I67" s="195" t="s">
        <v>58</v>
      </c>
      <c r="J67" s="196">
        <v>4350000</v>
      </c>
      <c r="K67" s="375" t="s">
        <v>65</v>
      </c>
    </row>
    <row r="68" spans="1:15" ht="24" x14ac:dyDescent="0.35">
      <c r="A68" s="303" t="s">
        <v>244</v>
      </c>
      <c r="B68" s="102">
        <v>2</v>
      </c>
      <c r="C68" s="102">
        <v>237</v>
      </c>
      <c r="D68" s="304" t="s">
        <v>245</v>
      </c>
      <c r="E68" s="305" t="s">
        <v>85</v>
      </c>
      <c r="F68" s="102" t="s">
        <v>246</v>
      </c>
      <c r="G68" s="306" t="s">
        <v>247</v>
      </c>
      <c r="H68" s="395" t="s">
        <v>212</v>
      </c>
      <c r="I68" s="571" t="s">
        <v>57</v>
      </c>
      <c r="J68" s="572">
        <v>6400000</v>
      </c>
      <c r="K68" s="197" t="s">
        <v>65</v>
      </c>
    </row>
    <row r="69" spans="1:15" ht="39" x14ac:dyDescent="0.35">
      <c r="A69" s="303" t="s">
        <v>248</v>
      </c>
      <c r="B69" s="102">
        <v>71</v>
      </c>
      <c r="C69" s="102">
        <v>202</v>
      </c>
      <c r="D69" s="304" t="s">
        <v>249</v>
      </c>
      <c r="E69" s="305" t="s">
        <v>85</v>
      </c>
      <c r="F69" s="102" t="s">
        <v>104</v>
      </c>
      <c r="G69" s="306" t="s">
        <v>2062</v>
      </c>
      <c r="H69" s="395" t="s">
        <v>212</v>
      </c>
      <c r="I69" s="195" t="s">
        <v>58</v>
      </c>
      <c r="J69" s="196">
        <f>104400000/2</f>
        <v>52200000</v>
      </c>
      <c r="K69" s="197" t="s">
        <v>65</v>
      </c>
    </row>
    <row r="70" spans="1:15" ht="26.5" thickBot="1" x14ac:dyDescent="0.4">
      <c r="A70" s="303" t="s">
        <v>251</v>
      </c>
      <c r="B70" s="102">
        <v>75</v>
      </c>
      <c r="C70" s="102" t="s">
        <v>200</v>
      </c>
      <c r="D70" s="304" t="s">
        <v>252</v>
      </c>
      <c r="E70" s="305" t="s">
        <v>85</v>
      </c>
      <c r="F70" s="102" t="s">
        <v>104</v>
      </c>
      <c r="G70" s="306" t="s">
        <v>253</v>
      </c>
      <c r="H70" s="395" t="s">
        <v>212</v>
      </c>
      <c r="I70" s="195" t="s">
        <v>58</v>
      </c>
      <c r="J70" s="197"/>
      <c r="K70" s="197"/>
    </row>
    <row r="71" spans="1:15" ht="16" thickBot="1" x14ac:dyDescent="0.4">
      <c r="A71" s="632" t="s">
        <v>254</v>
      </c>
      <c r="B71" s="633"/>
      <c r="C71" s="633"/>
      <c r="D71" s="633"/>
      <c r="E71" s="633"/>
      <c r="F71" s="633"/>
      <c r="G71" s="633"/>
      <c r="H71" s="634"/>
      <c r="I71" s="192"/>
      <c r="J71" s="194"/>
      <c r="K71" s="194"/>
    </row>
    <row r="72" spans="1:15" ht="39" x14ac:dyDescent="0.35">
      <c r="A72" s="345" t="s">
        <v>255</v>
      </c>
      <c r="B72" s="346"/>
      <c r="C72" s="346"/>
      <c r="D72" s="347" t="s">
        <v>256</v>
      </c>
      <c r="E72" s="348"/>
      <c r="F72" s="346"/>
      <c r="G72" s="348"/>
      <c r="H72" s="396"/>
      <c r="I72" s="192"/>
      <c r="J72" s="194"/>
      <c r="K72" s="194"/>
      <c r="L72" s="313"/>
      <c r="M72" s="313"/>
      <c r="N72" s="313"/>
    </row>
    <row r="73" spans="1:15" ht="42" x14ac:dyDescent="0.35">
      <c r="A73" s="303" t="s">
        <v>257</v>
      </c>
      <c r="B73" s="102">
        <v>274</v>
      </c>
      <c r="C73" s="102">
        <v>316</v>
      </c>
      <c r="D73" s="304" t="s">
        <v>258</v>
      </c>
      <c r="E73" s="305" t="s">
        <v>85</v>
      </c>
      <c r="F73" s="102" t="s">
        <v>86</v>
      </c>
      <c r="G73" s="306" t="s">
        <v>259</v>
      </c>
      <c r="H73" s="395" t="s">
        <v>260</v>
      </c>
      <c r="I73" s="195" t="s">
        <v>58</v>
      </c>
      <c r="J73" s="196">
        <v>108750000</v>
      </c>
      <c r="K73" s="375" t="s">
        <v>65</v>
      </c>
      <c r="L73" s="198"/>
      <c r="O73" s="153"/>
    </row>
    <row r="74" spans="1:15" ht="39" customHeight="1" x14ac:dyDescent="0.35">
      <c r="A74" s="342" t="s">
        <v>261</v>
      </c>
      <c r="B74" s="318"/>
      <c r="C74" s="318"/>
      <c r="D74" s="319" t="s">
        <v>262</v>
      </c>
      <c r="E74" s="320"/>
      <c r="F74" s="318"/>
      <c r="G74" s="320"/>
      <c r="H74" s="393"/>
      <c r="I74" s="192"/>
      <c r="J74" s="194"/>
      <c r="K74" s="194"/>
      <c r="L74" s="313"/>
      <c r="M74" s="313"/>
      <c r="N74" s="313"/>
      <c r="O74" s="153"/>
    </row>
    <row r="75" spans="1:15" ht="35.15" customHeight="1" x14ac:dyDescent="0.35">
      <c r="A75" s="303" t="s">
        <v>263</v>
      </c>
      <c r="B75" s="102">
        <v>88</v>
      </c>
      <c r="C75" s="102">
        <v>281</v>
      </c>
      <c r="D75" s="304" t="s">
        <v>2060</v>
      </c>
      <c r="E75" s="305" t="s">
        <v>85</v>
      </c>
      <c r="F75" s="355" t="s">
        <v>104</v>
      </c>
      <c r="G75" s="306" t="s">
        <v>86</v>
      </c>
      <c r="H75" s="395" t="s">
        <v>260</v>
      </c>
      <c r="I75" s="195" t="s">
        <v>59</v>
      </c>
      <c r="J75" s="202">
        <v>23490000</v>
      </c>
      <c r="K75" s="375" t="s">
        <v>65</v>
      </c>
      <c r="L75" s="198"/>
      <c r="O75" s="153"/>
    </row>
    <row r="76" spans="1:15" ht="27.5" x14ac:dyDescent="0.35">
      <c r="A76" s="303" t="s">
        <v>265</v>
      </c>
      <c r="B76" s="102">
        <v>100</v>
      </c>
      <c r="C76" s="102">
        <v>281</v>
      </c>
      <c r="D76" s="304" t="s">
        <v>2059</v>
      </c>
      <c r="E76" s="305" t="s">
        <v>85</v>
      </c>
      <c r="F76" s="102" t="s">
        <v>104</v>
      </c>
      <c r="G76" s="306" t="s">
        <v>267</v>
      </c>
      <c r="H76" s="395" t="s">
        <v>260</v>
      </c>
      <c r="I76" s="195" t="s">
        <v>59</v>
      </c>
      <c r="J76" s="202">
        <v>56550000</v>
      </c>
      <c r="K76" s="375" t="s">
        <v>65</v>
      </c>
      <c r="O76" s="153"/>
    </row>
    <row r="77" spans="1:15" ht="30.65" customHeight="1" x14ac:dyDescent="0.35">
      <c r="A77" s="303" t="s">
        <v>268</v>
      </c>
      <c r="B77" s="102">
        <v>87</v>
      </c>
      <c r="C77" s="102">
        <v>281</v>
      </c>
      <c r="D77" s="304" t="s">
        <v>269</v>
      </c>
      <c r="E77" s="305" t="s">
        <v>85</v>
      </c>
      <c r="F77" s="355" t="s">
        <v>104</v>
      </c>
      <c r="G77" s="306" t="s">
        <v>86</v>
      </c>
      <c r="H77" s="395" t="s">
        <v>260</v>
      </c>
      <c r="I77" s="195" t="s">
        <v>59</v>
      </c>
      <c r="J77" s="202">
        <v>21750000</v>
      </c>
      <c r="K77" s="375" t="s">
        <v>65</v>
      </c>
    </row>
    <row r="78" spans="1:15" ht="52" x14ac:dyDescent="0.35">
      <c r="A78" s="303" t="s">
        <v>270</v>
      </c>
      <c r="B78" s="102">
        <v>90</v>
      </c>
      <c r="C78" s="102">
        <v>318</v>
      </c>
      <c r="D78" s="304" t="s">
        <v>271</v>
      </c>
      <c r="E78" s="305" t="s">
        <v>85</v>
      </c>
      <c r="F78" s="102" t="s">
        <v>104</v>
      </c>
      <c r="G78" s="306"/>
      <c r="H78" s="395" t="s">
        <v>260</v>
      </c>
      <c r="I78" s="195" t="s">
        <v>61</v>
      </c>
      <c r="J78" s="202">
        <v>50000000</v>
      </c>
      <c r="K78" s="375" t="s">
        <v>88</v>
      </c>
    </row>
    <row r="79" spans="1:15" ht="39" x14ac:dyDescent="0.35">
      <c r="A79" s="303" t="s">
        <v>272</v>
      </c>
      <c r="B79" s="102">
        <v>91</v>
      </c>
      <c r="C79" s="102">
        <v>318</v>
      </c>
      <c r="D79" s="304" t="s">
        <v>273</v>
      </c>
      <c r="E79" s="305" t="s">
        <v>85</v>
      </c>
      <c r="F79" s="102" t="s">
        <v>104</v>
      </c>
      <c r="G79" s="306"/>
      <c r="H79" s="395" t="s">
        <v>260</v>
      </c>
      <c r="I79" s="195" t="s">
        <v>61</v>
      </c>
      <c r="J79" s="202">
        <v>99500000</v>
      </c>
      <c r="K79" s="375" t="s">
        <v>88</v>
      </c>
    </row>
    <row r="80" spans="1:15" x14ac:dyDescent="0.35">
      <c r="A80" s="342" t="s">
        <v>274</v>
      </c>
      <c r="B80" s="318"/>
      <c r="C80" s="318"/>
      <c r="D80" s="319" t="s">
        <v>275</v>
      </c>
      <c r="E80" s="320"/>
      <c r="F80" s="318"/>
      <c r="G80" s="320"/>
      <c r="H80" s="393"/>
      <c r="I80" s="192"/>
      <c r="J80" s="194"/>
      <c r="K80" s="194"/>
      <c r="L80" s="313"/>
      <c r="M80" s="313"/>
      <c r="N80" s="313"/>
    </row>
    <row r="81" spans="1:14" ht="24" customHeight="1" x14ac:dyDescent="0.35">
      <c r="A81" s="303" t="s">
        <v>276</v>
      </c>
      <c r="B81" s="102">
        <v>67</v>
      </c>
      <c r="C81" s="102">
        <v>199</v>
      </c>
      <c r="D81" s="304" t="s">
        <v>277</v>
      </c>
      <c r="E81" s="305" t="s">
        <v>85</v>
      </c>
      <c r="F81" s="102" t="s">
        <v>104</v>
      </c>
      <c r="G81" s="306" t="s">
        <v>109</v>
      </c>
      <c r="H81" s="395" t="s">
        <v>260</v>
      </c>
      <c r="I81" s="195" t="s">
        <v>57</v>
      </c>
      <c r="J81" s="196">
        <v>10000000</v>
      </c>
      <c r="K81" s="197" t="s">
        <v>65</v>
      </c>
      <c r="L81" s="198"/>
      <c r="M81" s="198"/>
      <c r="N81" s="198"/>
    </row>
    <row r="82" spans="1:14" x14ac:dyDescent="0.35">
      <c r="A82" s="342" t="s">
        <v>278</v>
      </c>
      <c r="B82" s="318"/>
      <c r="C82" s="318"/>
      <c r="D82" s="319" t="s">
        <v>279</v>
      </c>
      <c r="E82" s="320"/>
      <c r="F82" s="318"/>
      <c r="G82" s="320"/>
      <c r="H82" s="393"/>
      <c r="I82" s="192"/>
      <c r="J82" s="194"/>
      <c r="K82" s="194"/>
      <c r="L82" s="313"/>
      <c r="M82" s="313"/>
      <c r="N82" s="313"/>
    </row>
    <row r="83" spans="1:14" ht="26" x14ac:dyDescent="0.35">
      <c r="A83" s="343" t="s">
        <v>2081</v>
      </c>
      <c r="B83" s="102">
        <v>497</v>
      </c>
      <c r="C83" s="102">
        <v>220</v>
      </c>
      <c r="D83" s="304" t="s">
        <v>2082</v>
      </c>
      <c r="E83" s="305" t="s">
        <v>92</v>
      </c>
      <c r="F83" s="102" t="s">
        <v>125</v>
      </c>
      <c r="G83" s="305" t="s">
        <v>1830</v>
      </c>
      <c r="H83" s="395" t="s">
        <v>2083</v>
      </c>
      <c r="I83" s="192"/>
      <c r="J83" s="194"/>
      <c r="K83" s="194"/>
      <c r="L83" s="313"/>
      <c r="M83" s="313"/>
      <c r="N83" s="313"/>
    </row>
    <row r="84" spans="1:14" ht="26" x14ac:dyDescent="0.35">
      <c r="A84" s="342" t="s">
        <v>283</v>
      </c>
      <c r="B84" s="318"/>
      <c r="C84" s="318"/>
      <c r="D84" s="319" t="s">
        <v>2079</v>
      </c>
      <c r="E84" s="320"/>
      <c r="F84" s="318"/>
      <c r="G84" s="320"/>
      <c r="H84" s="393"/>
      <c r="I84" s="569"/>
      <c r="J84" s="570"/>
      <c r="K84" s="194"/>
      <c r="L84" s="313"/>
      <c r="M84" s="313"/>
      <c r="N84" s="313"/>
    </row>
    <row r="85" spans="1:14" ht="45.75" customHeight="1" x14ac:dyDescent="0.35">
      <c r="A85" s="343" t="s">
        <v>284</v>
      </c>
      <c r="B85" s="189">
        <v>276</v>
      </c>
      <c r="C85" s="189">
        <v>332</v>
      </c>
      <c r="D85" s="351" t="s">
        <v>285</v>
      </c>
      <c r="E85" s="305" t="s">
        <v>85</v>
      </c>
      <c r="F85" s="189" t="s">
        <v>86</v>
      </c>
      <c r="G85" s="353" t="s">
        <v>286</v>
      </c>
      <c r="H85" s="395" t="s">
        <v>260</v>
      </c>
      <c r="I85" s="315" t="s">
        <v>62</v>
      </c>
      <c r="J85" s="316">
        <v>156600000</v>
      </c>
      <c r="K85" s="382"/>
      <c r="L85" s="198"/>
      <c r="M85" s="198"/>
      <c r="N85" s="198"/>
    </row>
    <row r="86" spans="1:14" ht="25" customHeight="1" x14ac:dyDescent="0.35">
      <c r="A86" s="303" t="s">
        <v>2072</v>
      </c>
      <c r="B86" s="102">
        <v>275</v>
      </c>
      <c r="C86" s="102">
        <v>317</v>
      </c>
      <c r="D86" s="590" t="s">
        <v>280</v>
      </c>
      <c r="E86" s="591" t="s">
        <v>92</v>
      </c>
      <c r="F86" s="102" t="s">
        <v>86</v>
      </c>
      <c r="G86" s="306" t="s">
        <v>281</v>
      </c>
      <c r="H86" s="395" t="s">
        <v>260</v>
      </c>
      <c r="I86" s="373" t="s">
        <v>282</v>
      </c>
      <c r="J86" s="374">
        <f>4645800+8404200</f>
        <v>13050000</v>
      </c>
      <c r="K86" s="375" t="s">
        <v>65</v>
      </c>
      <c r="L86" s="198"/>
    </row>
    <row r="87" spans="1:14" ht="35.5" customHeight="1" x14ac:dyDescent="0.35">
      <c r="A87" s="303" t="s">
        <v>2074</v>
      </c>
      <c r="B87" s="102">
        <v>276</v>
      </c>
      <c r="C87" s="102">
        <v>332</v>
      </c>
      <c r="D87" s="590" t="s">
        <v>2075</v>
      </c>
      <c r="E87" s="591" t="s">
        <v>85</v>
      </c>
      <c r="F87" s="102" t="s">
        <v>2076</v>
      </c>
      <c r="G87" s="306" t="s">
        <v>2077</v>
      </c>
      <c r="H87" s="395" t="s">
        <v>260</v>
      </c>
      <c r="I87" s="571"/>
      <c r="J87" s="572"/>
      <c r="K87" s="375"/>
      <c r="L87" s="198"/>
    </row>
    <row r="88" spans="1:14" x14ac:dyDescent="0.35">
      <c r="A88" s="342" t="s">
        <v>287</v>
      </c>
      <c r="B88" s="318"/>
      <c r="C88" s="318"/>
      <c r="D88" s="319" t="s">
        <v>288</v>
      </c>
      <c r="E88" s="320"/>
      <c r="F88" s="318"/>
      <c r="G88" s="320"/>
      <c r="H88" s="393"/>
      <c r="I88" s="192"/>
      <c r="J88" s="194"/>
      <c r="K88" s="194"/>
      <c r="L88" s="313"/>
      <c r="M88" s="313"/>
      <c r="N88" s="313"/>
    </row>
    <row r="89" spans="1:14" ht="42" customHeight="1" x14ac:dyDescent="0.35">
      <c r="A89" s="343" t="s">
        <v>289</v>
      </c>
      <c r="B89" s="189">
        <v>283</v>
      </c>
      <c r="C89" s="189">
        <v>336</v>
      </c>
      <c r="D89" s="351" t="s">
        <v>290</v>
      </c>
      <c r="E89" s="305" t="s">
        <v>234</v>
      </c>
      <c r="F89" s="189" t="s">
        <v>86</v>
      </c>
      <c r="G89" s="353" t="s">
        <v>291</v>
      </c>
      <c r="H89" s="395" t="s">
        <v>260</v>
      </c>
      <c r="I89" s="315" t="s">
        <v>59</v>
      </c>
      <c r="J89" s="365">
        <v>31071429</v>
      </c>
      <c r="K89" s="382"/>
      <c r="L89" s="198"/>
      <c r="M89" s="198"/>
      <c r="N89" s="198"/>
    </row>
    <row r="90" spans="1:14" x14ac:dyDescent="0.35">
      <c r="A90" s="342" t="s">
        <v>292</v>
      </c>
      <c r="B90" s="318"/>
      <c r="C90" s="318"/>
      <c r="D90" s="319" t="s">
        <v>293</v>
      </c>
      <c r="E90" s="320"/>
      <c r="F90" s="318"/>
      <c r="G90" s="320"/>
      <c r="H90" s="393"/>
      <c r="I90" s="192"/>
      <c r="J90" s="194"/>
      <c r="K90" s="194"/>
      <c r="L90" s="313"/>
      <c r="M90" s="313"/>
      <c r="N90" s="313"/>
    </row>
    <row r="91" spans="1:14" ht="25.5" customHeight="1" x14ac:dyDescent="0.35">
      <c r="A91" s="343" t="s">
        <v>294</v>
      </c>
      <c r="B91" s="189">
        <v>391</v>
      </c>
      <c r="C91" s="189">
        <v>144</v>
      </c>
      <c r="D91" s="351" t="s">
        <v>295</v>
      </c>
      <c r="E91" s="305" t="s">
        <v>85</v>
      </c>
      <c r="F91" s="189" t="s">
        <v>93</v>
      </c>
      <c r="G91" s="353" t="s">
        <v>296</v>
      </c>
      <c r="H91" s="395" t="s">
        <v>260</v>
      </c>
      <c r="I91" s="357" t="s">
        <v>61</v>
      </c>
      <c r="J91" s="358">
        <v>2000000</v>
      </c>
      <c r="K91" s="359" t="s">
        <v>88</v>
      </c>
      <c r="L91" s="198"/>
    </row>
    <row r="92" spans="1:14" ht="25.5" customHeight="1" x14ac:dyDescent="0.35">
      <c r="A92" s="343" t="s">
        <v>297</v>
      </c>
      <c r="B92" s="189">
        <v>243</v>
      </c>
      <c r="C92" s="189">
        <v>243</v>
      </c>
      <c r="D92" s="351" t="s">
        <v>298</v>
      </c>
      <c r="E92" s="305" t="s">
        <v>299</v>
      </c>
      <c r="F92" s="189" t="s">
        <v>300</v>
      </c>
      <c r="G92" s="353"/>
      <c r="H92" s="395" t="s">
        <v>260</v>
      </c>
      <c r="I92" s="366" t="s">
        <v>57</v>
      </c>
      <c r="J92" s="367"/>
      <c r="K92" s="359"/>
      <c r="L92" s="198"/>
    </row>
    <row r="93" spans="1:14" x14ac:dyDescent="0.35">
      <c r="A93" s="342" t="s">
        <v>301</v>
      </c>
      <c r="B93" s="318"/>
      <c r="C93" s="318"/>
      <c r="D93" s="319" t="s">
        <v>302</v>
      </c>
      <c r="E93" s="320"/>
      <c r="F93" s="318"/>
      <c r="G93" s="320"/>
      <c r="H93" s="393"/>
      <c r="I93" s="192"/>
      <c r="J93" s="194"/>
      <c r="K93" s="194"/>
      <c r="L93" s="313"/>
      <c r="M93" s="313"/>
      <c r="N93" s="313"/>
    </row>
    <row r="94" spans="1:14" ht="43" customHeight="1" x14ac:dyDescent="0.35">
      <c r="A94" s="303" t="s">
        <v>303</v>
      </c>
      <c r="B94" s="102">
        <v>285</v>
      </c>
      <c r="C94" s="102">
        <v>336</v>
      </c>
      <c r="D94" s="304" t="s">
        <v>2070</v>
      </c>
      <c r="E94" s="305" t="s">
        <v>85</v>
      </c>
      <c r="F94" s="102" t="s">
        <v>86</v>
      </c>
      <c r="G94" s="306" t="s">
        <v>305</v>
      </c>
      <c r="H94" s="395" t="s">
        <v>260</v>
      </c>
      <c r="I94" s="315" t="s">
        <v>62</v>
      </c>
      <c r="J94" s="316">
        <v>27840000</v>
      </c>
      <c r="K94" s="197" t="s">
        <v>65</v>
      </c>
      <c r="L94" s="198"/>
    </row>
    <row r="95" spans="1:14" ht="26.5" customHeight="1" x14ac:dyDescent="0.35">
      <c r="A95" s="303" t="s">
        <v>306</v>
      </c>
      <c r="B95" s="102">
        <v>244</v>
      </c>
      <c r="C95" s="102">
        <v>369</v>
      </c>
      <c r="D95" s="304" t="s">
        <v>307</v>
      </c>
      <c r="E95" s="305" t="s">
        <v>85</v>
      </c>
      <c r="F95" s="102" t="s">
        <v>308</v>
      </c>
      <c r="G95" s="306" t="s">
        <v>309</v>
      </c>
      <c r="H95" s="395" t="s">
        <v>260</v>
      </c>
      <c r="I95" s="315" t="s">
        <v>62</v>
      </c>
      <c r="J95" s="316">
        <v>17400000</v>
      </c>
      <c r="K95" s="197"/>
      <c r="L95" s="198"/>
    </row>
    <row r="96" spans="1:14" x14ac:dyDescent="0.35">
      <c r="A96" s="342" t="s">
        <v>310</v>
      </c>
      <c r="B96" s="318"/>
      <c r="C96" s="318"/>
      <c r="D96" s="319" t="s">
        <v>311</v>
      </c>
      <c r="E96" s="320"/>
      <c r="F96" s="318"/>
      <c r="G96" s="320"/>
      <c r="H96" s="393"/>
      <c r="I96" s="192"/>
      <c r="J96" s="194"/>
      <c r="K96" s="194"/>
      <c r="L96" s="313"/>
      <c r="M96" s="313"/>
      <c r="N96" s="313"/>
    </row>
    <row r="97" spans="1:15" ht="30.65" customHeight="1" x14ac:dyDescent="0.35">
      <c r="A97" s="303" t="s">
        <v>312</v>
      </c>
      <c r="B97" s="102">
        <v>418</v>
      </c>
      <c r="C97" s="102">
        <v>168</v>
      </c>
      <c r="D97" s="304" t="s">
        <v>313</v>
      </c>
      <c r="E97" s="305" t="s">
        <v>98</v>
      </c>
      <c r="F97" s="102" t="s">
        <v>93</v>
      </c>
      <c r="G97" s="305" t="s">
        <v>314</v>
      </c>
      <c r="H97" s="395" t="s">
        <v>260</v>
      </c>
      <c r="I97" s="315" t="s">
        <v>61</v>
      </c>
      <c r="J97" s="316">
        <v>100000000</v>
      </c>
      <c r="K97" s="344"/>
    </row>
    <row r="98" spans="1:15" ht="30.65" customHeight="1" thickBot="1" x14ac:dyDescent="0.4">
      <c r="A98" s="303" t="s">
        <v>2086</v>
      </c>
      <c r="B98" s="102"/>
      <c r="C98" s="102">
        <v>203</v>
      </c>
      <c r="D98" s="304" t="s">
        <v>2087</v>
      </c>
      <c r="E98" s="305" t="s">
        <v>98</v>
      </c>
      <c r="F98" s="102" t="s">
        <v>104</v>
      </c>
      <c r="G98" s="598"/>
      <c r="H98" s="395" t="s">
        <v>2088</v>
      </c>
      <c r="I98" s="315" t="s">
        <v>2089</v>
      </c>
      <c r="J98" s="316">
        <v>3000000</v>
      </c>
      <c r="K98" s="344"/>
    </row>
    <row r="99" spans="1:15" ht="16" thickBot="1" x14ac:dyDescent="0.4">
      <c r="A99" s="632" t="s">
        <v>315</v>
      </c>
      <c r="B99" s="633"/>
      <c r="C99" s="633"/>
      <c r="D99" s="633"/>
      <c r="E99" s="633"/>
      <c r="F99" s="633"/>
      <c r="G99" s="633"/>
      <c r="H99" s="634"/>
      <c r="I99" s="192"/>
      <c r="J99" s="194"/>
      <c r="K99" s="194"/>
    </row>
    <row r="100" spans="1:15" x14ac:dyDescent="0.35">
      <c r="A100" s="341" t="s">
        <v>316</v>
      </c>
      <c r="B100" s="309"/>
      <c r="C100" s="309"/>
      <c r="D100" s="310" t="s">
        <v>317</v>
      </c>
      <c r="E100" s="311"/>
      <c r="F100" s="309"/>
      <c r="G100" s="311"/>
      <c r="H100" s="312"/>
      <c r="I100" s="192"/>
      <c r="J100" s="194"/>
      <c r="K100" s="194"/>
      <c r="L100" s="313"/>
      <c r="M100" s="313"/>
      <c r="N100" s="313"/>
    </row>
    <row r="101" spans="1:15" ht="58.5" customHeight="1" x14ac:dyDescent="0.35">
      <c r="A101" s="303" t="s">
        <v>318</v>
      </c>
      <c r="B101" s="102">
        <v>71</v>
      </c>
      <c r="C101" s="102">
        <v>202</v>
      </c>
      <c r="D101" s="304" t="s">
        <v>319</v>
      </c>
      <c r="E101" s="305" t="s">
        <v>85</v>
      </c>
      <c r="F101" s="368" t="s">
        <v>104</v>
      </c>
      <c r="G101" s="306" t="s">
        <v>2067</v>
      </c>
      <c r="H101" s="395" t="s">
        <v>320</v>
      </c>
      <c r="I101" s="373" t="s">
        <v>58</v>
      </c>
      <c r="J101" s="374">
        <f>104400000/2</f>
        <v>52200000</v>
      </c>
      <c r="K101" s="375" t="s">
        <v>65</v>
      </c>
      <c r="L101" s="198"/>
      <c r="N101" s="198"/>
      <c r="O101" s="153"/>
    </row>
    <row r="102" spans="1:15" ht="24" x14ac:dyDescent="0.35">
      <c r="A102" s="303" t="s">
        <v>321</v>
      </c>
      <c r="B102" s="102">
        <v>383</v>
      </c>
      <c r="C102" s="102">
        <v>141</v>
      </c>
      <c r="D102" s="304" t="s">
        <v>322</v>
      </c>
      <c r="E102" s="305" t="s">
        <v>85</v>
      </c>
      <c r="F102" s="368" t="s">
        <v>323</v>
      </c>
      <c r="G102" s="306" t="s">
        <v>296</v>
      </c>
      <c r="H102" s="395" t="s">
        <v>320</v>
      </c>
      <c r="I102" s="373" t="s">
        <v>58</v>
      </c>
      <c r="J102" s="374">
        <v>11907690</v>
      </c>
      <c r="K102" s="375"/>
      <c r="L102" s="198"/>
      <c r="N102" s="198"/>
      <c r="O102" s="153"/>
    </row>
    <row r="103" spans="1:15" x14ac:dyDescent="0.35">
      <c r="A103" s="342" t="s">
        <v>324</v>
      </c>
      <c r="B103" s="318"/>
      <c r="C103" s="318"/>
      <c r="D103" s="319" t="s">
        <v>325</v>
      </c>
      <c r="E103" s="320"/>
      <c r="F103" s="369"/>
      <c r="G103" s="320"/>
      <c r="H103" s="321"/>
      <c r="I103" s="192"/>
      <c r="J103" s="194"/>
      <c r="K103" s="194"/>
      <c r="L103" s="313"/>
      <c r="M103" s="313"/>
      <c r="N103" s="555"/>
      <c r="O103" s="153"/>
    </row>
    <row r="104" spans="1:15" ht="39" x14ac:dyDescent="0.35">
      <c r="A104" s="303" t="s">
        <v>326</v>
      </c>
      <c r="B104" s="102">
        <v>286</v>
      </c>
      <c r="C104" s="102">
        <v>336</v>
      </c>
      <c r="D104" s="360" t="s">
        <v>327</v>
      </c>
      <c r="E104" s="361" t="s">
        <v>92</v>
      </c>
      <c r="F104" s="368" t="s">
        <v>86</v>
      </c>
      <c r="G104" s="305" t="s">
        <v>328</v>
      </c>
      <c r="H104" s="395" t="s">
        <v>320</v>
      </c>
      <c r="I104" s="373" t="s">
        <v>62</v>
      </c>
      <c r="J104" s="374">
        <v>18270000</v>
      </c>
      <c r="K104" s="375" t="s">
        <v>65</v>
      </c>
      <c r="L104" s="198"/>
      <c r="N104" s="198"/>
      <c r="O104" s="153"/>
    </row>
    <row r="105" spans="1:15" ht="25.5" customHeight="1" x14ac:dyDescent="0.35">
      <c r="A105" s="303" t="s">
        <v>329</v>
      </c>
      <c r="B105" s="102">
        <v>390</v>
      </c>
      <c r="C105" s="102">
        <v>143</v>
      </c>
      <c r="D105" s="304" t="s">
        <v>330</v>
      </c>
      <c r="E105" s="305" t="s">
        <v>85</v>
      </c>
      <c r="F105" s="368" t="s">
        <v>93</v>
      </c>
      <c r="G105" s="305" t="s">
        <v>331</v>
      </c>
      <c r="H105" s="395" t="s">
        <v>320</v>
      </c>
      <c r="I105" s="373" t="s">
        <v>58</v>
      </c>
      <c r="J105" s="374">
        <v>21750000</v>
      </c>
      <c r="K105" s="375" t="s">
        <v>65</v>
      </c>
    </row>
    <row r="106" spans="1:15" ht="29.5" customHeight="1" x14ac:dyDescent="0.35">
      <c r="A106" s="303" t="s">
        <v>332</v>
      </c>
      <c r="B106" s="102"/>
      <c r="C106" s="102">
        <v>142</v>
      </c>
      <c r="D106" s="304" t="s">
        <v>333</v>
      </c>
      <c r="E106" s="305" t="s">
        <v>92</v>
      </c>
      <c r="F106" s="368" t="s">
        <v>104</v>
      </c>
      <c r="G106" s="305" t="s">
        <v>334</v>
      </c>
      <c r="H106" s="395" t="s">
        <v>320</v>
      </c>
      <c r="I106" s="195"/>
      <c r="J106" s="196"/>
      <c r="K106" s="197"/>
      <c r="O106" s="153"/>
    </row>
    <row r="107" spans="1:15" ht="52.5" x14ac:dyDescent="0.35">
      <c r="A107" s="303" t="s">
        <v>335</v>
      </c>
      <c r="B107" s="102" t="s">
        <v>336</v>
      </c>
      <c r="C107" s="102">
        <v>428</v>
      </c>
      <c r="D107" s="304" t="s">
        <v>337</v>
      </c>
      <c r="E107" s="305" t="s">
        <v>85</v>
      </c>
      <c r="F107" s="368" t="s">
        <v>223</v>
      </c>
      <c r="G107" s="306" t="s">
        <v>338</v>
      </c>
      <c r="H107" s="395" t="s">
        <v>320</v>
      </c>
      <c r="I107" s="373" t="s">
        <v>63</v>
      </c>
      <c r="J107" s="374">
        <v>1305000</v>
      </c>
      <c r="K107" s="375" t="s">
        <v>65</v>
      </c>
      <c r="L107" s="401" t="s">
        <v>57</v>
      </c>
      <c r="M107" s="338">
        <v>3000000</v>
      </c>
      <c r="N107" s="367"/>
      <c r="O107" s="153"/>
    </row>
    <row r="108" spans="1:15" ht="15" customHeight="1" x14ac:dyDescent="0.35">
      <c r="A108" s="342" t="s">
        <v>339</v>
      </c>
      <c r="B108" s="318"/>
      <c r="C108" s="318"/>
      <c r="D108" s="319" t="s">
        <v>340</v>
      </c>
      <c r="E108" s="320"/>
      <c r="F108" s="369"/>
      <c r="G108" s="320"/>
      <c r="H108" s="393"/>
      <c r="I108" s="192"/>
      <c r="J108" s="194"/>
      <c r="K108" s="194"/>
      <c r="L108" s="313"/>
      <c r="M108" s="313"/>
      <c r="N108" s="313"/>
      <c r="O108" s="153"/>
    </row>
    <row r="109" spans="1:15" ht="24" x14ac:dyDescent="0.35">
      <c r="A109" s="303" t="s">
        <v>341</v>
      </c>
      <c r="B109" s="102">
        <v>388</v>
      </c>
      <c r="C109" s="102">
        <v>143</v>
      </c>
      <c r="D109" s="362" t="s">
        <v>342</v>
      </c>
      <c r="E109" s="305" t="s">
        <v>85</v>
      </c>
      <c r="F109" s="368" t="s">
        <v>93</v>
      </c>
      <c r="G109" s="305" t="s">
        <v>343</v>
      </c>
      <c r="H109" s="395" t="s">
        <v>320</v>
      </c>
      <c r="I109" s="398"/>
      <c r="J109" s="374"/>
      <c r="K109" s="197" t="s">
        <v>65</v>
      </c>
      <c r="L109" s="198"/>
    </row>
    <row r="110" spans="1:15" ht="26" x14ac:dyDescent="0.35">
      <c r="A110" s="303" t="s">
        <v>344</v>
      </c>
      <c r="B110" s="102">
        <v>385</v>
      </c>
      <c r="C110" s="102">
        <v>142</v>
      </c>
      <c r="D110" s="304" t="s">
        <v>345</v>
      </c>
      <c r="E110" s="305" t="s">
        <v>85</v>
      </c>
      <c r="F110" s="370" t="s">
        <v>93</v>
      </c>
      <c r="G110" s="371" t="s">
        <v>346</v>
      </c>
      <c r="H110" s="395" t="s">
        <v>320</v>
      </c>
      <c r="I110" s="399" t="s">
        <v>57</v>
      </c>
      <c r="J110" s="400">
        <v>2500000</v>
      </c>
      <c r="K110" s="364"/>
    </row>
    <row r="111" spans="1:15" x14ac:dyDescent="0.35">
      <c r="A111" s="342" t="s">
        <v>347</v>
      </c>
      <c r="B111" s="318"/>
      <c r="C111" s="318"/>
      <c r="D111" s="319" t="s">
        <v>348</v>
      </c>
      <c r="E111" s="320"/>
      <c r="F111" s="369"/>
      <c r="G111" s="318"/>
      <c r="H111" s="393"/>
      <c r="I111" s="192"/>
      <c r="J111" s="194"/>
      <c r="K111" s="194"/>
      <c r="L111" s="198"/>
    </row>
    <row r="112" spans="1:15" ht="52" x14ac:dyDescent="0.35">
      <c r="A112" s="343" t="s">
        <v>349</v>
      </c>
      <c r="B112" s="102">
        <v>142</v>
      </c>
      <c r="C112" s="102">
        <v>142</v>
      </c>
      <c r="D112" s="304" t="s">
        <v>350</v>
      </c>
      <c r="E112" s="305" t="s">
        <v>299</v>
      </c>
      <c r="F112" s="368" t="s">
        <v>351</v>
      </c>
      <c r="G112" s="102" t="s">
        <v>352</v>
      </c>
      <c r="H112" s="395" t="s">
        <v>353</v>
      </c>
      <c r="I112" s="192" t="s">
        <v>354</v>
      </c>
      <c r="J112" s="194"/>
      <c r="K112" s="194"/>
      <c r="L112" s="198"/>
    </row>
    <row r="113" spans="1:14" x14ac:dyDescent="0.35">
      <c r="A113" s="342" t="s">
        <v>355</v>
      </c>
      <c r="B113" s="318"/>
      <c r="C113" s="318"/>
      <c r="D113" s="319" t="s">
        <v>356</v>
      </c>
      <c r="E113" s="320"/>
      <c r="F113" s="369"/>
      <c r="G113" s="320"/>
      <c r="H113" s="393"/>
      <c r="I113" s="192"/>
      <c r="J113" s="194"/>
      <c r="K113" s="194"/>
      <c r="L113" s="198"/>
    </row>
    <row r="114" spans="1:14" ht="26" x14ac:dyDescent="0.35">
      <c r="A114" s="324" t="s">
        <v>357</v>
      </c>
      <c r="B114" s="325"/>
      <c r="C114" s="325">
        <v>317</v>
      </c>
      <c r="D114" s="326" t="s">
        <v>358</v>
      </c>
      <c r="E114" s="305" t="s">
        <v>108</v>
      </c>
      <c r="F114" s="325" t="s">
        <v>86</v>
      </c>
      <c r="G114" s="328" t="s">
        <v>359</v>
      </c>
      <c r="H114" s="395" t="s">
        <v>320</v>
      </c>
      <c r="I114" s="195"/>
      <c r="J114" s="202"/>
      <c r="K114" s="197"/>
      <c r="L114" s="198"/>
      <c r="M114" s="333"/>
      <c r="N114" s="333"/>
    </row>
    <row r="115" spans="1:14" ht="26" x14ac:dyDescent="0.35">
      <c r="A115" s="303" t="s">
        <v>360</v>
      </c>
      <c r="B115" s="102"/>
      <c r="C115" s="102">
        <v>205</v>
      </c>
      <c r="D115" s="304" t="s">
        <v>361</v>
      </c>
      <c r="E115" s="305" t="s">
        <v>362</v>
      </c>
      <c r="F115" s="102" t="s">
        <v>104</v>
      </c>
      <c r="G115" s="196" t="s">
        <v>363</v>
      </c>
      <c r="H115" s="395" t="s">
        <v>320</v>
      </c>
      <c r="I115" s="195" t="s">
        <v>57</v>
      </c>
      <c r="J115" s="202"/>
      <c r="K115" s="197"/>
      <c r="L115" s="198"/>
    </row>
    <row r="116" spans="1:14" ht="26" x14ac:dyDescent="0.35">
      <c r="A116" s="342" t="s">
        <v>364</v>
      </c>
      <c r="B116" s="318"/>
      <c r="C116" s="318"/>
      <c r="D116" s="319" t="s">
        <v>365</v>
      </c>
      <c r="E116" s="320"/>
      <c r="F116" s="318"/>
      <c r="G116" s="320"/>
      <c r="H116" s="393"/>
      <c r="I116" s="192"/>
      <c r="J116" s="194"/>
      <c r="K116" s="194"/>
      <c r="L116" s="313"/>
      <c r="M116" s="313"/>
      <c r="N116" s="313"/>
    </row>
    <row r="117" spans="1:14" ht="24" x14ac:dyDescent="0.35">
      <c r="A117" s="303" t="s">
        <v>366</v>
      </c>
      <c r="B117" s="102">
        <v>374</v>
      </c>
      <c r="C117" s="102">
        <v>139</v>
      </c>
      <c r="D117" s="304" t="s">
        <v>367</v>
      </c>
      <c r="E117" s="305" t="s">
        <v>85</v>
      </c>
      <c r="F117" s="102" t="s">
        <v>93</v>
      </c>
      <c r="G117" s="306" t="s">
        <v>331</v>
      </c>
      <c r="H117" s="395" t="s">
        <v>320</v>
      </c>
      <c r="I117" s="373" t="s">
        <v>57</v>
      </c>
      <c r="J117" s="374">
        <v>45000000</v>
      </c>
      <c r="K117" s="197" t="s">
        <v>65</v>
      </c>
      <c r="L117" s="198"/>
      <c r="M117" s="198"/>
      <c r="N117" s="198"/>
    </row>
    <row r="118" spans="1:14" ht="24" x14ac:dyDescent="0.35">
      <c r="A118" s="303" t="s">
        <v>368</v>
      </c>
      <c r="B118" s="102">
        <v>386</v>
      </c>
      <c r="C118" s="102">
        <v>143</v>
      </c>
      <c r="D118" s="362" t="s">
        <v>369</v>
      </c>
      <c r="E118" s="305" t="s">
        <v>85</v>
      </c>
      <c r="F118" s="102" t="s">
        <v>93</v>
      </c>
      <c r="G118" s="305" t="s">
        <v>331</v>
      </c>
      <c r="H118" s="395" t="s">
        <v>320</v>
      </c>
      <c r="I118" s="373" t="s">
        <v>58</v>
      </c>
      <c r="J118" s="374">
        <v>60900000</v>
      </c>
      <c r="K118" s="375"/>
      <c r="L118" s="198"/>
      <c r="M118" s="198"/>
      <c r="N118" s="198"/>
    </row>
    <row r="119" spans="1:14" ht="24" x14ac:dyDescent="0.35">
      <c r="A119" s="303" t="s">
        <v>370</v>
      </c>
      <c r="B119" s="102">
        <v>380</v>
      </c>
      <c r="C119" s="102">
        <v>140</v>
      </c>
      <c r="D119" s="304" t="s">
        <v>371</v>
      </c>
      <c r="E119" s="305" t="s">
        <v>85</v>
      </c>
      <c r="F119" s="102" t="s">
        <v>93</v>
      </c>
      <c r="G119" s="306" t="s">
        <v>296</v>
      </c>
      <c r="H119" s="395" t="s">
        <v>320</v>
      </c>
      <c r="I119" s="377" t="s">
        <v>57</v>
      </c>
      <c r="J119" s="378">
        <v>45000000</v>
      </c>
      <c r="K119" s="375" t="s">
        <v>65</v>
      </c>
      <c r="L119" s="198"/>
      <c r="M119" s="198"/>
      <c r="N119" s="198"/>
    </row>
    <row r="120" spans="1:14" ht="26" x14ac:dyDescent="0.35">
      <c r="A120" s="324" t="s">
        <v>372</v>
      </c>
      <c r="B120" s="325"/>
      <c r="C120" s="102" t="s">
        <v>373</v>
      </c>
      <c r="D120" s="326" t="s">
        <v>374</v>
      </c>
      <c r="E120" s="305" t="s">
        <v>108</v>
      </c>
      <c r="F120" s="325" t="s">
        <v>104</v>
      </c>
      <c r="G120" s="328" t="s">
        <v>2068</v>
      </c>
      <c r="H120" s="395" t="s">
        <v>320</v>
      </c>
      <c r="I120" s="200"/>
      <c r="J120" s="201"/>
      <c r="K120" s="197"/>
      <c r="L120" s="198"/>
      <c r="M120" s="332"/>
      <c r="N120" s="332"/>
    </row>
    <row r="121" spans="1:14" ht="26" x14ac:dyDescent="0.35">
      <c r="A121" s="324" t="s">
        <v>375</v>
      </c>
      <c r="B121" s="325"/>
      <c r="C121" s="102">
        <v>202</v>
      </c>
      <c r="D121" s="326" t="s">
        <v>376</v>
      </c>
      <c r="E121" s="305" t="s">
        <v>108</v>
      </c>
      <c r="F121" s="325" t="s">
        <v>323</v>
      </c>
      <c r="G121" s="328"/>
      <c r="H121" s="395" t="s">
        <v>320</v>
      </c>
      <c r="I121" s="380"/>
      <c r="J121" s="381"/>
      <c r="K121" s="213"/>
      <c r="L121" s="198"/>
      <c r="M121" s="332"/>
      <c r="N121" s="332"/>
    </row>
    <row r="122" spans="1:14" ht="26" x14ac:dyDescent="0.35">
      <c r="A122" s="303" t="s">
        <v>377</v>
      </c>
      <c r="B122" s="102">
        <v>35</v>
      </c>
      <c r="C122" s="102">
        <v>200</v>
      </c>
      <c r="D122" s="304" t="s">
        <v>378</v>
      </c>
      <c r="E122" s="305" t="s">
        <v>85</v>
      </c>
      <c r="F122" s="102" t="s">
        <v>82</v>
      </c>
      <c r="G122" s="306"/>
      <c r="H122" s="395" t="s">
        <v>320</v>
      </c>
      <c r="I122" s="337" t="s">
        <v>60</v>
      </c>
      <c r="J122" s="356">
        <v>21044090</v>
      </c>
      <c r="K122" s="375"/>
      <c r="L122" s="198"/>
    </row>
    <row r="123" spans="1:14" ht="26" x14ac:dyDescent="0.35">
      <c r="A123" s="303" t="s">
        <v>379</v>
      </c>
      <c r="B123" s="102">
        <v>41</v>
      </c>
      <c r="C123" s="102">
        <v>206</v>
      </c>
      <c r="D123" s="304" t="s">
        <v>380</v>
      </c>
      <c r="E123" s="305" t="s">
        <v>98</v>
      </c>
      <c r="F123" s="102" t="s">
        <v>82</v>
      </c>
      <c r="G123" s="306"/>
      <c r="H123" s="395" t="s">
        <v>320</v>
      </c>
      <c r="I123" s="337" t="s">
        <v>60</v>
      </c>
      <c r="J123" s="338">
        <v>310397257.14285713</v>
      </c>
      <c r="K123" s="197"/>
      <c r="L123" s="198"/>
    </row>
    <row r="124" spans="1:14" ht="26" x14ac:dyDescent="0.35">
      <c r="A124" s="303" t="s">
        <v>381</v>
      </c>
      <c r="B124" s="102">
        <v>404</v>
      </c>
      <c r="C124" s="102">
        <v>156</v>
      </c>
      <c r="D124" s="304" t="s">
        <v>382</v>
      </c>
      <c r="E124" s="305" t="s">
        <v>85</v>
      </c>
      <c r="F124" s="102" t="s">
        <v>93</v>
      </c>
      <c r="G124" s="306" t="s">
        <v>383</v>
      </c>
      <c r="H124" s="395" t="s">
        <v>320</v>
      </c>
      <c r="I124" s="315" t="s">
        <v>58</v>
      </c>
      <c r="J124" s="316">
        <v>49590000</v>
      </c>
      <c r="K124" s="197"/>
      <c r="L124" s="198"/>
    </row>
    <row r="125" spans="1:14" ht="24.65" customHeight="1" x14ac:dyDescent="0.35">
      <c r="A125" s="414" t="s">
        <v>384</v>
      </c>
      <c r="B125" s="234">
        <v>378</v>
      </c>
      <c r="C125" s="234">
        <v>139</v>
      </c>
      <c r="D125" s="411" t="s">
        <v>385</v>
      </c>
      <c r="E125" s="412" t="s">
        <v>98</v>
      </c>
      <c r="F125" s="234" t="s">
        <v>93</v>
      </c>
      <c r="G125" s="413" t="s">
        <v>331</v>
      </c>
      <c r="H125" s="395" t="s">
        <v>320</v>
      </c>
      <c r="I125" s="315" t="s">
        <v>57</v>
      </c>
      <c r="J125" s="316">
        <v>40000000</v>
      </c>
      <c r="K125" s="197"/>
      <c r="L125" s="198"/>
    </row>
    <row r="126" spans="1:14" ht="25" customHeight="1" x14ac:dyDescent="0.35">
      <c r="A126" s="414" t="s">
        <v>386</v>
      </c>
      <c r="B126" s="189">
        <v>381</v>
      </c>
      <c r="C126" s="189">
        <v>140</v>
      </c>
      <c r="D126" s="351" t="s">
        <v>387</v>
      </c>
      <c r="E126" s="305" t="s">
        <v>85</v>
      </c>
      <c r="F126" s="189" t="s">
        <v>93</v>
      </c>
      <c r="G126" s="353" t="s">
        <v>388</v>
      </c>
      <c r="H126" s="395" t="s">
        <v>320</v>
      </c>
      <c r="I126" s="215" t="s">
        <v>58</v>
      </c>
      <c r="J126" s="216">
        <v>41760000</v>
      </c>
      <c r="K126" s="354" t="s">
        <v>65</v>
      </c>
      <c r="L126" s="198"/>
      <c r="M126" s="198"/>
      <c r="N126" s="198"/>
    </row>
    <row r="127" spans="1:14" ht="25" customHeight="1" x14ac:dyDescent="0.35">
      <c r="A127" s="414" t="s">
        <v>389</v>
      </c>
      <c r="B127" s="189">
        <v>382</v>
      </c>
      <c r="C127" s="189">
        <v>140</v>
      </c>
      <c r="D127" s="351" t="s">
        <v>390</v>
      </c>
      <c r="E127" s="305" t="s">
        <v>85</v>
      </c>
      <c r="F127" s="189" t="s">
        <v>93</v>
      </c>
      <c r="G127" s="353" t="s">
        <v>296</v>
      </c>
      <c r="H127" s="395" t="s">
        <v>320</v>
      </c>
      <c r="I127" s="215" t="s">
        <v>57</v>
      </c>
      <c r="J127" s="216">
        <v>17500000</v>
      </c>
      <c r="K127" s="354" t="s">
        <v>65</v>
      </c>
    </row>
    <row r="128" spans="1:14" x14ac:dyDescent="0.35">
      <c r="A128" s="342" t="s">
        <v>391</v>
      </c>
      <c r="B128" s="318"/>
      <c r="C128" s="318"/>
      <c r="D128" s="319" t="s">
        <v>392</v>
      </c>
      <c r="E128" s="320"/>
      <c r="F128" s="318"/>
      <c r="G128" s="320"/>
      <c r="H128" s="393"/>
      <c r="I128" s="192"/>
      <c r="J128" s="194"/>
      <c r="K128" s="194"/>
      <c r="L128" s="313"/>
      <c r="M128" s="313"/>
    </row>
    <row r="129" spans="1:14" ht="39" x14ac:dyDescent="0.35">
      <c r="A129" s="303" t="s">
        <v>393</v>
      </c>
      <c r="B129" s="102" t="s">
        <v>394</v>
      </c>
      <c r="C129" s="102">
        <v>139</v>
      </c>
      <c r="D129" s="362" t="s">
        <v>395</v>
      </c>
      <c r="E129" s="305" t="s">
        <v>85</v>
      </c>
      <c r="F129" s="102" t="s">
        <v>93</v>
      </c>
      <c r="G129" s="306" t="s">
        <v>2063</v>
      </c>
      <c r="H129" s="395" t="s">
        <v>320</v>
      </c>
      <c r="I129" s="373" t="s">
        <v>57</v>
      </c>
      <c r="J129" s="374">
        <v>19000000</v>
      </c>
      <c r="K129" s="375" t="s">
        <v>65</v>
      </c>
      <c r="L129" s="373" t="s">
        <v>58</v>
      </c>
      <c r="M129" s="374">
        <v>80910000</v>
      </c>
    </row>
    <row r="130" spans="1:14" ht="26" x14ac:dyDescent="0.35">
      <c r="A130" s="303" t="s">
        <v>396</v>
      </c>
      <c r="B130" s="102">
        <v>375</v>
      </c>
      <c r="C130" s="102">
        <v>139</v>
      </c>
      <c r="D130" s="362" t="s">
        <v>397</v>
      </c>
      <c r="E130" s="363" t="s">
        <v>92</v>
      </c>
      <c r="F130" s="102" t="s">
        <v>93</v>
      </c>
      <c r="G130" s="306" t="s">
        <v>331</v>
      </c>
      <c r="H130" s="395" t="s">
        <v>320</v>
      </c>
      <c r="I130" s="373" t="s">
        <v>58</v>
      </c>
      <c r="J130" s="374">
        <v>6090000</v>
      </c>
      <c r="K130" s="375" t="s">
        <v>65</v>
      </c>
    </row>
    <row r="131" spans="1:14" ht="26" x14ac:dyDescent="0.35">
      <c r="A131" s="303" t="s">
        <v>398</v>
      </c>
      <c r="B131" s="102"/>
      <c r="C131" s="102" t="s">
        <v>399</v>
      </c>
      <c r="D131" s="304" t="s">
        <v>400</v>
      </c>
      <c r="E131" s="305" t="s">
        <v>85</v>
      </c>
      <c r="F131" s="102" t="s">
        <v>104</v>
      </c>
      <c r="G131" s="306" t="s">
        <v>109</v>
      </c>
      <c r="H131" s="395" t="s">
        <v>320</v>
      </c>
      <c r="I131" s="195" t="s">
        <v>58</v>
      </c>
      <c r="J131" s="197"/>
      <c r="K131" s="197"/>
    </row>
    <row r="132" spans="1:14" x14ac:dyDescent="0.35">
      <c r="A132" s="342" t="s">
        <v>401</v>
      </c>
      <c r="B132" s="318"/>
      <c r="C132" s="318"/>
      <c r="D132" s="319" t="s">
        <v>402</v>
      </c>
      <c r="E132" s="320"/>
      <c r="F132" s="318"/>
      <c r="G132" s="320"/>
      <c r="H132" s="393"/>
      <c r="I132" s="192"/>
      <c r="J132" s="194"/>
      <c r="K132" s="194"/>
      <c r="L132" s="313"/>
      <c r="M132" s="313"/>
    </row>
    <row r="133" spans="1:14" ht="26" x14ac:dyDescent="0.35">
      <c r="A133" s="303" t="s">
        <v>403</v>
      </c>
      <c r="B133" s="102"/>
      <c r="C133" s="102">
        <v>201</v>
      </c>
      <c r="D133" s="362" t="s">
        <v>404</v>
      </c>
      <c r="E133" s="305" t="s">
        <v>85</v>
      </c>
      <c r="F133" s="102" t="s">
        <v>104</v>
      </c>
      <c r="G133" s="306"/>
      <c r="H133" s="395" t="s">
        <v>320</v>
      </c>
      <c r="I133" s="195" t="s">
        <v>57</v>
      </c>
      <c r="J133" s="196">
        <v>100000</v>
      </c>
      <c r="K133" s="197" t="s">
        <v>65</v>
      </c>
      <c r="L133" s="198"/>
      <c r="M133" s="198"/>
      <c r="N133" s="198"/>
    </row>
    <row r="134" spans="1:14" ht="26" x14ac:dyDescent="0.35">
      <c r="A134" s="303" t="s">
        <v>405</v>
      </c>
      <c r="B134" s="102"/>
      <c r="C134" s="102">
        <v>201</v>
      </c>
      <c r="D134" s="362" t="s">
        <v>406</v>
      </c>
      <c r="E134" s="305" t="s">
        <v>85</v>
      </c>
      <c r="F134" s="102" t="s">
        <v>104</v>
      </c>
      <c r="G134" s="306"/>
      <c r="H134" s="395" t="s">
        <v>320</v>
      </c>
      <c r="I134" s="195" t="s">
        <v>57</v>
      </c>
      <c r="J134" s="196">
        <v>5000000</v>
      </c>
      <c r="K134" s="197" t="s">
        <v>65</v>
      </c>
      <c r="L134" s="198"/>
    </row>
    <row r="135" spans="1:14" ht="26" x14ac:dyDescent="0.35">
      <c r="A135" s="303" t="s">
        <v>407</v>
      </c>
      <c r="B135" s="102">
        <v>86</v>
      </c>
      <c r="C135" s="102" t="s">
        <v>408</v>
      </c>
      <c r="D135" s="304" t="s">
        <v>409</v>
      </c>
      <c r="E135" s="305" t="s">
        <v>85</v>
      </c>
      <c r="F135" s="102" t="s">
        <v>104</v>
      </c>
      <c r="G135" s="306" t="s">
        <v>109</v>
      </c>
      <c r="H135" s="395" t="s">
        <v>320</v>
      </c>
      <c r="I135" s="195" t="s">
        <v>58</v>
      </c>
      <c r="J135" s="197"/>
      <c r="K135" s="197"/>
      <c r="L135" s="198"/>
      <c r="M135" s="198"/>
      <c r="N135" s="198"/>
    </row>
    <row r="136" spans="1:14" x14ac:dyDescent="0.35">
      <c r="A136" s="342" t="s">
        <v>410</v>
      </c>
      <c r="B136" s="318"/>
      <c r="C136" s="318"/>
      <c r="D136" s="319" t="s">
        <v>411</v>
      </c>
      <c r="E136" s="320"/>
      <c r="F136" s="318"/>
      <c r="G136" s="320"/>
      <c r="H136" s="393"/>
      <c r="I136" s="192"/>
      <c r="J136" s="194"/>
      <c r="K136" s="194"/>
      <c r="L136" s="313"/>
      <c r="M136" s="313"/>
      <c r="N136" s="313"/>
    </row>
    <row r="137" spans="1:14" ht="24" x14ac:dyDescent="0.35">
      <c r="A137" s="303" t="s">
        <v>412</v>
      </c>
      <c r="B137" s="102">
        <v>3</v>
      </c>
      <c r="C137" s="102">
        <v>237</v>
      </c>
      <c r="D137" s="304" t="s">
        <v>413</v>
      </c>
      <c r="E137" s="305" t="s">
        <v>92</v>
      </c>
      <c r="F137" s="368" t="s">
        <v>414</v>
      </c>
      <c r="G137" s="306"/>
      <c r="H137" s="395" t="s">
        <v>320</v>
      </c>
      <c r="I137" s="195" t="s">
        <v>57</v>
      </c>
      <c r="J137" s="196"/>
      <c r="K137" s="197" t="s">
        <v>65</v>
      </c>
      <c r="L137" s="198"/>
    </row>
    <row r="138" spans="1:14" x14ac:dyDescent="0.35">
      <c r="A138" s="342" t="s">
        <v>415</v>
      </c>
      <c r="B138" s="318"/>
      <c r="C138" s="318"/>
      <c r="D138" s="319" t="s">
        <v>416</v>
      </c>
      <c r="E138" s="320"/>
      <c r="F138" s="318"/>
      <c r="G138" s="320"/>
      <c r="H138" s="393"/>
      <c r="I138" s="192"/>
      <c r="J138" s="194"/>
      <c r="K138" s="194"/>
      <c r="L138" s="313"/>
      <c r="M138" s="313"/>
      <c r="N138" s="313"/>
    </row>
    <row r="139" spans="1:14" ht="26" x14ac:dyDescent="0.35">
      <c r="A139" s="387" t="s">
        <v>417</v>
      </c>
      <c r="B139" s="388"/>
      <c r="C139" s="388" t="s">
        <v>418</v>
      </c>
      <c r="D139" s="419" t="s">
        <v>419</v>
      </c>
      <c r="E139" s="389" t="s">
        <v>85</v>
      </c>
      <c r="F139" s="388" t="s">
        <v>104</v>
      </c>
      <c r="G139" s="390" t="s">
        <v>420</v>
      </c>
      <c r="H139" s="420" t="s">
        <v>320</v>
      </c>
      <c r="I139" s="373" t="s">
        <v>58</v>
      </c>
      <c r="J139" s="374">
        <v>41760000</v>
      </c>
      <c r="K139" s="375" t="s">
        <v>65</v>
      </c>
      <c r="L139" s="198"/>
      <c r="M139" s="198"/>
      <c r="N139" s="198"/>
    </row>
    <row r="140" spans="1:14" ht="39" x14ac:dyDescent="0.35">
      <c r="A140" s="342" t="s">
        <v>421</v>
      </c>
      <c r="B140" s="318"/>
      <c r="C140" s="318"/>
      <c r="D140" s="319" t="s">
        <v>422</v>
      </c>
      <c r="E140" s="320"/>
      <c r="F140" s="318"/>
      <c r="G140" s="320"/>
      <c r="H140" s="393"/>
      <c r="I140" s="192"/>
      <c r="J140" s="194"/>
      <c r="K140" s="194"/>
      <c r="L140" s="313"/>
      <c r="M140" s="313"/>
      <c r="N140" s="313"/>
    </row>
    <row r="141" spans="1:14" ht="53" thickBot="1" x14ac:dyDescent="0.4">
      <c r="A141" s="424" t="s">
        <v>423</v>
      </c>
      <c r="B141" s="154">
        <v>404</v>
      </c>
      <c r="C141" s="154">
        <v>156</v>
      </c>
      <c r="D141" s="425" t="s">
        <v>424</v>
      </c>
      <c r="E141" s="299" t="s">
        <v>425</v>
      </c>
      <c r="F141" s="154" t="s">
        <v>93</v>
      </c>
      <c r="G141" s="426" t="s">
        <v>426</v>
      </c>
      <c r="H141" s="427" t="s">
        <v>320</v>
      </c>
      <c r="I141" s="315" t="s">
        <v>58</v>
      </c>
      <c r="J141" s="418">
        <v>16500000</v>
      </c>
      <c r="K141" s="197"/>
      <c r="L141" s="198"/>
      <c r="M141" s="198"/>
      <c r="N141" s="198"/>
    </row>
    <row r="142" spans="1:14" ht="26" x14ac:dyDescent="0.35">
      <c r="A142" s="342" t="s">
        <v>427</v>
      </c>
      <c r="B142" s="318"/>
      <c r="C142" s="318"/>
      <c r="D142" s="319" t="s">
        <v>428</v>
      </c>
      <c r="E142" s="320"/>
      <c r="F142" s="318"/>
      <c r="G142" s="320"/>
      <c r="H142" s="393"/>
      <c r="I142" s="192"/>
      <c r="J142" s="194"/>
      <c r="K142" s="194"/>
      <c r="L142" s="313"/>
      <c r="M142" s="313"/>
      <c r="N142" s="313"/>
    </row>
    <row r="143" spans="1:14" ht="26.5" thickBot="1" x14ac:dyDescent="0.4">
      <c r="A143" s="424" t="s">
        <v>429</v>
      </c>
      <c r="B143" s="154"/>
      <c r="C143" s="154">
        <v>238</v>
      </c>
      <c r="D143" s="425" t="s">
        <v>430</v>
      </c>
      <c r="E143" s="305" t="s">
        <v>108</v>
      </c>
      <c r="F143" s="102" t="s">
        <v>104</v>
      </c>
      <c r="G143" s="426" t="s">
        <v>211</v>
      </c>
      <c r="H143" s="427" t="s">
        <v>320</v>
      </c>
      <c r="I143" s="197"/>
      <c r="J143" s="197"/>
      <c r="K143" s="197"/>
      <c r="L143" s="198"/>
      <c r="M143" s="198"/>
      <c r="N143" s="198"/>
    </row>
    <row r="144" spans="1:14" ht="16" thickBot="1" x14ac:dyDescent="0.4">
      <c r="A144" s="632" t="s">
        <v>431</v>
      </c>
      <c r="B144" s="633"/>
      <c r="C144" s="633"/>
      <c r="D144" s="633"/>
      <c r="E144" s="633"/>
      <c r="F144" s="633"/>
      <c r="G144" s="633"/>
      <c r="H144" s="634"/>
      <c r="I144" s="192"/>
      <c r="J144" s="194"/>
      <c r="K144" s="194"/>
    </row>
    <row r="145" spans="1:14" x14ac:dyDescent="0.35">
      <c r="A145" s="341" t="s">
        <v>432</v>
      </c>
      <c r="B145" s="309"/>
      <c r="C145" s="309"/>
      <c r="D145" s="310" t="s">
        <v>433</v>
      </c>
      <c r="E145" s="311"/>
      <c r="F145" s="309"/>
      <c r="G145" s="311"/>
      <c r="H145" s="321"/>
      <c r="I145" s="192"/>
      <c r="J145" s="194"/>
      <c r="K145" s="194"/>
      <c r="L145" s="313"/>
      <c r="M145" s="313"/>
      <c r="N145" s="313"/>
    </row>
    <row r="146" spans="1:14" x14ac:dyDescent="0.35">
      <c r="A146" s="303" t="s">
        <v>434</v>
      </c>
      <c r="B146" s="102">
        <v>84</v>
      </c>
      <c r="C146" s="102">
        <v>239</v>
      </c>
      <c r="D146" s="304" t="s">
        <v>435</v>
      </c>
      <c r="E146" s="305" t="s">
        <v>85</v>
      </c>
      <c r="F146" s="102" t="s">
        <v>104</v>
      </c>
      <c r="G146" s="306" t="s">
        <v>187</v>
      </c>
      <c r="H146" s="391" t="s">
        <v>436</v>
      </c>
      <c r="I146" s="195" t="s">
        <v>58</v>
      </c>
      <c r="J146" s="197"/>
      <c r="K146" s="197"/>
      <c r="L146" s="198"/>
    </row>
    <row r="147" spans="1:14" x14ac:dyDescent="0.35">
      <c r="A147" s="342" t="s">
        <v>437</v>
      </c>
      <c r="B147" s="318"/>
      <c r="C147" s="318"/>
      <c r="D147" s="319" t="s">
        <v>438</v>
      </c>
      <c r="E147" s="320"/>
      <c r="F147" s="318"/>
      <c r="G147" s="320"/>
      <c r="H147" s="392"/>
      <c r="I147" s="192"/>
      <c r="J147" s="194"/>
      <c r="K147" s="194"/>
      <c r="L147" s="313"/>
      <c r="M147" s="313"/>
      <c r="N147" s="313"/>
    </row>
    <row r="148" spans="1:14" x14ac:dyDescent="0.35">
      <c r="A148" s="303" t="s">
        <v>439</v>
      </c>
      <c r="B148" s="102">
        <v>82</v>
      </c>
      <c r="C148" s="102">
        <v>239</v>
      </c>
      <c r="D148" s="304" t="s">
        <v>440</v>
      </c>
      <c r="E148" s="305" t="s">
        <v>85</v>
      </c>
      <c r="F148" s="102" t="s">
        <v>104</v>
      </c>
      <c r="G148" s="306" t="s">
        <v>187</v>
      </c>
      <c r="H148" s="391" t="s">
        <v>436</v>
      </c>
      <c r="I148" s="195" t="s">
        <v>58</v>
      </c>
      <c r="J148" s="197"/>
      <c r="K148" s="197"/>
      <c r="L148" s="198"/>
    </row>
    <row r="149" spans="1:14" ht="26" x14ac:dyDescent="0.35">
      <c r="A149" s="303" t="s">
        <v>441</v>
      </c>
      <c r="B149" s="102">
        <v>81</v>
      </c>
      <c r="C149" s="102">
        <v>239</v>
      </c>
      <c r="D149" s="304" t="s">
        <v>442</v>
      </c>
      <c r="E149" s="305" t="s">
        <v>85</v>
      </c>
      <c r="F149" s="102" t="s">
        <v>104</v>
      </c>
      <c r="G149" s="306" t="s">
        <v>443</v>
      </c>
      <c r="H149" s="391" t="s">
        <v>436</v>
      </c>
      <c r="I149" s="373" t="s">
        <v>58</v>
      </c>
      <c r="J149" s="374">
        <v>217500000</v>
      </c>
      <c r="K149" s="375" t="s">
        <v>65</v>
      </c>
      <c r="L149" s="198"/>
    </row>
    <row r="150" spans="1:14" x14ac:dyDescent="0.35">
      <c r="A150" s="342" t="s">
        <v>444</v>
      </c>
      <c r="B150" s="318"/>
      <c r="C150" s="318"/>
      <c r="D150" s="319" t="s">
        <v>445</v>
      </c>
      <c r="E150" s="320"/>
      <c r="F150" s="318"/>
      <c r="G150" s="320"/>
      <c r="H150" s="393"/>
      <c r="I150" s="192"/>
      <c r="J150" s="194"/>
      <c r="K150" s="194"/>
      <c r="L150" s="313"/>
      <c r="M150" s="313"/>
      <c r="N150" s="313"/>
    </row>
    <row r="151" spans="1:14" x14ac:dyDescent="0.35">
      <c r="A151" s="303" t="s">
        <v>446</v>
      </c>
      <c r="B151" s="102">
        <v>21</v>
      </c>
      <c r="C151" s="102">
        <v>239</v>
      </c>
      <c r="D151" s="304" t="s">
        <v>447</v>
      </c>
      <c r="E151" s="305" t="s">
        <v>85</v>
      </c>
      <c r="F151" s="102" t="s">
        <v>104</v>
      </c>
      <c r="G151" s="306" t="s">
        <v>448</v>
      </c>
      <c r="H151" s="391" t="s">
        <v>436</v>
      </c>
      <c r="I151" s="337" t="s">
        <v>58</v>
      </c>
      <c r="J151" s="338">
        <v>1740000</v>
      </c>
      <c r="K151" s="375"/>
      <c r="L151" s="198"/>
    </row>
    <row r="152" spans="1:14" x14ac:dyDescent="0.35">
      <c r="A152" s="342" t="s">
        <v>449</v>
      </c>
      <c r="B152" s="318"/>
      <c r="C152" s="318"/>
      <c r="D152" s="319" t="s">
        <v>450</v>
      </c>
      <c r="E152" s="320"/>
      <c r="F152" s="318"/>
      <c r="G152" s="320"/>
      <c r="H152" s="393"/>
      <c r="I152" s="192"/>
      <c r="J152" s="194"/>
      <c r="K152" s="194"/>
      <c r="L152" s="313"/>
      <c r="M152" s="313"/>
      <c r="N152" s="313"/>
    </row>
    <row r="153" spans="1:14" ht="26" x14ac:dyDescent="0.35">
      <c r="A153" s="324" t="s">
        <v>451</v>
      </c>
      <c r="B153" s="325"/>
      <c r="C153" s="325">
        <v>143</v>
      </c>
      <c r="D153" s="326" t="s">
        <v>452</v>
      </c>
      <c r="E153" s="305" t="s">
        <v>85</v>
      </c>
      <c r="F153" s="325" t="s">
        <v>104</v>
      </c>
      <c r="G153" s="328"/>
      <c r="H153" s="391" t="s">
        <v>436</v>
      </c>
      <c r="I153" s="195"/>
      <c r="J153" s="197"/>
      <c r="K153" s="197"/>
    </row>
    <row r="154" spans="1:14" ht="39.5" thickBot="1" x14ac:dyDescent="0.4">
      <c r="A154" s="296" t="s">
        <v>453</v>
      </c>
      <c r="B154" s="297"/>
      <c r="C154" s="297">
        <v>143</v>
      </c>
      <c r="D154" s="298" t="s">
        <v>454</v>
      </c>
      <c r="E154" s="299" t="s">
        <v>85</v>
      </c>
      <c r="F154" s="297" t="s">
        <v>104</v>
      </c>
      <c r="G154" s="300" t="s">
        <v>455</v>
      </c>
      <c r="H154" s="394" t="s">
        <v>436</v>
      </c>
      <c r="I154" s="195"/>
      <c r="J154" s="197"/>
      <c r="K154" s="197"/>
    </row>
    <row r="155" spans="1:14" ht="15" customHeight="1" x14ac:dyDescent="0.35">
      <c r="A155" s="645" t="s">
        <v>2085</v>
      </c>
      <c r="B155" s="646"/>
      <c r="C155" s="646"/>
      <c r="D155" s="646"/>
      <c r="E155" s="646"/>
      <c r="F155" s="646"/>
      <c r="G155" s="646"/>
      <c r="H155" s="646"/>
      <c r="I155" s="646"/>
      <c r="J155" s="646"/>
      <c r="K155" s="646"/>
    </row>
    <row r="156" spans="1:14" ht="15" customHeight="1" x14ac:dyDescent="0.35">
      <c r="A156" s="647" t="s">
        <v>456</v>
      </c>
      <c r="B156" s="648"/>
      <c r="C156" s="648"/>
      <c r="D156" s="648"/>
      <c r="E156" s="648"/>
      <c r="F156" s="648"/>
      <c r="G156" s="648"/>
      <c r="H156" s="648"/>
      <c r="I156" s="238"/>
      <c r="J156" s="383"/>
      <c r="K156" s="246"/>
      <c r="L156" s="198"/>
      <c r="M156" s="198"/>
    </row>
    <row r="157" spans="1:14" ht="27.65" customHeight="1" x14ac:dyDescent="0.35">
      <c r="A157" s="647" t="s">
        <v>2054</v>
      </c>
      <c r="B157" s="649"/>
      <c r="C157" s="649"/>
      <c r="D157" s="649"/>
      <c r="E157" s="649"/>
      <c r="F157" s="649"/>
      <c r="G157" s="649"/>
      <c r="H157" s="649"/>
      <c r="I157" s="649"/>
      <c r="J157" s="649"/>
      <c r="K157" s="649"/>
      <c r="M157" s="198"/>
    </row>
    <row r="158" spans="1:14" ht="23.5" customHeight="1" x14ac:dyDescent="0.35">
      <c r="A158" s="243"/>
      <c r="B158" s="587"/>
      <c r="C158" s="587"/>
      <c r="D158" s="587"/>
      <c r="E158" s="587"/>
      <c r="F158" s="587"/>
      <c r="G158" s="587"/>
      <c r="H158" s="587"/>
      <c r="I158" s="587"/>
      <c r="J158" s="587"/>
      <c r="K158" s="587"/>
      <c r="M158" s="198"/>
    </row>
    <row r="159" spans="1:14" ht="23.5" hidden="1" customHeight="1" x14ac:dyDescent="0.35">
      <c r="A159" s="243"/>
      <c r="B159" s="587"/>
      <c r="C159" s="587"/>
      <c r="D159" s="587"/>
      <c r="E159" s="587"/>
      <c r="F159" s="587"/>
      <c r="G159" s="587"/>
      <c r="H159" s="587"/>
      <c r="I159" s="587"/>
      <c r="J159" s="587"/>
      <c r="K159" s="587"/>
      <c r="M159" s="198"/>
    </row>
    <row r="160" spans="1:14" ht="25.5" hidden="1" customHeight="1" x14ac:dyDescent="0.35">
      <c r="A160" s="580"/>
      <c r="B160" s="580"/>
      <c r="C160" s="580"/>
      <c r="D160" s="580"/>
      <c r="E160" s="580"/>
      <c r="F160" s="580"/>
      <c r="G160" s="580"/>
      <c r="H160" s="580"/>
      <c r="J160" s="198">
        <f>SUM(J5:J154)</f>
        <v>2707221171.2857141</v>
      </c>
      <c r="K160" s="198">
        <f>M129+M107+M8</f>
        <v>107815686</v>
      </c>
      <c r="L160" s="198"/>
      <c r="M160" s="197" t="s">
        <v>62</v>
      </c>
      <c r="N160" s="202"/>
    </row>
    <row r="161" spans="1:14" hidden="1" x14ac:dyDescent="0.35">
      <c r="J161" s="198">
        <f>'2.PIELIKUMS'!B7</f>
        <v>2815036857.2857141</v>
      </c>
      <c r="K161" s="198">
        <f>K160+J160</f>
        <v>2815036857.2857141</v>
      </c>
      <c r="L161" s="198"/>
      <c r="M161" s="410" t="s">
        <v>58</v>
      </c>
      <c r="N161" s="202"/>
    </row>
    <row r="162" spans="1:14" hidden="1" x14ac:dyDescent="0.35">
      <c r="K162" s="198">
        <f>J161-K161</f>
        <v>0</v>
      </c>
      <c r="L162" s="198"/>
      <c r="M162" s="344" t="s">
        <v>59</v>
      </c>
      <c r="N162" s="202"/>
    </row>
    <row r="163" spans="1:14" ht="25.5" hidden="1" customHeight="1" x14ac:dyDescent="0.35">
      <c r="A163" s="631"/>
      <c r="B163" s="631"/>
      <c r="C163" s="631"/>
      <c r="D163" s="631"/>
      <c r="E163" s="631"/>
      <c r="F163" s="631"/>
      <c r="G163" s="631"/>
      <c r="H163" s="631"/>
      <c r="M163" s="410" t="s">
        <v>63</v>
      </c>
      <c r="N163" s="202"/>
    </row>
    <row r="164" spans="1:14" hidden="1" x14ac:dyDescent="0.35">
      <c r="A164" s="241"/>
      <c r="B164" s="242"/>
      <c r="C164" s="242"/>
      <c r="D164" s="243"/>
      <c r="E164" s="580"/>
      <c r="F164" s="242"/>
      <c r="G164" s="244"/>
      <c r="H164" s="245"/>
      <c r="M164" s="344" t="s">
        <v>57</v>
      </c>
      <c r="N164" s="202"/>
    </row>
    <row r="165" spans="1:14" ht="25.5" hidden="1" customHeight="1" x14ac:dyDescent="0.35">
      <c r="A165" s="580"/>
      <c r="B165" s="580"/>
      <c r="C165" s="580"/>
      <c r="D165" s="580"/>
      <c r="E165" s="580"/>
      <c r="F165" s="580"/>
      <c r="G165" s="580"/>
      <c r="H165" s="580"/>
      <c r="M165" s="344" t="s">
        <v>61</v>
      </c>
      <c r="N165" s="202"/>
    </row>
    <row r="166" spans="1:14" hidden="1" x14ac:dyDescent="0.35">
      <c r="L166" s="198"/>
      <c r="M166" s="344" t="s">
        <v>60</v>
      </c>
      <c r="N166" s="202"/>
    </row>
    <row r="167" spans="1:14" hidden="1" x14ac:dyDescent="0.35">
      <c r="L167" s="198"/>
      <c r="M167" s="344" t="s">
        <v>64</v>
      </c>
      <c r="N167" s="202"/>
    </row>
    <row r="168" spans="1:14" ht="25.5" hidden="1" customHeight="1" x14ac:dyDescent="0.35">
      <c r="A168" s="631"/>
      <c r="B168" s="631"/>
      <c r="C168" s="631"/>
      <c r="D168" s="631"/>
      <c r="E168" s="631"/>
      <c r="F168" s="631"/>
      <c r="G168" s="631"/>
      <c r="H168" s="631"/>
      <c r="M168" s="197"/>
      <c r="N168" s="202"/>
    </row>
    <row r="169" spans="1:14" ht="25.5" hidden="1" customHeight="1" x14ac:dyDescent="0.35">
      <c r="A169" s="580"/>
      <c r="B169" s="580"/>
      <c r="C169" s="580"/>
      <c r="D169" s="580"/>
      <c r="E169" s="580"/>
      <c r="F169" s="580"/>
      <c r="G169" s="580"/>
      <c r="H169" s="580"/>
    </row>
    <row r="170" spans="1:14" hidden="1" x14ac:dyDescent="0.35">
      <c r="L170" s="198"/>
      <c r="M170" s="197" t="s">
        <v>80</v>
      </c>
      <c r="N170" s="202"/>
    </row>
    <row r="171" spans="1:14" hidden="1" x14ac:dyDescent="0.35">
      <c r="L171" s="198"/>
      <c r="M171" s="197" t="s">
        <v>457</v>
      </c>
      <c r="N171" s="202"/>
    </row>
    <row r="172" spans="1:14" hidden="1" x14ac:dyDescent="0.35">
      <c r="M172" s="197"/>
      <c r="N172" s="202"/>
    </row>
    <row r="173" spans="1:14" hidden="1" x14ac:dyDescent="0.35">
      <c r="F173" s="153"/>
      <c r="G173" s="187"/>
      <c r="L173" s="198"/>
      <c r="M173" s="198"/>
      <c r="N173" s="198"/>
    </row>
    <row r="174" spans="1:14" x14ac:dyDescent="0.35">
      <c r="F174" s="153"/>
      <c r="M174" s="198"/>
    </row>
    <row r="175" spans="1:14" x14ac:dyDescent="0.35">
      <c r="F175" s="153"/>
      <c r="M175" s="198"/>
    </row>
    <row r="176" spans="1:14" x14ac:dyDescent="0.35">
      <c r="F176" s="153"/>
      <c r="J176" s="198"/>
      <c r="M176" s="198"/>
    </row>
    <row r="177" spans="6:13" x14ac:dyDescent="0.35">
      <c r="F177" s="153"/>
      <c r="I177" s="198"/>
      <c r="J177" s="198">
        <f>J7+J8+J9+M8+J11+J15+J16+J17+J19+J20+J21+J22+J23+J28+J30+J34+J37+J39+J41+J43+J45+J53+J60+J62+J64+J66+J67+J68+J69+J73+J75+J76+J77+J78+J79+J81+J85+J86+J89+J91+J94+J95+J97+J98+J101+J102+J104+J105+J107+M107+J110+J117+J118+J119+J122+J123+J124+J125+J126+J127+J129+M129+J130+J133+J134+J139+J141+J149+J151</f>
        <v>2815036857.2857141</v>
      </c>
      <c r="K177" s="198"/>
      <c r="M177" s="198"/>
    </row>
    <row r="178" spans="6:13" x14ac:dyDescent="0.35">
      <c r="F178" s="153"/>
      <c r="G178" s="187"/>
      <c r="J178" s="198">
        <f>'2.PIELIKUMS'!B7</f>
        <v>2815036857.2857141</v>
      </c>
      <c r="M178" s="198"/>
    </row>
    <row r="179" spans="6:13" x14ac:dyDescent="0.35">
      <c r="J179" s="198"/>
      <c r="M179" s="198"/>
    </row>
    <row r="180" spans="6:13" x14ac:dyDescent="0.35">
      <c r="F180" s="153"/>
      <c r="G180" s="187"/>
      <c r="J180" s="198"/>
      <c r="M180" s="198"/>
    </row>
    <row r="181" spans="6:13" x14ac:dyDescent="0.35">
      <c r="J181" s="198"/>
      <c r="M181" s="198"/>
    </row>
    <row r="182" spans="6:13" x14ac:dyDescent="0.35">
      <c r="H182" s="186"/>
      <c r="J182" s="198"/>
      <c r="M182" s="198"/>
    </row>
    <row r="183" spans="6:13" x14ac:dyDescent="0.35">
      <c r="H183" s="186"/>
      <c r="J183" s="198"/>
      <c r="M183" s="198"/>
    </row>
    <row r="184" spans="6:13" x14ac:dyDescent="0.35">
      <c r="I184" s="198"/>
      <c r="M184" s="198"/>
    </row>
    <row r="185" spans="6:13" x14ac:dyDescent="0.35">
      <c r="J185" s="198"/>
      <c r="M185" s="198"/>
    </row>
    <row r="186" spans="6:13" x14ac:dyDescent="0.35">
      <c r="M186" s="198"/>
    </row>
    <row r="187" spans="6:13" x14ac:dyDescent="0.35">
      <c r="M187" s="198"/>
    </row>
    <row r="188" spans="6:13" x14ac:dyDescent="0.35">
      <c r="I188" s="198"/>
      <c r="J188" s="198"/>
      <c r="M188" s="198"/>
    </row>
    <row r="189" spans="6:13" x14ac:dyDescent="0.35">
      <c r="I189" s="198"/>
      <c r="J189" s="198"/>
      <c r="M189" s="198"/>
    </row>
    <row r="190" spans="6:13" x14ac:dyDescent="0.35">
      <c r="I190" s="198"/>
      <c r="J190" s="198"/>
      <c r="M190" s="198"/>
    </row>
    <row r="191" spans="6:13" x14ac:dyDescent="0.35">
      <c r="M191" s="198"/>
    </row>
    <row r="192" spans="6:13" x14ac:dyDescent="0.35">
      <c r="M192" s="198"/>
    </row>
    <row r="193" spans="11:13" ht="12" customHeight="1" x14ac:dyDescent="0.35">
      <c r="M193" s="198"/>
    </row>
    <row r="194" spans="11:13" x14ac:dyDescent="0.35">
      <c r="M194" s="198"/>
    </row>
    <row r="195" spans="11:13" x14ac:dyDescent="0.35">
      <c r="M195" s="198"/>
    </row>
    <row r="196" spans="11:13" x14ac:dyDescent="0.35">
      <c r="M196" s="198"/>
    </row>
    <row r="197" spans="11:13" x14ac:dyDescent="0.35">
      <c r="M197" s="198"/>
    </row>
    <row r="198" spans="11:13" x14ac:dyDescent="0.35">
      <c r="M198" s="198"/>
    </row>
    <row r="199" spans="11:13" x14ac:dyDescent="0.35">
      <c r="L199" s="198"/>
      <c r="M199" s="198"/>
    </row>
    <row r="200" spans="11:13" x14ac:dyDescent="0.35">
      <c r="L200" s="198"/>
      <c r="M200" s="198"/>
    </row>
    <row r="201" spans="11:13" x14ac:dyDescent="0.35">
      <c r="K201" s="198"/>
    </row>
    <row r="202" spans="11:13" x14ac:dyDescent="0.35">
      <c r="K202" s="198"/>
    </row>
    <row r="203" spans="11:13" x14ac:dyDescent="0.35">
      <c r="K203" s="198"/>
    </row>
    <row r="217" spans="12:13" x14ac:dyDescent="0.35">
      <c r="L217" s="198"/>
      <c r="M217" s="198"/>
    </row>
    <row r="226" spans="6:9" x14ac:dyDescent="0.35">
      <c r="F226" s="153"/>
      <c r="I226" s="198">
        <f>I227+I228</f>
        <v>1180130000</v>
      </c>
    </row>
    <row r="227" spans="6:9" x14ac:dyDescent="0.35">
      <c r="F227" s="153"/>
      <c r="I227" s="198">
        <f>J20+J21+J37+J43+J81+J133+J134</f>
        <v>106700000</v>
      </c>
    </row>
    <row r="228" spans="6:9" x14ac:dyDescent="0.35">
      <c r="F228" s="153"/>
      <c r="I228" s="198">
        <f>J19+J22+J23+J39+J41+J45+J53+J62+J69+J75+J76+J77+J78+J79+J101+J106+J139+J149+J151</f>
        <v>1073430000</v>
      </c>
    </row>
    <row r="232" spans="6:9" x14ac:dyDescent="0.35">
      <c r="F232" s="153"/>
      <c r="I232" s="198">
        <f>J17+J28+J66</f>
        <v>94830000</v>
      </c>
    </row>
    <row r="234" spans="6:9" x14ac:dyDescent="0.35">
      <c r="F234" s="153"/>
    </row>
    <row r="235" spans="6:9" x14ac:dyDescent="0.35">
      <c r="F235" s="153"/>
    </row>
    <row r="236" spans="6:9" x14ac:dyDescent="0.35">
      <c r="F236" s="153"/>
      <c r="I236" s="198" t="e">
        <f>J68+#REF!</f>
        <v>#REF!</v>
      </c>
    </row>
    <row r="241" spans="6:9" x14ac:dyDescent="0.35">
      <c r="F241" s="153"/>
      <c r="I241" s="198">
        <f>J67+J95</f>
        <v>21750000</v>
      </c>
    </row>
    <row r="243" spans="6:9" x14ac:dyDescent="0.35">
      <c r="F243" s="153"/>
    </row>
  </sheetData>
  <mergeCells count="13">
    <mergeCell ref="A168:H168"/>
    <mergeCell ref="A144:H144"/>
    <mergeCell ref="A2:H2"/>
    <mergeCell ref="A99:H99"/>
    <mergeCell ref="A31:H31"/>
    <mergeCell ref="A5:H5"/>
    <mergeCell ref="A54:H54"/>
    <mergeCell ref="A71:H71"/>
    <mergeCell ref="A163:H163"/>
    <mergeCell ref="A32:H32"/>
    <mergeCell ref="A155:K155"/>
    <mergeCell ref="A156:H156"/>
    <mergeCell ref="A157:K157"/>
  </mergeCells>
  <phoneticPr fontId="56" type="noConversion"/>
  <pageMargins left="0.7" right="0.7" top="0.75" bottom="0.75" header="0.3" footer="0.3"/>
  <pageSetup paperSize="8" scale="92" fitToHeight="0" orientation="portrait"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C1311"/>
  <sheetViews>
    <sheetView view="pageBreakPreview" topLeftCell="A1285" zoomScale="60" zoomScaleNormal="90" workbookViewId="0">
      <selection activeCell="A3" sqref="A3:L3"/>
    </sheetView>
  </sheetViews>
  <sheetFormatPr defaultColWidth="9.1796875" defaultRowHeight="13" x14ac:dyDescent="0.3"/>
  <cols>
    <col min="1" max="1" width="35.26953125" style="124" customWidth="1"/>
    <col min="2" max="2" width="14.81640625" style="124" customWidth="1"/>
    <col min="3" max="3" width="9.81640625" style="117" bestFit="1" customWidth="1"/>
    <col min="4" max="4" width="6.7265625" style="117" customWidth="1"/>
    <col min="5" max="5" width="6.54296875" style="117" customWidth="1"/>
    <col min="6" max="6" width="9.26953125" style="117" customWidth="1"/>
    <col min="7" max="11" width="13.26953125" style="117" customWidth="1"/>
    <col min="12" max="12" width="12.453125" style="117" customWidth="1"/>
    <col min="13" max="13" width="10.81640625" style="117" customWidth="1"/>
    <col min="14" max="14" width="22.54296875" style="117" customWidth="1"/>
    <col min="15" max="15" width="10.453125" style="117" customWidth="1"/>
    <col min="16" max="16" width="12.54296875" style="117" customWidth="1"/>
    <col min="17" max="19" width="6.7265625" style="117" customWidth="1"/>
    <col min="20" max="26" width="11.453125" style="117" customWidth="1"/>
    <col min="27" max="27" width="9.1796875" style="117"/>
    <col min="28" max="28" width="11.81640625" style="117" bestFit="1" customWidth="1"/>
    <col min="29" max="16384" width="9.1796875" style="117"/>
  </cols>
  <sheetData>
    <row r="1" spans="1:16" ht="14" x14ac:dyDescent="0.3">
      <c r="A1" s="672" t="s">
        <v>458</v>
      </c>
      <c r="B1" s="672"/>
      <c r="C1" s="672"/>
      <c r="D1" s="672"/>
      <c r="E1" s="672"/>
      <c r="F1" s="672"/>
      <c r="G1" s="672"/>
      <c r="H1" s="672"/>
      <c r="I1" s="672"/>
      <c r="J1" s="672"/>
      <c r="K1" s="672"/>
      <c r="L1" s="672"/>
    </row>
    <row r="2" spans="1:16" ht="13.5" customHeight="1" x14ac:dyDescent="0.3">
      <c r="A2" s="559"/>
      <c r="B2" s="559"/>
      <c r="C2" s="560"/>
      <c r="D2" s="560"/>
      <c r="E2" s="560"/>
      <c r="F2" s="560"/>
      <c r="G2" s="560"/>
      <c r="H2" s="560"/>
      <c r="I2" s="560"/>
      <c r="J2" s="560"/>
      <c r="K2" s="560"/>
      <c r="L2" s="561"/>
    </row>
    <row r="3" spans="1:16" ht="21" customHeight="1" x14ac:dyDescent="0.3">
      <c r="A3" s="673" t="s">
        <v>459</v>
      </c>
      <c r="B3" s="673"/>
      <c r="C3" s="673"/>
      <c r="D3" s="673"/>
      <c r="E3" s="673"/>
      <c r="F3" s="673"/>
      <c r="G3" s="673"/>
      <c r="H3" s="673"/>
      <c r="I3" s="673"/>
      <c r="J3" s="673"/>
      <c r="K3" s="673"/>
      <c r="L3" s="673"/>
    </row>
    <row r="4" spans="1:16" ht="13.5" thickBot="1" x14ac:dyDescent="0.35">
      <c r="A4" s="118"/>
      <c r="B4" s="118"/>
      <c r="C4" s="119"/>
      <c r="D4" s="119"/>
      <c r="E4" s="119"/>
      <c r="F4" s="119"/>
      <c r="G4" s="119"/>
      <c r="H4" s="119"/>
      <c r="I4" s="119"/>
      <c r="J4" s="119"/>
      <c r="K4" s="119"/>
      <c r="L4" s="119"/>
    </row>
    <row r="5" spans="1:16" x14ac:dyDescent="0.3">
      <c r="A5" s="619" t="s">
        <v>2</v>
      </c>
      <c r="B5" s="623" t="s">
        <v>3</v>
      </c>
      <c r="C5" s="623" t="s">
        <v>4</v>
      </c>
      <c r="D5" s="623"/>
      <c r="E5" s="623"/>
      <c r="F5" s="623" t="s">
        <v>460</v>
      </c>
      <c r="G5" s="623"/>
      <c r="H5" s="623"/>
      <c r="I5" s="623"/>
      <c r="J5" s="623"/>
      <c r="K5" s="623"/>
      <c r="L5" s="624"/>
    </row>
    <row r="6" spans="1:16" ht="15" customHeight="1" thickBot="1" x14ac:dyDescent="0.35">
      <c r="A6" s="620"/>
      <c r="B6" s="674"/>
      <c r="C6" s="583">
        <v>2020</v>
      </c>
      <c r="D6" s="583">
        <v>2021</v>
      </c>
      <c r="E6" s="583">
        <v>2022</v>
      </c>
      <c r="F6" s="583">
        <v>2021</v>
      </c>
      <c r="G6" s="583">
        <v>2022</v>
      </c>
      <c r="H6" s="583">
        <v>2023</v>
      </c>
      <c r="I6" s="583">
        <v>2024</v>
      </c>
      <c r="J6" s="583">
        <v>2025</v>
      </c>
      <c r="K6" s="583">
        <v>2026</v>
      </c>
      <c r="L6" s="120">
        <v>2027</v>
      </c>
    </row>
    <row r="7" spans="1:16" s="122" customFormat="1" ht="17.25" customHeight="1" x14ac:dyDescent="0.3">
      <c r="A7" s="533" t="s">
        <v>9</v>
      </c>
      <c r="B7" s="581">
        <f t="shared" ref="B7:L7" si="0">B48+B240+B622+B861+B1213</f>
        <v>2815036857.2857141</v>
      </c>
      <c r="C7" s="581">
        <f t="shared" si="0"/>
        <v>0</v>
      </c>
      <c r="D7" s="581">
        <f t="shared" si="0"/>
        <v>0</v>
      </c>
      <c r="E7" s="581">
        <f t="shared" si="0"/>
        <v>0</v>
      </c>
      <c r="F7" s="581">
        <f t="shared" si="0"/>
        <v>0</v>
      </c>
      <c r="G7" s="581">
        <f t="shared" si="0"/>
        <v>469172809.54761904</v>
      </c>
      <c r="H7" s="581">
        <f t="shared" si="0"/>
        <v>469172809.54761904</v>
      </c>
      <c r="I7" s="581">
        <f t="shared" si="0"/>
        <v>469172809.54761904</v>
      </c>
      <c r="J7" s="581">
        <f t="shared" si="0"/>
        <v>469172809.54761904</v>
      </c>
      <c r="K7" s="581">
        <f t="shared" si="0"/>
        <v>469172809.54761904</v>
      </c>
      <c r="L7" s="582">
        <f t="shared" si="0"/>
        <v>469172809.54761904</v>
      </c>
      <c r="M7" s="117"/>
      <c r="N7" s="117"/>
      <c r="O7" s="117"/>
      <c r="P7" s="117"/>
    </row>
    <row r="8" spans="1:16" hidden="1" x14ac:dyDescent="0.3">
      <c r="A8" s="107" t="s">
        <v>10</v>
      </c>
      <c r="B8" s="584">
        <f t="shared" ref="B8:L8" si="1">B49+B241+B623+B862+B1214</f>
        <v>0</v>
      </c>
      <c r="C8" s="584">
        <f t="shared" si="1"/>
        <v>0</v>
      </c>
      <c r="D8" s="584">
        <f t="shared" si="1"/>
        <v>0</v>
      </c>
      <c r="E8" s="584">
        <f t="shared" si="1"/>
        <v>0</v>
      </c>
      <c r="F8" s="584">
        <f t="shared" si="1"/>
        <v>0</v>
      </c>
      <c r="G8" s="584">
        <f t="shared" si="1"/>
        <v>0</v>
      </c>
      <c r="H8" s="584">
        <f t="shared" si="1"/>
        <v>0</v>
      </c>
      <c r="I8" s="584">
        <f t="shared" si="1"/>
        <v>0</v>
      </c>
      <c r="J8" s="584">
        <f t="shared" si="1"/>
        <v>0</v>
      </c>
      <c r="K8" s="584">
        <f t="shared" si="1"/>
        <v>0</v>
      </c>
      <c r="L8" s="585">
        <f t="shared" si="1"/>
        <v>0</v>
      </c>
    </row>
    <row r="9" spans="1:16" hidden="1" x14ac:dyDescent="0.3">
      <c r="A9" s="107" t="s">
        <v>11</v>
      </c>
      <c r="B9" s="584">
        <f t="shared" ref="B9:L9" si="2">B50+B242+B624+B863+B1215</f>
        <v>0</v>
      </c>
      <c r="C9" s="584">
        <f t="shared" si="2"/>
        <v>0</v>
      </c>
      <c r="D9" s="584">
        <f t="shared" si="2"/>
        <v>0</v>
      </c>
      <c r="E9" s="584">
        <f t="shared" si="2"/>
        <v>0</v>
      </c>
      <c r="F9" s="584">
        <f t="shared" si="2"/>
        <v>0</v>
      </c>
      <c r="G9" s="584">
        <f t="shared" si="2"/>
        <v>0</v>
      </c>
      <c r="H9" s="584">
        <f t="shared" si="2"/>
        <v>0</v>
      </c>
      <c r="I9" s="584">
        <f t="shared" si="2"/>
        <v>0</v>
      </c>
      <c r="J9" s="584">
        <f t="shared" si="2"/>
        <v>0</v>
      </c>
      <c r="K9" s="584">
        <f t="shared" si="2"/>
        <v>0</v>
      </c>
      <c r="L9" s="585">
        <f t="shared" si="2"/>
        <v>0</v>
      </c>
    </row>
    <row r="10" spans="1:16" ht="26" hidden="1" x14ac:dyDescent="0.3">
      <c r="A10" s="107" t="s">
        <v>12</v>
      </c>
      <c r="B10" s="584">
        <f t="shared" ref="B10:L10" si="3">B51+B243+B625+B864+B1216</f>
        <v>0</v>
      </c>
      <c r="C10" s="584">
        <f t="shared" si="3"/>
        <v>0</v>
      </c>
      <c r="D10" s="584">
        <f t="shared" si="3"/>
        <v>0</v>
      </c>
      <c r="E10" s="584">
        <f t="shared" si="3"/>
        <v>0</v>
      </c>
      <c r="F10" s="584">
        <f t="shared" si="3"/>
        <v>0</v>
      </c>
      <c r="G10" s="584">
        <f t="shared" si="3"/>
        <v>0</v>
      </c>
      <c r="H10" s="584">
        <f t="shared" si="3"/>
        <v>0</v>
      </c>
      <c r="I10" s="584">
        <f t="shared" si="3"/>
        <v>0</v>
      </c>
      <c r="J10" s="584">
        <f t="shared" si="3"/>
        <v>0</v>
      </c>
      <c r="K10" s="584">
        <f t="shared" si="3"/>
        <v>0</v>
      </c>
      <c r="L10" s="585">
        <f t="shared" si="3"/>
        <v>0</v>
      </c>
    </row>
    <row r="11" spans="1:16" s="122" customFormat="1" hidden="1" x14ac:dyDescent="0.3">
      <c r="A11" s="436" t="s">
        <v>13</v>
      </c>
      <c r="B11" s="584">
        <f t="shared" ref="B11:L11" si="4">B52+B244+B626+B865+B1217</f>
        <v>2815036857.2857141</v>
      </c>
      <c r="C11" s="584">
        <f t="shared" si="4"/>
        <v>0</v>
      </c>
      <c r="D11" s="584">
        <f t="shared" si="4"/>
        <v>0</v>
      </c>
      <c r="E11" s="584">
        <f t="shared" si="4"/>
        <v>0</v>
      </c>
      <c r="F11" s="584">
        <f t="shared" si="4"/>
        <v>0</v>
      </c>
      <c r="G11" s="584">
        <f t="shared" si="4"/>
        <v>469172809.54761904</v>
      </c>
      <c r="H11" s="584">
        <f t="shared" si="4"/>
        <v>469172809.54761904</v>
      </c>
      <c r="I11" s="584">
        <f t="shared" si="4"/>
        <v>469172809.54761904</v>
      </c>
      <c r="J11" s="584">
        <f t="shared" si="4"/>
        <v>469172809.54761904</v>
      </c>
      <c r="K11" s="584">
        <f t="shared" si="4"/>
        <v>469172809.54761904</v>
      </c>
      <c r="L11" s="585">
        <f t="shared" si="4"/>
        <v>469172809.54761904</v>
      </c>
      <c r="M11" s="117"/>
      <c r="N11" s="117"/>
      <c r="O11" s="117"/>
      <c r="P11" s="117"/>
    </row>
    <row r="12" spans="1:16" x14ac:dyDescent="0.3">
      <c r="A12" s="433" t="s">
        <v>14</v>
      </c>
      <c r="B12" s="437"/>
      <c r="C12" s="437"/>
      <c r="D12" s="437"/>
      <c r="E12" s="437"/>
      <c r="F12" s="437"/>
      <c r="G12" s="437"/>
      <c r="H12" s="437"/>
      <c r="I12" s="437"/>
      <c r="J12" s="437"/>
      <c r="K12" s="437"/>
      <c r="L12" s="438"/>
    </row>
    <row r="13" spans="1:16" x14ac:dyDescent="0.3">
      <c r="A13" s="433" t="s">
        <v>15</v>
      </c>
      <c r="B13" s="437">
        <f t="shared" ref="B13:L13" si="5">B54+B246+B628+B867+B1219</f>
        <v>290000000</v>
      </c>
      <c r="C13" s="437">
        <f t="shared" si="5"/>
        <v>0</v>
      </c>
      <c r="D13" s="437">
        <f t="shared" si="5"/>
        <v>0</v>
      </c>
      <c r="E13" s="437">
        <f t="shared" si="5"/>
        <v>0</v>
      </c>
      <c r="F13" s="437">
        <f t="shared" si="5"/>
        <v>0</v>
      </c>
      <c r="G13" s="437">
        <f t="shared" si="5"/>
        <v>48333333.333333343</v>
      </c>
      <c r="H13" s="437">
        <f t="shared" si="5"/>
        <v>48333333.333333343</v>
      </c>
      <c r="I13" s="437">
        <f t="shared" si="5"/>
        <v>48333333.333333343</v>
      </c>
      <c r="J13" s="437">
        <f t="shared" si="5"/>
        <v>48333333.333333343</v>
      </c>
      <c r="K13" s="437">
        <f t="shared" si="5"/>
        <v>48333333.333333343</v>
      </c>
      <c r="L13" s="438">
        <f t="shared" si="5"/>
        <v>48333333.333333343</v>
      </c>
    </row>
    <row r="14" spans="1:16" ht="52.5" thickBot="1" x14ac:dyDescent="0.35">
      <c r="A14" s="538" t="s">
        <v>16</v>
      </c>
      <c r="B14" s="462">
        <f t="shared" ref="B14:L14" si="6">B55+B247+B629+B868+B1220</f>
        <v>2525036857.2857141</v>
      </c>
      <c r="C14" s="462">
        <f t="shared" si="6"/>
        <v>0</v>
      </c>
      <c r="D14" s="462">
        <f t="shared" si="6"/>
        <v>0</v>
      </c>
      <c r="E14" s="462">
        <f t="shared" si="6"/>
        <v>0</v>
      </c>
      <c r="F14" s="462">
        <f t="shared" si="6"/>
        <v>0</v>
      </c>
      <c r="G14" s="462">
        <f t="shared" si="6"/>
        <v>420839476.21428573</v>
      </c>
      <c r="H14" s="462">
        <f t="shared" si="6"/>
        <v>420839476.21428573</v>
      </c>
      <c r="I14" s="462">
        <f t="shared" si="6"/>
        <v>420839476.21428573</v>
      </c>
      <c r="J14" s="462">
        <f t="shared" si="6"/>
        <v>420839476.21428573</v>
      </c>
      <c r="K14" s="462">
        <f t="shared" si="6"/>
        <v>420839476.21428573</v>
      </c>
      <c r="L14" s="539">
        <f t="shared" si="6"/>
        <v>420839476.21428573</v>
      </c>
    </row>
    <row r="15" spans="1:16" s="250" customFormat="1" x14ac:dyDescent="0.3">
      <c r="A15" s="454" t="s">
        <v>461</v>
      </c>
      <c r="B15" s="455"/>
      <c r="C15" s="455"/>
      <c r="D15" s="455"/>
      <c r="E15" s="455"/>
      <c r="F15" s="455"/>
      <c r="G15" s="455"/>
      <c r="H15" s="455"/>
      <c r="I15" s="455"/>
      <c r="J15" s="455"/>
      <c r="K15" s="455"/>
      <c r="L15" s="456"/>
      <c r="M15" s="117"/>
      <c r="N15" s="117"/>
      <c r="O15" s="117"/>
      <c r="P15" s="117"/>
    </row>
    <row r="16" spans="1:16" s="250" customFormat="1" ht="13.5" thickBot="1" x14ac:dyDescent="0.35">
      <c r="A16" s="521" t="s">
        <v>462</v>
      </c>
      <c r="B16" s="562"/>
      <c r="C16" s="562"/>
      <c r="D16" s="562"/>
      <c r="E16" s="562"/>
      <c r="F16" s="562"/>
      <c r="G16" s="562"/>
      <c r="H16" s="562"/>
      <c r="I16" s="562"/>
      <c r="J16" s="562"/>
      <c r="K16" s="562"/>
      <c r="L16" s="563"/>
      <c r="M16" s="117"/>
      <c r="N16" s="117"/>
      <c r="O16" s="117"/>
      <c r="P16" s="117"/>
    </row>
    <row r="17" spans="1:28" s="250" customFormat="1" x14ac:dyDescent="0.3">
      <c r="A17" s="475" t="s">
        <v>463</v>
      </c>
      <c r="B17" s="455">
        <f>B19+B18</f>
        <v>6805000</v>
      </c>
      <c r="C17" s="455">
        <f t="shared" ref="C17:L17" si="7">C19+C18</f>
        <v>0</v>
      </c>
      <c r="D17" s="455">
        <f t="shared" si="7"/>
        <v>0</v>
      </c>
      <c r="E17" s="455">
        <f t="shared" si="7"/>
        <v>0</v>
      </c>
      <c r="F17" s="455">
        <f t="shared" si="7"/>
        <v>0</v>
      </c>
      <c r="G17" s="455">
        <f t="shared" si="7"/>
        <v>1134166.6666666667</v>
      </c>
      <c r="H17" s="455">
        <f t="shared" si="7"/>
        <v>1134166.6666666667</v>
      </c>
      <c r="I17" s="455">
        <f t="shared" si="7"/>
        <v>1134166.6666666667</v>
      </c>
      <c r="J17" s="455">
        <f t="shared" si="7"/>
        <v>1134166.6666666667</v>
      </c>
      <c r="K17" s="455">
        <f t="shared" si="7"/>
        <v>1134166.6666666667</v>
      </c>
      <c r="L17" s="456">
        <f t="shared" si="7"/>
        <v>1134166.6666666667</v>
      </c>
      <c r="M17" s="117"/>
      <c r="N17" s="117"/>
      <c r="O17" s="117"/>
      <c r="P17" s="117"/>
      <c r="AB17" s="474"/>
    </row>
    <row r="18" spans="1:28" s="250" customFormat="1" x14ac:dyDescent="0.3">
      <c r="A18" s="478" t="s">
        <v>15</v>
      </c>
      <c r="B18" s="463">
        <f>B872</f>
        <v>3000000</v>
      </c>
      <c r="C18" s="463">
        <f t="shared" ref="C18:L18" si="8">C872</f>
        <v>0</v>
      </c>
      <c r="D18" s="463">
        <f t="shared" si="8"/>
        <v>0</v>
      </c>
      <c r="E18" s="463">
        <f t="shared" si="8"/>
        <v>0</v>
      </c>
      <c r="F18" s="463">
        <f t="shared" si="8"/>
        <v>0</v>
      </c>
      <c r="G18" s="463">
        <f t="shared" si="8"/>
        <v>500000</v>
      </c>
      <c r="H18" s="463">
        <f t="shared" si="8"/>
        <v>500000</v>
      </c>
      <c r="I18" s="463">
        <f t="shared" si="8"/>
        <v>500000</v>
      </c>
      <c r="J18" s="463">
        <f t="shared" si="8"/>
        <v>500000</v>
      </c>
      <c r="K18" s="463">
        <f t="shared" si="8"/>
        <v>500000</v>
      </c>
      <c r="L18" s="493">
        <f t="shared" si="8"/>
        <v>500000</v>
      </c>
      <c r="M18" s="117"/>
      <c r="N18" s="117"/>
      <c r="O18" s="117"/>
      <c r="P18" s="117"/>
      <c r="AB18" s="474"/>
    </row>
    <row r="19" spans="1:28" s="250" customFormat="1" ht="52.5" thickBot="1" x14ac:dyDescent="0.35">
      <c r="A19" s="503" t="s">
        <v>16</v>
      </c>
      <c r="B19" s="494">
        <f t="shared" ref="B19:L19" si="9">B252+B873</f>
        <v>3805000</v>
      </c>
      <c r="C19" s="494">
        <f t="shared" si="9"/>
        <v>0</v>
      </c>
      <c r="D19" s="494">
        <f t="shared" si="9"/>
        <v>0</v>
      </c>
      <c r="E19" s="494">
        <f t="shared" si="9"/>
        <v>0</v>
      </c>
      <c r="F19" s="494">
        <f t="shared" si="9"/>
        <v>0</v>
      </c>
      <c r="G19" s="494">
        <f t="shared" si="9"/>
        <v>634166.66666666674</v>
      </c>
      <c r="H19" s="494">
        <f t="shared" si="9"/>
        <v>634166.66666666674</v>
      </c>
      <c r="I19" s="494">
        <f t="shared" si="9"/>
        <v>634166.66666666674</v>
      </c>
      <c r="J19" s="494">
        <f t="shared" si="9"/>
        <v>634166.66666666674</v>
      </c>
      <c r="K19" s="494">
        <f t="shared" si="9"/>
        <v>634166.66666666674</v>
      </c>
      <c r="L19" s="495">
        <f t="shared" si="9"/>
        <v>634166.66666666674</v>
      </c>
      <c r="M19" s="117"/>
      <c r="N19" s="117"/>
      <c r="O19" s="117"/>
      <c r="P19" s="117"/>
      <c r="AB19" s="474"/>
    </row>
    <row r="20" spans="1:28" s="250" customFormat="1" x14ac:dyDescent="0.3">
      <c r="A20" s="564" t="s">
        <v>464</v>
      </c>
      <c r="B20" s="455">
        <f>B21+B22</f>
        <v>1183130000</v>
      </c>
      <c r="C20" s="455">
        <f t="shared" ref="C20:L20" si="10">C21+C22</f>
        <v>0</v>
      </c>
      <c r="D20" s="455">
        <f t="shared" si="10"/>
        <v>0</v>
      </c>
      <c r="E20" s="455">
        <f t="shared" si="10"/>
        <v>0</v>
      </c>
      <c r="F20" s="455">
        <f t="shared" si="10"/>
        <v>0</v>
      </c>
      <c r="G20" s="455">
        <f t="shared" si="10"/>
        <v>197188333.33333334</v>
      </c>
      <c r="H20" s="455">
        <f t="shared" si="10"/>
        <v>197188333.33333334</v>
      </c>
      <c r="I20" s="455">
        <f t="shared" si="10"/>
        <v>197188333.33333334</v>
      </c>
      <c r="J20" s="455">
        <f t="shared" si="10"/>
        <v>197188333.33333334</v>
      </c>
      <c r="K20" s="455">
        <f t="shared" si="10"/>
        <v>197188333.33333334</v>
      </c>
      <c r="L20" s="456">
        <f t="shared" si="10"/>
        <v>197188333.33333334</v>
      </c>
      <c r="M20" s="117"/>
      <c r="N20" s="117"/>
      <c r="O20" s="117"/>
      <c r="P20" s="117"/>
    </row>
    <row r="21" spans="1:28" s="250" customFormat="1" x14ac:dyDescent="0.3">
      <c r="A21" s="534" t="s">
        <v>15</v>
      </c>
      <c r="B21" s="463">
        <f t="shared" ref="B21:L21" si="11">B59+B254+B636+B875</f>
        <v>106700000</v>
      </c>
      <c r="C21" s="463">
        <f t="shared" si="11"/>
        <v>0</v>
      </c>
      <c r="D21" s="463">
        <f t="shared" si="11"/>
        <v>0</v>
      </c>
      <c r="E21" s="463">
        <f t="shared" si="11"/>
        <v>0</v>
      </c>
      <c r="F21" s="463">
        <f t="shared" si="11"/>
        <v>0</v>
      </c>
      <c r="G21" s="463">
        <f t="shared" si="11"/>
        <v>17783333.333333332</v>
      </c>
      <c r="H21" s="463">
        <f t="shared" si="11"/>
        <v>17783333.333333332</v>
      </c>
      <c r="I21" s="463">
        <f t="shared" si="11"/>
        <v>17783333.333333332</v>
      </c>
      <c r="J21" s="463">
        <f t="shared" si="11"/>
        <v>17783333.333333332</v>
      </c>
      <c r="K21" s="463">
        <f t="shared" si="11"/>
        <v>17783333.333333332</v>
      </c>
      <c r="L21" s="493">
        <f t="shared" si="11"/>
        <v>17783333.333333332</v>
      </c>
      <c r="M21" s="117"/>
      <c r="N21" s="117"/>
      <c r="O21" s="117"/>
      <c r="P21" s="117"/>
    </row>
    <row r="22" spans="1:28" s="250" customFormat="1" ht="52.5" thickBot="1" x14ac:dyDescent="0.35">
      <c r="A22" s="496" t="s">
        <v>16</v>
      </c>
      <c r="B22" s="494">
        <f t="shared" ref="B22:L22" si="12">B60+B255+B637+B876+B1225</f>
        <v>1076430000</v>
      </c>
      <c r="C22" s="494">
        <f t="shared" si="12"/>
        <v>0</v>
      </c>
      <c r="D22" s="494">
        <f t="shared" si="12"/>
        <v>0</v>
      </c>
      <c r="E22" s="494">
        <f t="shared" si="12"/>
        <v>0</v>
      </c>
      <c r="F22" s="494">
        <f t="shared" si="12"/>
        <v>0</v>
      </c>
      <c r="G22" s="494">
        <f t="shared" si="12"/>
        <v>179405000</v>
      </c>
      <c r="H22" s="494">
        <f t="shared" si="12"/>
        <v>179405000</v>
      </c>
      <c r="I22" s="494">
        <f t="shared" si="12"/>
        <v>179405000</v>
      </c>
      <c r="J22" s="494">
        <f t="shared" si="12"/>
        <v>179405000</v>
      </c>
      <c r="K22" s="494">
        <f t="shared" si="12"/>
        <v>179405000</v>
      </c>
      <c r="L22" s="495">
        <f t="shared" si="12"/>
        <v>179405000</v>
      </c>
      <c r="M22" s="117"/>
      <c r="N22" s="117"/>
      <c r="O22" s="117"/>
      <c r="P22" s="117"/>
    </row>
    <row r="23" spans="1:28" s="250" customFormat="1" x14ac:dyDescent="0.3">
      <c r="A23" s="565" t="s">
        <v>465</v>
      </c>
      <c r="B23" s="455">
        <f>B24+B25</f>
        <v>344301244.28571427</v>
      </c>
      <c r="C23" s="455">
        <f t="shared" ref="C23:L23" si="13">C24+C25</f>
        <v>0</v>
      </c>
      <c r="D23" s="455">
        <f t="shared" si="13"/>
        <v>0</v>
      </c>
      <c r="E23" s="455">
        <f t="shared" si="13"/>
        <v>0</v>
      </c>
      <c r="F23" s="455">
        <f t="shared" si="13"/>
        <v>0</v>
      </c>
      <c r="G23" s="455">
        <f t="shared" si="13"/>
        <v>57383540.714285716</v>
      </c>
      <c r="H23" s="455">
        <f t="shared" si="13"/>
        <v>57383540.714285716</v>
      </c>
      <c r="I23" s="455">
        <f t="shared" si="13"/>
        <v>57383540.714285716</v>
      </c>
      <c r="J23" s="455">
        <f t="shared" si="13"/>
        <v>57383540.714285716</v>
      </c>
      <c r="K23" s="455">
        <f t="shared" si="13"/>
        <v>57383540.714285716</v>
      </c>
      <c r="L23" s="456">
        <f t="shared" si="13"/>
        <v>57383540.714285716</v>
      </c>
      <c r="M23" s="117"/>
      <c r="N23" s="117"/>
      <c r="O23" s="117"/>
      <c r="P23" s="117"/>
    </row>
    <row r="24" spans="1:28" s="250" customFormat="1" hidden="1" x14ac:dyDescent="0.3">
      <c r="A24" s="534" t="s">
        <v>15</v>
      </c>
      <c r="B24" s="248"/>
      <c r="C24" s="248"/>
      <c r="D24" s="248"/>
      <c r="E24" s="248"/>
      <c r="F24" s="248"/>
      <c r="G24" s="248"/>
      <c r="H24" s="248"/>
      <c r="I24" s="248"/>
      <c r="J24" s="248"/>
      <c r="K24" s="248"/>
      <c r="L24" s="249"/>
      <c r="M24" s="117"/>
      <c r="N24" s="117"/>
      <c r="O24" s="117"/>
      <c r="P24" s="117"/>
    </row>
    <row r="25" spans="1:28" s="250" customFormat="1" ht="52.5" thickBot="1" x14ac:dyDescent="0.35">
      <c r="A25" s="496" t="s">
        <v>16</v>
      </c>
      <c r="B25" s="494">
        <f t="shared" ref="B25:L25" si="14">B63+B882</f>
        <v>344301244.28571427</v>
      </c>
      <c r="C25" s="494">
        <f t="shared" si="14"/>
        <v>0</v>
      </c>
      <c r="D25" s="494">
        <f t="shared" si="14"/>
        <v>0</v>
      </c>
      <c r="E25" s="494">
        <f t="shared" si="14"/>
        <v>0</v>
      </c>
      <c r="F25" s="494">
        <f t="shared" si="14"/>
        <v>0</v>
      </c>
      <c r="G25" s="494">
        <f t="shared" si="14"/>
        <v>57383540.714285716</v>
      </c>
      <c r="H25" s="494">
        <f t="shared" si="14"/>
        <v>57383540.714285716</v>
      </c>
      <c r="I25" s="494">
        <f t="shared" si="14"/>
        <v>57383540.714285716</v>
      </c>
      <c r="J25" s="494">
        <f t="shared" si="14"/>
        <v>57383540.714285716</v>
      </c>
      <c r="K25" s="494">
        <f t="shared" si="14"/>
        <v>57383540.714285716</v>
      </c>
      <c r="L25" s="495">
        <f t="shared" si="14"/>
        <v>57383540.714285716</v>
      </c>
      <c r="M25" s="117"/>
      <c r="N25" s="117"/>
      <c r="O25" s="117"/>
      <c r="P25" s="117"/>
    </row>
    <row r="26" spans="1:28" s="250" customFormat="1" x14ac:dyDescent="0.3">
      <c r="A26" s="565" t="s">
        <v>466</v>
      </c>
      <c r="B26" s="455">
        <f>B27+B28</f>
        <v>680439184</v>
      </c>
      <c r="C26" s="455">
        <f t="shared" ref="C26:L26" si="15">C27+C28</f>
        <v>0</v>
      </c>
      <c r="D26" s="455">
        <f t="shared" si="15"/>
        <v>0</v>
      </c>
      <c r="E26" s="455">
        <f t="shared" si="15"/>
        <v>0</v>
      </c>
      <c r="F26" s="455">
        <f t="shared" si="15"/>
        <v>0</v>
      </c>
      <c r="G26" s="455">
        <f t="shared" si="15"/>
        <v>113406530.66666669</v>
      </c>
      <c r="H26" s="455">
        <f t="shared" si="15"/>
        <v>113406530.66666669</v>
      </c>
      <c r="I26" s="455">
        <f t="shared" si="15"/>
        <v>113406530.66666669</v>
      </c>
      <c r="J26" s="455">
        <f t="shared" si="15"/>
        <v>113406530.66666669</v>
      </c>
      <c r="K26" s="455">
        <f t="shared" si="15"/>
        <v>113406530.66666669</v>
      </c>
      <c r="L26" s="456">
        <f t="shared" si="15"/>
        <v>113406530.66666669</v>
      </c>
      <c r="M26" s="117"/>
      <c r="N26" s="117"/>
      <c r="O26" s="117"/>
      <c r="P26" s="117"/>
    </row>
    <row r="27" spans="1:28" s="250" customFormat="1" x14ac:dyDescent="0.3">
      <c r="A27" s="534" t="s">
        <v>15</v>
      </c>
      <c r="B27" s="463">
        <f t="shared" ref="B27:L27" si="16">B65+B878</f>
        <v>173900000</v>
      </c>
      <c r="C27" s="463">
        <f t="shared" si="16"/>
        <v>0</v>
      </c>
      <c r="D27" s="463">
        <f t="shared" si="16"/>
        <v>0</v>
      </c>
      <c r="E27" s="463">
        <f t="shared" si="16"/>
        <v>0</v>
      </c>
      <c r="F27" s="463">
        <f t="shared" si="16"/>
        <v>0</v>
      </c>
      <c r="G27" s="463">
        <f t="shared" si="16"/>
        <v>28983333.33333334</v>
      </c>
      <c r="H27" s="463">
        <f t="shared" si="16"/>
        <v>28983333.33333334</v>
      </c>
      <c r="I27" s="463">
        <f t="shared" si="16"/>
        <v>28983333.33333334</v>
      </c>
      <c r="J27" s="463">
        <f t="shared" si="16"/>
        <v>28983333.33333334</v>
      </c>
      <c r="K27" s="463">
        <f t="shared" si="16"/>
        <v>28983333.33333334</v>
      </c>
      <c r="L27" s="493">
        <f t="shared" si="16"/>
        <v>28983333.33333334</v>
      </c>
      <c r="M27" s="117"/>
      <c r="N27" s="117"/>
      <c r="O27" s="117"/>
      <c r="P27" s="117"/>
    </row>
    <row r="28" spans="1:28" s="250" customFormat="1" ht="52.5" thickBot="1" x14ac:dyDescent="0.35">
      <c r="A28" s="496" t="s">
        <v>16</v>
      </c>
      <c r="B28" s="494">
        <f t="shared" ref="B28:L28" si="17">B66+B640+B879</f>
        <v>506539184</v>
      </c>
      <c r="C28" s="494">
        <f t="shared" si="17"/>
        <v>0</v>
      </c>
      <c r="D28" s="494">
        <f t="shared" si="17"/>
        <v>0</v>
      </c>
      <c r="E28" s="494">
        <f t="shared" si="17"/>
        <v>0</v>
      </c>
      <c r="F28" s="494">
        <f t="shared" si="17"/>
        <v>0</v>
      </c>
      <c r="G28" s="494">
        <f t="shared" si="17"/>
        <v>84423197.333333343</v>
      </c>
      <c r="H28" s="494">
        <f t="shared" si="17"/>
        <v>84423197.333333343</v>
      </c>
      <c r="I28" s="494">
        <f t="shared" si="17"/>
        <v>84423197.333333343</v>
      </c>
      <c r="J28" s="494">
        <f t="shared" si="17"/>
        <v>84423197.333333343</v>
      </c>
      <c r="K28" s="494">
        <f t="shared" si="17"/>
        <v>84423197.333333343</v>
      </c>
      <c r="L28" s="495">
        <f t="shared" si="17"/>
        <v>84423197.333333343</v>
      </c>
      <c r="M28" s="117"/>
      <c r="N28" s="117"/>
      <c r="O28" s="117"/>
      <c r="P28" s="117"/>
    </row>
    <row r="29" spans="1:28" s="250" customFormat="1" x14ac:dyDescent="0.3">
      <c r="A29" s="564" t="s">
        <v>467</v>
      </c>
      <c r="B29" s="455">
        <f>B30+B31</f>
        <v>94830000</v>
      </c>
      <c r="C29" s="455">
        <f t="shared" ref="C29:L29" si="18">C30+C31</f>
        <v>0</v>
      </c>
      <c r="D29" s="455">
        <f t="shared" si="18"/>
        <v>0</v>
      </c>
      <c r="E29" s="455">
        <f t="shared" si="18"/>
        <v>0</v>
      </c>
      <c r="F29" s="455">
        <f t="shared" si="18"/>
        <v>0</v>
      </c>
      <c r="G29" s="455">
        <f t="shared" si="18"/>
        <v>15805000</v>
      </c>
      <c r="H29" s="455">
        <f t="shared" si="18"/>
        <v>15805000</v>
      </c>
      <c r="I29" s="455">
        <f t="shared" si="18"/>
        <v>15805000</v>
      </c>
      <c r="J29" s="455">
        <f t="shared" si="18"/>
        <v>15805000</v>
      </c>
      <c r="K29" s="455">
        <f t="shared" si="18"/>
        <v>15805000</v>
      </c>
      <c r="L29" s="456">
        <f t="shared" si="18"/>
        <v>15805000</v>
      </c>
      <c r="M29" s="117"/>
      <c r="N29" s="117"/>
      <c r="O29" s="117"/>
      <c r="P29" s="117"/>
    </row>
    <row r="30" spans="1:28" s="250" customFormat="1" hidden="1" x14ac:dyDescent="0.3">
      <c r="A30" s="534" t="s">
        <v>15</v>
      </c>
      <c r="B30" s="556"/>
      <c r="C30" s="556"/>
      <c r="D30" s="556"/>
      <c r="E30" s="556"/>
      <c r="F30" s="556"/>
      <c r="G30" s="556"/>
      <c r="H30" s="556"/>
      <c r="I30" s="556"/>
      <c r="J30" s="556"/>
      <c r="K30" s="556"/>
      <c r="L30" s="557"/>
      <c r="M30" s="117"/>
      <c r="N30" s="117"/>
      <c r="O30" s="117"/>
      <c r="P30" s="117"/>
    </row>
    <row r="31" spans="1:28" s="250" customFormat="1" ht="52.5" thickBot="1" x14ac:dyDescent="0.35">
      <c r="A31" s="496" t="s">
        <v>16</v>
      </c>
      <c r="B31" s="494">
        <f t="shared" ref="B31:L31" si="19">B69+B258</f>
        <v>94830000</v>
      </c>
      <c r="C31" s="494">
        <f t="shared" si="19"/>
        <v>0</v>
      </c>
      <c r="D31" s="494">
        <f t="shared" si="19"/>
        <v>0</v>
      </c>
      <c r="E31" s="494">
        <f t="shared" si="19"/>
        <v>0</v>
      </c>
      <c r="F31" s="494">
        <f t="shared" si="19"/>
        <v>0</v>
      </c>
      <c r="G31" s="494">
        <f t="shared" si="19"/>
        <v>15805000</v>
      </c>
      <c r="H31" s="494">
        <f t="shared" si="19"/>
        <v>15805000</v>
      </c>
      <c r="I31" s="494">
        <f t="shared" si="19"/>
        <v>15805000</v>
      </c>
      <c r="J31" s="494">
        <f t="shared" si="19"/>
        <v>15805000</v>
      </c>
      <c r="K31" s="494">
        <f t="shared" si="19"/>
        <v>15805000</v>
      </c>
      <c r="L31" s="495">
        <f t="shared" si="19"/>
        <v>15805000</v>
      </c>
      <c r="M31" s="117"/>
      <c r="N31" s="117"/>
      <c r="O31" s="117"/>
      <c r="P31" s="117"/>
    </row>
    <row r="32" spans="1:28" s="250" customFormat="1" ht="13.5" thickBot="1" x14ac:dyDescent="0.35">
      <c r="A32" s="530" t="s">
        <v>468</v>
      </c>
      <c r="B32" s="429">
        <f t="shared" ref="B32:L32" si="20">B883</f>
        <v>0</v>
      </c>
      <c r="C32" s="429">
        <f t="shared" si="20"/>
        <v>0</v>
      </c>
      <c r="D32" s="429">
        <f t="shared" si="20"/>
        <v>0</v>
      </c>
      <c r="E32" s="429">
        <f t="shared" si="20"/>
        <v>0</v>
      </c>
      <c r="F32" s="429">
        <f t="shared" si="20"/>
        <v>0</v>
      </c>
      <c r="G32" s="429">
        <f t="shared" si="20"/>
        <v>0</v>
      </c>
      <c r="H32" s="429">
        <f t="shared" si="20"/>
        <v>0</v>
      </c>
      <c r="I32" s="429">
        <f t="shared" si="20"/>
        <v>0</v>
      </c>
      <c r="J32" s="429">
        <f t="shared" si="20"/>
        <v>0</v>
      </c>
      <c r="K32" s="429">
        <f t="shared" si="20"/>
        <v>0</v>
      </c>
      <c r="L32" s="439">
        <f t="shared" si="20"/>
        <v>0</v>
      </c>
      <c r="M32" s="117"/>
      <c r="N32" s="117"/>
      <c r="O32" s="117"/>
      <c r="P32" s="117"/>
    </row>
    <row r="33" spans="1:25" s="250" customFormat="1" ht="13.5" hidden="1" thickBot="1" x14ac:dyDescent="0.35">
      <c r="A33" s="478" t="s">
        <v>15</v>
      </c>
      <c r="B33" s="248"/>
      <c r="C33" s="248"/>
      <c r="D33" s="248"/>
      <c r="E33" s="248"/>
      <c r="F33" s="248"/>
      <c r="G33" s="248"/>
      <c r="H33" s="248"/>
      <c r="I33" s="248"/>
      <c r="J33" s="248"/>
      <c r="K33" s="248"/>
      <c r="L33" s="249"/>
      <c r="M33" s="117"/>
      <c r="N33" s="117"/>
      <c r="O33" s="117"/>
      <c r="P33" s="117"/>
    </row>
    <row r="34" spans="1:25" s="250" customFormat="1" ht="52.5" hidden="1" thickBot="1" x14ac:dyDescent="0.35">
      <c r="A34" s="523" t="s">
        <v>16</v>
      </c>
      <c r="B34" s="562"/>
      <c r="C34" s="562"/>
      <c r="D34" s="562"/>
      <c r="E34" s="562"/>
      <c r="F34" s="562"/>
      <c r="G34" s="562"/>
      <c r="H34" s="562"/>
      <c r="I34" s="562"/>
      <c r="J34" s="562"/>
      <c r="K34" s="562"/>
      <c r="L34" s="563"/>
      <c r="M34" s="117"/>
      <c r="N34" s="117"/>
      <c r="O34" s="117"/>
      <c r="P34" s="117"/>
    </row>
    <row r="35" spans="1:25" s="250" customFormat="1" x14ac:dyDescent="0.3">
      <c r="A35" s="475" t="s">
        <v>469</v>
      </c>
      <c r="B35" s="455">
        <f>B36+B37</f>
        <v>6400000</v>
      </c>
      <c r="C35" s="455">
        <f t="shared" ref="C35:L35" si="21">C36+C37</f>
        <v>0</v>
      </c>
      <c r="D35" s="455">
        <f t="shared" si="21"/>
        <v>0</v>
      </c>
      <c r="E35" s="455">
        <f t="shared" si="21"/>
        <v>0</v>
      </c>
      <c r="F35" s="455">
        <f t="shared" si="21"/>
        <v>0</v>
      </c>
      <c r="G35" s="455">
        <f t="shared" si="21"/>
        <v>1066666.6666666667</v>
      </c>
      <c r="H35" s="455">
        <f t="shared" si="21"/>
        <v>1066666.6666666667</v>
      </c>
      <c r="I35" s="455">
        <f t="shared" si="21"/>
        <v>1066666.6666666667</v>
      </c>
      <c r="J35" s="455">
        <f t="shared" si="21"/>
        <v>1066666.6666666667</v>
      </c>
      <c r="K35" s="455">
        <f t="shared" si="21"/>
        <v>1066666.6666666667</v>
      </c>
      <c r="L35" s="456">
        <f t="shared" si="21"/>
        <v>1066666.6666666667</v>
      </c>
      <c r="M35" s="117"/>
      <c r="N35" s="117"/>
      <c r="O35" s="117"/>
      <c r="P35" s="117"/>
    </row>
    <row r="36" spans="1:25" s="250" customFormat="1" ht="13.5" thickBot="1" x14ac:dyDescent="0.35">
      <c r="A36" s="478" t="s">
        <v>15</v>
      </c>
      <c r="B36" s="463">
        <f>B260</f>
        <v>6400000</v>
      </c>
      <c r="C36" s="463">
        <f t="shared" ref="C36:L37" si="22">C260</f>
        <v>0</v>
      </c>
      <c r="D36" s="463">
        <f t="shared" si="22"/>
        <v>0</v>
      </c>
      <c r="E36" s="463">
        <f t="shared" si="22"/>
        <v>0</v>
      </c>
      <c r="F36" s="463">
        <f t="shared" si="22"/>
        <v>0</v>
      </c>
      <c r="G36" s="463">
        <f t="shared" si="22"/>
        <v>1066666.6666666667</v>
      </c>
      <c r="H36" s="463">
        <f t="shared" si="22"/>
        <v>1066666.6666666667</v>
      </c>
      <c r="I36" s="463">
        <f t="shared" si="22"/>
        <v>1066666.6666666667</v>
      </c>
      <c r="J36" s="463">
        <f t="shared" si="22"/>
        <v>1066666.6666666667</v>
      </c>
      <c r="K36" s="463">
        <f t="shared" si="22"/>
        <v>1066666.6666666667</v>
      </c>
      <c r="L36" s="493">
        <f t="shared" si="22"/>
        <v>1066666.6666666667</v>
      </c>
      <c r="M36" s="117"/>
      <c r="N36" s="117"/>
      <c r="O36" s="117"/>
      <c r="P36" s="117"/>
    </row>
    <row r="37" spans="1:25" s="250" customFormat="1" ht="52.5" hidden="1" thickBot="1" x14ac:dyDescent="0.35">
      <c r="A37" s="503" t="s">
        <v>16</v>
      </c>
      <c r="B37" s="463">
        <f>B261</f>
        <v>0</v>
      </c>
      <c r="C37" s="463">
        <f t="shared" si="22"/>
        <v>0</v>
      </c>
      <c r="D37" s="463">
        <f t="shared" si="22"/>
        <v>0</v>
      </c>
      <c r="E37" s="463">
        <f t="shared" si="22"/>
        <v>0</v>
      </c>
      <c r="F37" s="463">
        <f t="shared" si="22"/>
        <v>0</v>
      </c>
      <c r="G37" s="463">
        <f t="shared" si="22"/>
        <v>0</v>
      </c>
      <c r="H37" s="463">
        <f t="shared" si="22"/>
        <v>0</v>
      </c>
      <c r="I37" s="463">
        <f t="shared" si="22"/>
        <v>0</v>
      </c>
      <c r="J37" s="463">
        <f t="shared" si="22"/>
        <v>0</v>
      </c>
      <c r="K37" s="463">
        <f t="shared" si="22"/>
        <v>0</v>
      </c>
      <c r="L37" s="493">
        <f t="shared" si="22"/>
        <v>0</v>
      </c>
      <c r="M37" s="117"/>
      <c r="N37" s="117"/>
      <c r="O37" s="117"/>
      <c r="P37" s="117"/>
    </row>
    <row r="38" spans="1:25" s="250" customFormat="1" ht="26" x14ac:dyDescent="0.3">
      <c r="A38" s="564" t="s">
        <v>470</v>
      </c>
      <c r="B38" s="455">
        <f>B39+B40</f>
        <v>477381429</v>
      </c>
      <c r="C38" s="455">
        <f t="shared" ref="C38:L38" si="23">C39+C40</f>
        <v>0</v>
      </c>
      <c r="D38" s="455">
        <f t="shared" si="23"/>
        <v>0</v>
      </c>
      <c r="E38" s="455">
        <f t="shared" si="23"/>
        <v>0</v>
      </c>
      <c r="F38" s="455">
        <f t="shared" si="23"/>
        <v>0</v>
      </c>
      <c r="G38" s="455">
        <f t="shared" si="23"/>
        <v>79563571.5</v>
      </c>
      <c r="H38" s="455">
        <f t="shared" si="23"/>
        <v>79563571.5</v>
      </c>
      <c r="I38" s="455">
        <f t="shared" si="23"/>
        <v>79563571.5</v>
      </c>
      <c r="J38" s="455">
        <f t="shared" si="23"/>
        <v>79563571.5</v>
      </c>
      <c r="K38" s="455">
        <f t="shared" si="23"/>
        <v>79563571.5</v>
      </c>
      <c r="L38" s="456">
        <f t="shared" si="23"/>
        <v>79563571.5</v>
      </c>
      <c r="M38" s="117"/>
      <c r="N38" s="117"/>
      <c r="O38" s="117"/>
      <c r="P38" s="117"/>
    </row>
    <row r="39" spans="1:25" s="250" customFormat="1" hidden="1" x14ac:dyDescent="0.3">
      <c r="A39" s="534" t="s">
        <v>15</v>
      </c>
      <c r="B39" s="463">
        <f>B263</f>
        <v>0</v>
      </c>
      <c r="C39" s="463">
        <f t="shared" ref="C39:L39" si="24">C263</f>
        <v>0</v>
      </c>
      <c r="D39" s="463">
        <f t="shared" si="24"/>
        <v>0</v>
      </c>
      <c r="E39" s="463">
        <f t="shared" si="24"/>
        <v>0</v>
      </c>
      <c r="F39" s="463">
        <f t="shared" si="24"/>
        <v>0</v>
      </c>
      <c r="G39" s="463">
        <f t="shared" si="24"/>
        <v>0</v>
      </c>
      <c r="H39" s="463">
        <f t="shared" si="24"/>
        <v>0</v>
      </c>
      <c r="I39" s="463">
        <f t="shared" si="24"/>
        <v>0</v>
      </c>
      <c r="J39" s="463">
        <f t="shared" si="24"/>
        <v>0</v>
      </c>
      <c r="K39" s="463">
        <f t="shared" si="24"/>
        <v>0</v>
      </c>
      <c r="L39" s="493">
        <f t="shared" si="24"/>
        <v>0</v>
      </c>
      <c r="M39" s="117"/>
      <c r="N39" s="117"/>
      <c r="O39" s="117"/>
      <c r="P39" s="117"/>
    </row>
    <row r="40" spans="1:25" s="250" customFormat="1" ht="52.5" thickBot="1" x14ac:dyDescent="0.35">
      <c r="A40" s="496" t="s">
        <v>16</v>
      </c>
      <c r="B40" s="494">
        <f t="shared" ref="B40:L40" si="25">B264+B646+B888</f>
        <v>477381429</v>
      </c>
      <c r="C40" s="494">
        <f t="shared" si="25"/>
        <v>0</v>
      </c>
      <c r="D40" s="494">
        <f t="shared" si="25"/>
        <v>0</v>
      </c>
      <c r="E40" s="494">
        <f t="shared" si="25"/>
        <v>0</v>
      </c>
      <c r="F40" s="494">
        <f t="shared" si="25"/>
        <v>0</v>
      </c>
      <c r="G40" s="494">
        <f t="shared" si="25"/>
        <v>79563571.5</v>
      </c>
      <c r="H40" s="494">
        <f t="shared" si="25"/>
        <v>79563571.5</v>
      </c>
      <c r="I40" s="494">
        <f t="shared" si="25"/>
        <v>79563571.5</v>
      </c>
      <c r="J40" s="494">
        <f t="shared" si="25"/>
        <v>79563571.5</v>
      </c>
      <c r="K40" s="494">
        <f t="shared" si="25"/>
        <v>79563571.5</v>
      </c>
      <c r="L40" s="495">
        <f t="shared" si="25"/>
        <v>79563571.5</v>
      </c>
      <c r="M40" s="117"/>
      <c r="N40" s="595"/>
      <c r="O40" s="117"/>
      <c r="P40" s="117"/>
    </row>
    <row r="41" spans="1:25" s="250" customFormat="1" x14ac:dyDescent="0.3">
      <c r="A41" s="475" t="s">
        <v>471</v>
      </c>
      <c r="B41" s="455">
        <f>B42+B43</f>
        <v>21750000</v>
      </c>
      <c r="C41" s="455">
        <f t="shared" ref="C41:L41" si="26">C42+C43</f>
        <v>0</v>
      </c>
      <c r="D41" s="455">
        <f t="shared" si="26"/>
        <v>0</v>
      </c>
      <c r="E41" s="455">
        <f t="shared" si="26"/>
        <v>0</v>
      </c>
      <c r="F41" s="455">
        <f t="shared" si="26"/>
        <v>0</v>
      </c>
      <c r="G41" s="455">
        <f t="shared" si="26"/>
        <v>3625000</v>
      </c>
      <c r="H41" s="455">
        <f t="shared" si="26"/>
        <v>3625000</v>
      </c>
      <c r="I41" s="455">
        <f t="shared" si="26"/>
        <v>3625000</v>
      </c>
      <c r="J41" s="455">
        <f t="shared" si="26"/>
        <v>3625000</v>
      </c>
      <c r="K41" s="455">
        <f t="shared" si="26"/>
        <v>3625000</v>
      </c>
      <c r="L41" s="456">
        <f t="shared" si="26"/>
        <v>3625000</v>
      </c>
      <c r="M41" s="117"/>
      <c r="N41" s="117"/>
      <c r="O41" s="117"/>
      <c r="P41" s="117"/>
    </row>
    <row r="42" spans="1:25" s="122" customFormat="1" hidden="1" x14ac:dyDescent="0.3">
      <c r="A42" s="478" t="s">
        <v>15</v>
      </c>
      <c r="B42" s="147"/>
      <c r="C42" s="147"/>
      <c r="D42" s="147"/>
      <c r="E42" s="147"/>
      <c r="F42" s="147"/>
      <c r="G42" s="147"/>
      <c r="H42" s="147"/>
      <c r="I42" s="147"/>
      <c r="J42" s="147"/>
      <c r="K42" s="147"/>
      <c r="L42" s="151"/>
      <c r="M42" s="117"/>
      <c r="N42" s="117"/>
      <c r="O42" s="117"/>
      <c r="P42" s="117"/>
    </row>
    <row r="43" spans="1:25" s="122" customFormat="1" ht="52.5" thickBot="1" x14ac:dyDescent="0.35">
      <c r="A43" s="503" t="s">
        <v>16</v>
      </c>
      <c r="B43" s="494">
        <f t="shared" ref="B43:L43" si="27">B267+B649</f>
        <v>21750000</v>
      </c>
      <c r="C43" s="494">
        <f t="shared" si="27"/>
        <v>0</v>
      </c>
      <c r="D43" s="494">
        <f t="shared" si="27"/>
        <v>0</v>
      </c>
      <c r="E43" s="494">
        <f t="shared" si="27"/>
        <v>0</v>
      </c>
      <c r="F43" s="494">
        <f t="shared" si="27"/>
        <v>0</v>
      </c>
      <c r="G43" s="494">
        <f t="shared" si="27"/>
        <v>3625000</v>
      </c>
      <c r="H43" s="494">
        <f t="shared" si="27"/>
        <v>3625000</v>
      </c>
      <c r="I43" s="494">
        <f t="shared" si="27"/>
        <v>3625000</v>
      </c>
      <c r="J43" s="494">
        <f t="shared" si="27"/>
        <v>3625000</v>
      </c>
      <c r="K43" s="494">
        <f t="shared" si="27"/>
        <v>3625000</v>
      </c>
      <c r="L43" s="495">
        <f t="shared" si="27"/>
        <v>3625000</v>
      </c>
      <c r="M43" s="117"/>
      <c r="N43" s="117"/>
      <c r="O43" s="117"/>
      <c r="P43" s="117"/>
    </row>
    <row r="44" spans="1:25" s="122" customFormat="1" ht="13.5" thickBot="1" x14ac:dyDescent="0.35">
      <c r="A44" s="566" t="s">
        <v>472</v>
      </c>
      <c r="B44" s="567">
        <f>B45+B46</f>
        <v>0</v>
      </c>
      <c r="C44" s="567">
        <f t="shared" ref="C44:L44" si="28">C45+C46</f>
        <v>0</v>
      </c>
      <c r="D44" s="567">
        <f t="shared" si="28"/>
        <v>0</v>
      </c>
      <c r="E44" s="567">
        <f t="shared" si="28"/>
        <v>0</v>
      </c>
      <c r="F44" s="567">
        <f t="shared" si="28"/>
        <v>0</v>
      </c>
      <c r="G44" s="567">
        <f t="shared" si="28"/>
        <v>0</v>
      </c>
      <c r="H44" s="567">
        <f t="shared" si="28"/>
        <v>0</v>
      </c>
      <c r="I44" s="567">
        <f t="shared" si="28"/>
        <v>0</v>
      </c>
      <c r="J44" s="567">
        <f t="shared" si="28"/>
        <v>0</v>
      </c>
      <c r="K44" s="567">
        <f t="shared" si="28"/>
        <v>0</v>
      </c>
      <c r="L44" s="568">
        <f t="shared" si="28"/>
        <v>0</v>
      </c>
      <c r="M44" s="117"/>
      <c r="N44" s="117"/>
      <c r="O44" s="117"/>
      <c r="P44" s="117"/>
    </row>
    <row r="45" spans="1:25" s="122" customFormat="1" ht="13.5" hidden="1" thickBot="1" x14ac:dyDescent="0.35">
      <c r="A45" s="558" t="s">
        <v>15</v>
      </c>
      <c r="B45" s="173"/>
      <c r="C45" s="173"/>
      <c r="D45" s="173"/>
      <c r="E45" s="173"/>
      <c r="F45" s="173"/>
      <c r="G45" s="173"/>
      <c r="H45" s="173"/>
      <c r="I45" s="173"/>
      <c r="J45" s="173"/>
      <c r="K45" s="173"/>
      <c r="L45" s="175"/>
      <c r="M45" s="117"/>
      <c r="N45" s="117"/>
      <c r="O45" s="117"/>
      <c r="P45" s="117"/>
    </row>
    <row r="46" spans="1:25" s="122" customFormat="1" ht="52.5" hidden="1" thickBot="1" x14ac:dyDescent="0.35">
      <c r="A46" s="503" t="s">
        <v>16</v>
      </c>
      <c r="B46" s="147">
        <f>B891</f>
        <v>0</v>
      </c>
      <c r="C46" s="147">
        <f t="shared" ref="C46:L46" si="29">C891</f>
        <v>0</v>
      </c>
      <c r="D46" s="147">
        <f t="shared" si="29"/>
        <v>0</v>
      </c>
      <c r="E46" s="147">
        <f t="shared" si="29"/>
        <v>0</v>
      </c>
      <c r="F46" s="147">
        <f t="shared" si="29"/>
        <v>0</v>
      </c>
      <c r="G46" s="147">
        <f t="shared" si="29"/>
        <v>0</v>
      </c>
      <c r="H46" s="147">
        <f t="shared" si="29"/>
        <v>0</v>
      </c>
      <c r="I46" s="147">
        <f t="shared" si="29"/>
        <v>0</v>
      </c>
      <c r="J46" s="147">
        <f t="shared" si="29"/>
        <v>0</v>
      </c>
      <c r="K46" s="147">
        <f t="shared" si="29"/>
        <v>0</v>
      </c>
      <c r="L46" s="151">
        <f t="shared" si="29"/>
        <v>0</v>
      </c>
      <c r="M46" s="117"/>
      <c r="N46" s="117"/>
      <c r="O46" s="117"/>
      <c r="P46" s="117"/>
    </row>
    <row r="47" spans="1:25" s="122" customFormat="1" ht="13.5" thickBot="1" x14ac:dyDescent="0.35">
      <c r="A47" s="664" t="s">
        <v>473</v>
      </c>
      <c r="B47" s="665"/>
      <c r="C47" s="665"/>
      <c r="D47" s="665"/>
      <c r="E47" s="665"/>
      <c r="F47" s="665"/>
      <c r="G47" s="665"/>
      <c r="H47" s="665"/>
      <c r="I47" s="665"/>
      <c r="J47" s="665"/>
      <c r="K47" s="665"/>
      <c r="L47" s="666"/>
      <c r="M47" s="117"/>
      <c r="N47" s="117"/>
      <c r="O47" s="117"/>
      <c r="P47" s="117"/>
    </row>
    <row r="48" spans="1:25" s="122" customFormat="1" x14ac:dyDescent="0.3">
      <c r="A48" s="543" t="s">
        <v>9</v>
      </c>
      <c r="B48" s="173">
        <f>B52</f>
        <v>621466391.14285707</v>
      </c>
      <c r="C48" s="173">
        <f t="shared" ref="C48:L48" si="30">C52</f>
        <v>0</v>
      </c>
      <c r="D48" s="173">
        <f t="shared" si="30"/>
        <v>0</v>
      </c>
      <c r="E48" s="173">
        <f t="shared" si="30"/>
        <v>0</v>
      </c>
      <c r="F48" s="173">
        <f t="shared" si="30"/>
        <v>0</v>
      </c>
      <c r="G48" s="173">
        <f t="shared" si="30"/>
        <v>103577731.85714285</v>
      </c>
      <c r="H48" s="173">
        <f t="shared" si="30"/>
        <v>103577731.85714285</v>
      </c>
      <c r="I48" s="173">
        <f t="shared" si="30"/>
        <v>103577731.85714285</v>
      </c>
      <c r="J48" s="173">
        <f t="shared" si="30"/>
        <v>103577731.85714285</v>
      </c>
      <c r="K48" s="173">
        <f t="shared" si="30"/>
        <v>103577731.85714285</v>
      </c>
      <c r="L48" s="175">
        <f t="shared" si="30"/>
        <v>103577731.85714285</v>
      </c>
      <c r="M48" s="117"/>
      <c r="N48" s="117"/>
      <c r="O48" s="117"/>
      <c r="P48" s="117"/>
      <c r="Q48" s="464"/>
      <c r="R48" s="464"/>
      <c r="S48" s="464"/>
      <c r="T48" s="464"/>
      <c r="U48" s="464"/>
      <c r="V48" s="464"/>
      <c r="W48" s="464"/>
      <c r="X48" s="464"/>
      <c r="Y48" s="464"/>
    </row>
    <row r="49" spans="1:25" hidden="1" x14ac:dyDescent="0.3">
      <c r="A49" s="107" t="s">
        <v>10</v>
      </c>
      <c r="B49" s="171"/>
      <c r="C49" s="171"/>
      <c r="D49" s="171"/>
      <c r="E49" s="171"/>
      <c r="F49" s="171"/>
      <c r="G49" s="171"/>
      <c r="H49" s="171"/>
      <c r="I49" s="171"/>
      <c r="J49" s="171"/>
      <c r="K49" s="171"/>
      <c r="L49" s="172"/>
      <c r="Q49" s="464"/>
      <c r="R49" s="464"/>
      <c r="S49" s="464"/>
      <c r="T49" s="464"/>
      <c r="U49" s="464"/>
      <c r="V49" s="464"/>
      <c r="W49" s="464"/>
      <c r="X49" s="464"/>
      <c r="Y49" s="464"/>
    </row>
    <row r="50" spans="1:25" hidden="1" x14ac:dyDescent="0.3">
      <c r="A50" s="107" t="s">
        <v>11</v>
      </c>
      <c r="B50" s="171"/>
      <c r="C50" s="171"/>
      <c r="D50" s="171"/>
      <c r="E50" s="171"/>
      <c r="F50" s="171"/>
      <c r="G50" s="171"/>
      <c r="H50" s="171"/>
      <c r="I50" s="171"/>
      <c r="J50" s="171"/>
      <c r="K50" s="171"/>
      <c r="L50" s="172"/>
      <c r="Q50" s="464"/>
      <c r="R50" s="464"/>
      <c r="S50" s="464"/>
      <c r="T50" s="464"/>
      <c r="U50" s="464"/>
      <c r="V50" s="464"/>
      <c r="W50" s="464"/>
      <c r="X50" s="464"/>
      <c r="Y50" s="464"/>
    </row>
    <row r="51" spans="1:25" ht="26" hidden="1" x14ac:dyDescent="0.3">
      <c r="A51" s="107" t="s">
        <v>12</v>
      </c>
      <c r="B51" s="171"/>
      <c r="C51" s="171"/>
      <c r="D51" s="171"/>
      <c r="E51" s="171"/>
      <c r="F51" s="171"/>
      <c r="G51" s="171"/>
      <c r="H51" s="171"/>
      <c r="I51" s="171"/>
      <c r="J51" s="171"/>
      <c r="K51" s="171"/>
      <c r="L51" s="172"/>
      <c r="Q51" s="464"/>
      <c r="R51" s="464"/>
      <c r="S51" s="464"/>
      <c r="T51" s="464"/>
      <c r="U51" s="464"/>
      <c r="V51" s="464"/>
      <c r="W51" s="464"/>
      <c r="X51" s="464"/>
      <c r="Y51" s="464"/>
    </row>
    <row r="52" spans="1:25" s="122" customFormat="1" x14ac:dyDescent="0.3">
      <c r="A52" s="146" t="s">
        <v>13</v>
      </c>
      <c r="B52" s="147">
        <f>B54+B55</f>
        <v>621466391.14285707</v>
      </c>
      <c r="C52" s="147">
        <f t="shared" ref="C52:L52" si="31">C54+C55</f>
        <v>0</v>
      </c>
      <c r="D52" s="147">
        <f t="shared" si="31"/>
        <v>0</v>
      </c>
      <c r="E52" s="147">
        <f t="shared" si="31"/>
        <v>0</v>
      </c>
      <c r="F52" s="147">
        <f t="shared" si="31"/>
        <v>0</v>
      </c>
      <c r="G52" s="147">
        <f t="shared" si="31"/>
        <v>103577731.85714285</v>
      </c>
      <c r="H52" s="147">
        <f t="shared" si="31"/>
        <v>103577731.85714285</v>
      </c>
      <c r="I52" s="147">
        <f t="shared" si="31"/>
        <v>103577731.85714285</v>
      </c>
      <c r="J52" s="147">
        <f t="shared" si="31"/>
        <v>103577731.85714285</v>
      </c>
      <c r="K52" s="147">
        <f t="shared" si="31"/>
        <v>103577731.85714285</v>
      </c>
      <c r="L52" s="151">
        <f t="shared" si="31"/>
        <v>103577731.85714285</v>
      </c>
      <c r="M52" s="117"/>
      <c r="N52" s="117"/>
      <c r="O52" s="117"/>
      <c r="P52" s="117"/>
      <c r="Q52" s="464"/>
      <c r="R52" s="464"/>
      <c r="S52" s="464"/>
      <c r="T52" s="464"/>
      <c r="U52" s="464"/>
      <c r="V52" s="464"/>
      <c r="W52" s="464"/>
      <c r="X52" s="464"/>
      <c r="Y52" s="464"/>
    </row>
    <row r="53" spans="1:25" hidden="1" x14ac:dyDescent="0.3">
      <c r="A53" s="148" t="s">
        <v>14</v>
      </c>
      <c r="B53" s="171"/>
      <c r="C53" s="171"/>
      <c r="D53" s="171"/>
      <c r="E53" s="171"/>
      <c r="F53" s="171"/>
      <c r="G53" s="171"/>
      <c r="H53" s="171"/>
      <c r="I53" s="171"/>
      <c r="J53" s="171"/>
      <c r="K53" s="171"/>
      <c r="L53" s="172"/>
      <c r="Q53" s="464"/>
      <c r="R53" s="464"/>
      <c r="S53" s="464"/>
      <c r="T53" s="464"/>
      <c r="U53" s="464"/>
      <c r="V53" s="464"/>
      <c r="W53" s="464"/>
      <c r="X53" s="464"/>
      <c r="Y53" s="464"/>
    </row>
    <row r="54" spans="1:25" x14ac:dyDescent="0.3">
      <c r="A54" s="148" t="s">
        <v>15</v>
      </c>
      <c r="B54" s="149">
        <f t="shared" ref="B54:L54" si="32">B77+B106+B135+B164+B210+B228</f>
        <v>82400000</v>
      </c>
      <c r="C54" s="149">
        <f t="shared" si="32"/>
        <v>0</v>
      </c>
      <c r="D54" s="149">
        <f t="shared" si="32"/>
        <v>0</v>
      </c>
      <c r="E54" s="149">
        <f t="shared" si="32"/>
        <v>0</v>
      </c>
      <c r="F54" s="149">
        <f t="shared" si="32"/>
        <v>0</v>
      </c>
      <c r="G54" s="149">
        <f t="shared" si="32"/>
        <v>13733333.333333332</v>
      </c>
      <c r="H54" s="149">
        <f t="shared" si="32"/>
        <v>13733333.333333332</v>
      </c>
      <c r="I54" s="149">
        <f t="shared" si="32"/>
        <v>13733333.333333332</v>
      </c>
      <c r="J54" s="149">
        <f t="shared" si="32"/>
        <v>13733333.333333332</v>
      </c>
      <c r="K54" s="149">
        <f t="shared" si="32"/>
        <v>13733333.333333332</v>
      </c>
      <c r="L54" s="178">
        <f t="shared" si="32"/>
        <v>13733333.333333332</v>
      </c>
      <c r="Q54" s="464"/>
      <c r="R54" s="464"/>
      <c r="S54" s="464"/>
      <c r="T54" s="464"/>
      <c r="U54" s="464"/>
      <c r="V54" s="464"/>
      <c r="W54" s="464"/>
      <c r="X54" s="464"/>
      <c r="Y54" s="464"/>
    </row>
    <row r="55" spans="1:25" ht="52.5" thickBot="1" x14ac:dyDescent="0.35">
      <c r="A55" s="150" t="s">
        <v>16</v>
      </c>
      <c r="B55" s="177">
        <f t="shared" ref="B55:L55" si="33">B78+B107+B136+B165+B211+B229</f>
        <v>539066391.14285707</v>
      </c>
      <c r="C55" s="177">
        <f t="shared" si="33"/>
        <v>0</v>
      </c>
      <c r="D55" s="177">
        <f t="shared" si="33"/>
        <v>0</v>
      </c>
      <c r="E55" s="177">
        <f t="shared" si="33"/>
        <v>0</v>
      </c>
      <c r="F55" s="177">
        <f t="shared" si="33"/>
        <v>0</v>
      </c>
      <c r="G55" s="177">
        <f t="shared" si="33"/>
        <v>89844398.523809522</v>
      </c>
      <c r="H55" s="177">
        <f t="shared" si="33"/>
        <v>89844398.523809522</v>
      </c>
      <c r="I55" s="177">
        <f t="shared" si="33"/>
        <v>89844398.523809522</v>
      </c>
      <c r="J55" s="177">
        <f t="shared" si="33"/>
        <v>89844398.523809522</v>
      </c>
      <c r="K55" s="177">
        <f t="shared" si="33"/>
        <v>89844398.523809522</v>
      </c>
      <c r="L55" s="179">
        <f t="shared" si="33"/>
        <v>89844398.523809522</v>
      </c>
      <c r="Q55" s="464"/>
      <c r="R55" s="464"/>
      <c r="S55" s="464"/>
      <c r="T55" s="464"/>
      <c r="U55" s="464"/>
      <c r="V55" s="464"/>
      <c r="W55" s="464"/>
      <c r="X55" s="464"/>
      <c r="Y55" s="464"/>
    </row>
    <row r="56" spans="1:25" s="250" customFormat="1" x14ac:dyDescent="0.3">
      <c r="A56" s="475" t="s">
        <v>461</v>
      </c>
      <c r="B56" s="476"/>
      <c r="C56" s="476"/>
      <c r="D56" s="476"/>
      <c r="E56" s="476"/>
      <c r="F56" s="476"/>
      <c r="G56" s="476"/>
      <c r="H56" s="476"/>
      <c r="I56" s="476"/>
      <c r="J56" s="476"/>
      <c r="K56" s="476"/>
      <c r="L56" s="477"/>
      <c r="M56" s="117"/>
      <c r="N56" s="117"/>
      <c r="O56" s="117"/>
      <c r="P56" s="117"/>
    </row>
    <row r="57" spans="1:25" s="250" customFormat="1" x14ac:dyDescent="0.3">
      <c r="A57" s="478" t="s">
        <v>462</v>
      </c>
      <c r="B57" s="451"/>
      <c r="C57" s="451"/>
      <c r="D57" s="451"/>
      <c r="E57" s="451"/>
      <c r="F57" s="451"/>
      <c r="G57" s="451"/>
      <c r="H57" s="451"/>
      <c r="I57" s="451"/>
      <c r="J57" s="451"/>
      <c r="K57" s="451"/>
      <c r="L57" s="479"/>
      <c r="M57" s="117"/>
      <c r="N57" s="117"/>
      <c r="O57" s="117"/>
      <c r="P57" s="117"/>
    </row>
    <row r="58" spans="1:25" s="122" customFormat="1" x14ac:dyDescent="0.3">
      <c r="A58" s="480" t="s">
        <v>464</v>
      </c>
      <c r="B58" s="451">
        <f>B110+B168</f>
        <v>405925000</v>
      </c>
      <c r="C58" s="451">
        <f t="shared" ref="C58:L58" si="34">C110+C168</f>
        <v>0</v>
      </c>
      <c r="D58" s="451">
        <f t="shared" si="34"/>
        <v>0</v>
      </c>
      <c r="E58" s="451">
        <f t="shared" si="34"/>
        <v>0</v>
      </c>
      <c r="F58" s="451">
        <f t="shared" si="34"/>
        <v>0</v>
      </c>
      <c r="G58" s="451">
        <f t="shared" si="34"/>
        <v>67654166.666666672</v>
      </c>
      <c r="H58" s="451">
        <f t="shared" si="34"/>
        <v>67654166.666666672</v>
      </c>
      <c r="I58" s="451">
        <f t="shared" si="34"/>
        <v>67654166.666666672</v>
      </c>
      <c r="J58" s="451">
        <f t="shared" si="34"/>
        <v>67654166.666666672</v>
      </c>
      <c r="K58" s="451">
        <f t="shared" si="34"/>
        <v>67654166.666666672</v>
      </c>
      <c r="L58" s="479">
        <f t="shared" si="34"/>
        <v>67654166.666666672</v>
      </c>
      <c r="M58" s="117"/>
      <c r="N58" s="117"/>
      <c r="O58" s="117"/>
      <c r="P58" s="117"/>
    </row>
    <row r="59" spans="1:25" s="122" customFormat="1" x14ac:dyDescent="0.3">
      <c r="A59" s="534" t="s">
        <v>15</v>
      </c>
      <c r="B59" s="452">
        <f t="shared" ref="B59:L59" si="35">B111+B169</f>
        <v>77500000</v>
      </c>
      <c r="C59" s="452">
        <f t="shared" si="35"/>
        <v>0</v>
      </c>
      <c r="D59" s="452">
        <f t="shared" si="35"/>
        <v>0</v>
      </c>
      <c r="E59" s="452">
        <f t="shared" si="35"/>
        <v>0</v>
      </c>
      <c r="F59" s="452">
        <f t="shared" si="35"/>
        <v>0</v>
      </c>
      <c r="G59" s="452">
        <f t="shared" si="35"/>
        <v>12916666.666666666</v>
      </c>
      <c r="H59" s="452">
        <f t="shared" si="35"/>
        <v>12916666.666666666</v>
      </c>
      <c r="I59" s="452">
        <f t="shared" si="35"/>
        <v>12916666.666666666</v>
      </c>
      <c r="J59" s="452">
        <f t="shared" si="35"/>
        <v>12916666.666666666</v>
      </c>
      <c r="K59" s="452">
        <f t="shared" si="35"/>
        <v>12916666.666666666</v>
      </c>
      <c r="L59" s="459">
        <f t="shared" si="35"/>
        <v>12916666.666666666</v>
      </c>
      <c r="M59" s="117"/>
      <c r="N59" s="117"/>
      <c r="O59" s="117"/>
      <c r="P59" s="117"/>
    </row>
    <row r="60" spans="1:25" s="122" customFormat="1" ht="52" x14ac:dyDescent="0.3">
      <c r="A60" s="534" t="s">
        <v>16</v>
      </c>
      <c r="B60" s="452">
        <f t="shared" ref="B60:L60" si="36">B112+B170</f>
        <v>328425000</v>
      </c>
      <c r="C60" s="452">
        <f t="shared" si="36"/>
        <v>0</v>
      </c>
      <c r="D60" s="452">
        <f t="shared" si="36"/>
        <v>0</v>
      </c>
      <c r="E60" s="452">
        <f t="shared" si="36"/>
        <v>0</v>
      </c>
      <c r="F60" s="452">
        <f t="shared" si="36"/>
        <v>0</v>
      </c>
      <c r="G60" s="452">
        <f t="shared" si="36"/>
        <v>54737500</v>
      </c>
      <c r="H60" s="452">
        <f t="shared" si="36"/>
        <v>54737500</v>
      </c>
      <c r="I60" s="452">
        <f t="shared" si="36"/>
        <v>54737500</v>
      </c>
      <c r="J60" s="452">
        <f t="shared" si="36"/>
        <v>54737500</v>
      </c>
      <c r="K60" s="452">
        <f t="shared" si="36"/>
        <v>54737500</v>
      </c>
      <c r="L60" s="459">
        <f t="shared" si="36"/>
        <v>54737500</v>
      </c>
      <c r="M60" s="117"/>
      <c r="N60" s="117"/>
      <c r="O60" s="117"/>
      <c r="P60" s="117"/>
    </row>
    <row r="61" spans="1:25" s="122" customFormat="1" x14ac:dyDescent="0.3">
      <c r="A61" s="481" t="s">
        <v>465</v>
      </c>
      <c r="B61" s="451">
        <f>B84</f>
        <v>12859897.142857144</v>
      </c>
      <c r="C61" s="451">
        <f t="shared" ref="C61:L61" si="37">C84</f>
        <v>0</v>
      </c>
      <c r="D61" s="451">
        <f t="shared" si="37"/>
        <v>0</v>
      </c>
      <c r="E61" s="451">
        <f t="shared" si="37"/>
        <v>0</v>
      </c>
      <c r="F61" s="451">
        <f t="shared" si="37"/>
        <v>0</v>
      </c>
      <c r="G61" s="451">
        <f t="shared" si="37"/>
        <v>2143316.1904761908</v>
      </c>
      <c r="H61" s="451">
        <f t="shared" si="37"/>
        <v>2143316.1904761908</v>
      </c>
      <c r="I61" s="451">
        <f t="shared" si="37"/>
        <v>2143316.1904761908</v>
      </c>
      <c r="J61" s="451">
        <f t="shared" si="37"/>
        <v>2143316.1904761908</v>
      </c>
      <c r="K61" s="451">
        <f t="shared" si="37"/>
        <v>2143316.1904761908</v>
      </c>
      <c r="L61" s="479">
        <f t="shared" si="37"/>
        <v>2143316.1904761908</v>
      </c>
      <c r="M61" s="117"/>
      <c r="N61" s="117"/>
      <c r="O61" s="117"/>
      <c r="P61" s="117"/>
    </row>
    <row r="62" spans="1:25" s="122" customFormat="1" hidden="1" x14ac:dyDescent="0.3">
      <c r="A62" s="449" t="s">
        <v>15</v>
      </c>
      <c r="B62" s="452">
        <f t="shared" ref="B62:L62" si="38">B85</f>
        <v>0</v>
      </c>
      <c r="C62" s="452">
        <f t="shared" si="38"/>
        <v>0</v>
      </c>
      <c r="D62" s="452">
        <f t="shared" si="38"/>
        <v>0</v>
      </c>
      <c r="E62" s="452">
        <f t="shared" si="38"/>
        <v>0</v>
      </c>
      <c r="F62" s="452">
        <f t="shared" si="38"/>
        <v>0</v>
      </c>
      <c r="G62" s="452">
        <f t="shared" si="38"/>
        <v>0</v>
      </c>
      <c r="H62" s="452">
        <f t="shared" si="38"/>
        <v>0</v>
      </c>
      <c r="I62" s="452">
        <f t="shared" si="38"/>
        <v>0</v>
      </c>
      <c r="J62" s="452">
        <f t="shared" si="38"/>
        <v>0</v>
      </c>
      <c r="K62" s="452">
        <f t="shared" si="38"/>
        <v>0</v>
      </c>
      <c r="L62" s="459">
        <f t="shared" si="38"/>
        <v>0</v>
      </c>
      <c r="M62" s="117"/>
      <c r="N62" s="117"/>
      <c r="O62" s="117"/>
      <c r="P62" s="117"/>
    </row>
    <row r="63" spans="1:25" s="122" customFormat="1" ht="52" x14ac:dyDescent="0.3">
      <c r="A63" s="534" t="s">
        <v>16</v>
      </c>
      <c r="B63" s="452">
        <f t="shared" ref="B63:L63" si="39">B86</f>
        <v>12859897.142857144</v>
      </c>
      <c r="C63" s="452">
        <f t="shared" si="39"/>
        <v>0</v>
      </c>
      <c r="D63" s="452">
        <f t="shared" si="39"/>
        <v>0</v>
      </c>
      <c r="E63" s="452">
        <f t="shared" si="39"/>
        <v>0</v>
      </c>
      <c r="F63" s="452">
        <f t="shared" si="39"/>
        <v>0</v>
      </c>
      <c r="G63" s="452">
        <f t="shared" si="39"/>
        <v>2143316.1904761908</v>
      </c>
      <c r="H63" s="452">
        <f t="shared" si="39"/>
        <v>2143316.1904761908</v>
      </c>
      <c r="I63" s="452">
        <f t="shared" si="39"/>
        <v>2143316.1904761908</v>
      </c>
      <c r="J63" s="452">
        <f t="shared" si="39"/>
        <v>2143316.1904761908</v>
      </c>
      <c r="K63" s="452">
        <f t="shared" si="39"/>
        <v>2143316.1904761908</v>
      </c>
      <c r="L63" s="459">
        <f t="shared" si="39"/>
        <v>2143316.1904761908</v>
      </c>
      <c r="M63" s="117"/>
      <c r="N63" s="117"/>
      <c r="O63" s="117"/>
      <c r="P63" s="117"/>
    </row>
    <row r="64" spans="1:25" s="122" customFormat="1" x14ac:dyDescent="0.3">
      <c r="A64" s="481" t="s">
        <v>466</v>
      </c>
      <c r="B64" s="451">
        <f t="shared" ref="B64:L64" si="40">B81+B113+B139+B232</f>
        <v>120031494</v>
      </c>
      <c r="C64" s="451">
        <f t="shared" si="40"/>
        <v>0</v>
      </c>
      <c r="D64" s="451">
        <f t="shared" si="40"/>
        <v>0</v>
      </c>
      <c r="E64" s="451">
        <f t="shared" si="40"/>
        <v>0</v>
      </c>
      <c r="F64" s="451">
        <f t="shared" si="40"/>
        <v>0</v>
      </c>
      <c r="G64" s="451">
        <f t="shared" si="40"/>
        <v>20005249</v>
      </c>
      <c r="H64" s="451">
        <f t="shared" si="40"/>
        <v>20005249</v>
      </c>
      <c r="I64" s="451">
        <f t="shared" si="40"/>
        <v>20005249</v>
      </c>
      <c r="J64" s="451">
        <f t="shared" si="40"/>
        <v>20005249</v>
      </c>
      <c r="K64" s="451">
        <f t="shared" si="40"/>
        <v>20005249</v>
      </c>
      <c r="L64" s="479">
        <f t="shared" si="40"/>
        <v>20005249</v>
      </c>
      <c r="M64" s="117"/>
      <c r="N64" s="117"/>
      <c r="O64" s="117"/>
      <c r="P64" s="117"/>
    </row>
    <row r="65" spans="1:16" s="122" customFormat="1" x14ac:dyDescent="0.3">
      <c r="A65" s="534" t="s">
        <v>15</v>
      </c>
      <c r="B65" s="452">
        <f t="shared" ref="B65:L65" si="41">B82+B114+B140+B233</f>
        <v>4900000</v>
      </c>
      <c r="C65" s="452">
        <f t="shared" si="41"/>
        <v>0</v>
      </c>
      <c r="D65" s="452">
        <f t="shared" si="41"/>
        <v>0</v>
      </c>
      <c r="E65" s="452">
        <f t="shared" si="41"/>
        <v>0</v>
      </c>
      <c r="F65" s="452">
        <f t="shared" si="41"/>
        <v>0</v>
      </c>
      <c r="G65" s="452">
        <f t="shared" si="41"/>
        <v>816666.66666666663</v>
      </c>
      <c r="H65" s="452">
        <f t="shared" si="41"/>
        <v>816666.66666666663</v>
      </c>
      <c r="I65" s="452">
        <f t="shared" si="41"/>
        <v>816666.66666666663</v>
      </c>
      <c r="J65" s="452">
        <f t="shared" si="41"/>
        <v>816666.66666666663</v>
      </c>
      <c r="K65" s="452">
        <f t="shared" si="41"/>
        <v>816666.66666666663</v>
      </c>
      <c r="L65" s="459">
        <f t="shared" si="41"/>
        <v>816666.66666666663</v>
      </c>
      <c r="M65" s="117"/>
      <c r="N65" s="117"/>
      <c r="O65" s="117"/>
      <c r="P65" s="117"/>
    </row>
    <row r="66" spans="1:16" s="122" customFormat="1" ht="52" x14ac:dyDescent="0.3">
      <c r="A66" s="534" t="s">
        <v>16</v>
      </c>
      <c r="B66" s="452">
        <f t="shared" ref="B66:L66" si="42">B83+B115+B141+B234</f>
        <v>115131494</v>
      </c>
      <c r="C66" s="452">
        <f t="shared" si="42"/>
        <v>0</v>
      </c>
      <c r="D66" s="452">
        <f t="shared" si="42"/>
        <v>0</v>
      </c>
      <c r="E66" s="452">
        <f t="shared" si="42"/>
        <v>0</v>
      </c>
      <c r="F66" s="452">
        <f t="shared" si="42"/>
        <v>0</v>
      </c>
      <c r="G66" s="452">
        <f t="shared" si="42"/>
        <v>19188582.333333336</v>
      </c>
      <c r="H66" s="452">
        <f t="shared" si="42"/>
        <v>19188582.333333336</v>
      </c>
      <c r="I66" s="452">
        <f t="shared" si="42"/>
        <v>19188582.333333336</v>
      </c>
      <c r="J66" s="452">
        <f t="shared" si="42"/>
        <v>19188582.333333336</v>
      </c>
      <c r="K66" s="452">
        <f t="shared" si="42"/>
        <v>19188582.333333336</v>
      </c>
      <c r="L66" s="459">
        <f t="shared" si="42"/>
        <v>19188582.333333336</v>
      </c>
      <c r="M66" s="117"/>
      <c r="N66" s="117"/>
      <c r="O66" s="117"/>
      <c r="P66" s="117"/>
    </row>
    <row r="67" spans="1:16" s="122" customFormat="1" x14ac:dyDescent="0.3">
      <c r="A67" s="480" t="s">
        <v>467</v>
      </c>
      <c r="B67" s="451">
        <f>B142+B214</f>
        <v>82650000</v>
      </c>
      <c r="C67" s="451">
        <f t="shared" ref="C67:L67" si="43">C142+C214</f>
        <v>0</v>
      </c>
      <c r="D67" s="451">
        <f t="shared" si="43"/>
        <v>0</v>
      </c>
      <c r="E67" s="451">
        <f t="shared" si="43"/>
        <v>0</v>
      </c>
      <c r="F67" s="451">
        <f t="shared" si="43"/>
        <v>0</v>
      </c>
      <c r="G67" s="451">
        <f t="shared" si="43"/>
        <v>13775000</v>
      </c>
      <c r="H67" s="451">
        <f t="shared" si="43"/>
        <v>13775000</v>
      </c>
      <c r="I67" s="451">
        <f t="shared" si="43"/>
        <v>13775000</v>
      </c>
      <c r="J67" s="451">
        <f t="shared" si="43"/>
        <v>13775000</v>
      </c>
      <c r="K67" s="451">
        <f t="shared" si="43"/>
        <v>13775000</v>
      </c>
      <c r="L67" s="479">
        <f t="shared" si="43"/>
        <v>13775000</v>
      </c>
      <c r="M67" s="117"/>
      <c r="N67" s="117"/>
      <c r="O67" s="117"/>
      <c r="P67" s="117"/>
    </row>
    <row r="68" spans="1:16" s="122" customFormat="1" hidden="1" x14ac:dyDescent="0.3">
      <c r="A68" s="449" t="s">
        <v>15</v>
      </c>
      <c r="B68" s="452">
        <f t="shared" ref="B68:L69" si="44">B143+B215</f>
        <v>0</v>
      </c>
      <c r="C68" s="452">
        <f t="shared" si="44"/>
        <v>0</v>
      </c>
      <c r="D68" s="452">
        <f t="shared" si="44"/>
        <v>0</v>
      </c>
      <c r="E68" s="452">
        <f t="shared" si="44"/>
        <v>0</v>
      </c>
      <c r="F68" s="452">
        <f t="shared" si="44"/>
        <v>0</v>
      </c>
      <c r="G68" s="452">
        <f t="shared" si="44"/>
        <v>0</v>
      </c>
      <c r="H68" s="452">
        <f t="shared" si="44"/>
        <v>0</v>
      </c>
      <c r="I68" s="452">
        <f t="shared" si="44"/>
        <v>0</v>
      </c>
      <c r="J68" s="452">
        <f t="shared" si="44"/>
        <v>0</v>
      </c>
      <c r="K68" s="452">
        <f t="shared" si="44"/>
        <v>0</v>
      </c>
      <c r="L68" s="459">
        <f t="shared" si="44"/>
        <v>0</v>
      </c>
      <c r="M68" s="117"/>
      <c r="N68" s="117"/>
      <c r="O68" s="117"/>
      <c r="P68" s="117"/>
    </row>
    <row r="69" spans="1:16" s="122" customFormat="1" ht="52.5" thickBot="1" x14ac:dyDescent="0.35">
      <c r="A69" s="534" t="s">
        <v>16</v>
      </c>
      <c r="B69" s="452">
        <f t="shared" si="44"/>
        <v>82650000</v>
      </c>
      <c r="C69" s="452">
        <f t="shared" si="44"/>
        <v>0</v>
      </c>
      <c r="D69" s="452">
        <f t="shared" si="44"/>
        <v>0</v>
      </c>
      <c r="E69" s="452">
        <f t="shared" si="44"/>
        <v>0</v>
      </c>
      <c r="F69" s="452">
        <f t="shared" si="44"/>
        <v>0</v>
      </c>
      <c r="G69" s="452">
        <f t="shared" si="44"/>
        <v>13775000</v>
      </c>
      <c r="H69" s="452">
        <f t="shared" si="44"/>
        <v>13775000</v>
      </c>
      <c r="I69" s="452">
        <f t="shared" si="44"/>
        <v>13775000</v>
      </c>
      <c r="J69" s="452">
        <f t="shared" si="44"/>
        <v>13775000</v>
      </c>
      <c r="K69" s="452">
        <f t="shared" si="44"/>
        <v>13775000</v>
      </c>
      <c r="L69" s="459">
        <f t="shared" si="44"/>
        <v>13775000</v>
      </c>
      <c r="M69" s="117"/>
      <c r="N69" s="117"/>
      <c r="O69" s="117"/>
      <c r="P69" s="117"/>
    </row>
    <row r="70" spans="1:16" s="122" customFormat="1" ht="39" x14ac:dyDescent="0.3">
      <c r="A70" s="447" t="s">
        <v>474</v>
      </c>
      <c r="B70" s="652"/>
      <c r="C70" s="652"/>
      <c r="D70" s="652"/>
      <c r="E70" s="652"/>
      <c r="F70" s="652"/>
      <c r="G70" s="652"/>
      <c r="H70" s="652"/>
      <c r="I70" s="652"/>
      <c r="J70" s="652"/>
      <c r="K70" s="652"/>
      <c r="L70" s="653"/>
      <c r="M70" s="117"/>
      <c r="N70" s="117"/>
      <c r="O70" s="117"/>
      <c r="P70" s="117"/>
    </row>
    <row r="71" spans="1:16" s="122" customFormat="1" ht="17.25" customHeight="1" x14ac:dyDescent="0.3">
      <c r="A71" s="482" t="s">
        <v>9</v>
      </c>
      <c r="B71" s="584">
        <f>B77+B78</f>
        <v>64720583.142857142</v>
      </c>
      <c r="C71" s="584">
        <f t="shared" ref="C71:L71" si="45">C77+C78</f>
        <v>0</v>
      </c>
      <c r="D71" s="584">
        <f t="shared" si="45"/>
        <v>0</v>
      </c>
      <c r="E71" s="584">
        <f t="shared" si="45"/>
        <v>0</v>
      </c>
      <c r="F71" s="584">
        <f t="shared" si="45"/>
        <v>0</v>
      </c>
      <c r="G71" s="584">
        <f t="shared" si="45"/>
        <v>10786763.857142856</v>
      </c>
      <c r="H71" s="584">
        <f t="shared" si="45"/>
        <v>10786763.857142856</v>
      </c>
      <c r="I71" s="584">
        <f t="shared" si="45"/>
        <v>10786763.857142856</v>
      </c>
      <c r="J71" s="584">
        <f t="shared" si="45"/>
        <v>10786763.857142856</v>
      </c>
      <c r="K71" s="584">
        <f t="shared" si="45"/>
        <v>10786763.857142856</v>
      </c>
      <c r="L71" s="585">
        <f t="shared" si="45"/>
        <v>10786763.857142856</v>
      </c>
      <c r="M71" s="117"/>
      <c r="N71" s="117"/>
      <c r="O71" s="117"/>
      <c r="P71" s="117"/>
    </row>
    <row r="72" spans="1:16" ht="12.75" hidden="1" customHeight="1" x14ac:dyDescent="0.3">
      <c r="A72" s="433" t="s">
        <v>10</v>
      </c>
      <c r="B72" s="434"/>
      <c r="C72" s="434"/>
      <c r="D72" s="434"/>
      <c r="E72" s="434"/>
      <c r="F72" s="434"/>
      <c r="G72" s="434"/>
      <c r="H72" s="434"/>
      <c r="I72" s="434"/>
      <c r="J72" s="434"/>
      <c r="K72" s="434"/>
      <c r="L72" s="435"/>
    </row>
    <row r="73" spans="1:16" ht="12.75" hidden="1" customHeight="1" x14ac:dyDescent="0.3">
      <c r="A73" s="433" t="s">
        <v>11</v>
      </c>
      <c r="B73" s="434"/>
      <c r="C73" s="434"/>
      <c r="D73" s="434"/>
      <c r="E73" s="434"/>
      <c r="F73" s="434"/>
      <c r="G73" s="434"/>
      <c r="H73" s="434"/>
      <c r="I73" s="434"/>
      <c r="J73" s="434"/>
      <c r="K73" s="434"/>
      <c r="L73" s="435"/>
    </row>
    <row r="74" spans="1:16" ht="25.5" hidden="1" customHeight="1" x14ac:dyDescent="0.3">
      <c r="A74" s="433" t="s">
        <v>12</v>
      </c>
      <c r="B74" s="434"/>
      <c r="C74" s="434"/>
      <c r="D74" s="434"/>
      <c r="E74" s="434"/>
      <c r="F74" s="434"/>
      <c r="G74" s="434"/>
      <c r="H74" s="434"/>
      <c r="I74" s="434"/>
      <c r="J74" s="434"/>
      <c r="K74" s="434"/>
      <c r="L74" s="435"/>
    </row>
    <row r="75" spans="1:16" s="122" customFormat="1" hidden="1" x14ac:dyDescent="0.3">
      <c r="A75" s="436" t="s">
        <v>13</v>
      </c>
      <c r="B75" s="584"/>
      <c r="C75" s="584"/>
      <c r="D75" s="584"/>
      <c r="E75" s="584"/>
      <c r="F75" s="584"/>
      <c r="G75" s="584"/>
      <c r="H75" s="584"/>
      <c r="I75" s="584"/>
      <c r="J75" s="584"/>
      <c r="K75" s="584"/>
      <c r="L75" s="585"/>
      <c r="M75" s="117"/>
      <c r="N75" s="117"/>
      <c r="O75" s="117"/>
      <c r="P75" s="117"/>
    </row>
    <row r="76" spans="1:16" x14ac:dyDescent="0.3">
      <c r="A76" s="433" t="s">
        <v>14</v>
      </c>
      <c r="B76" s="434"/>
      <c r="C76" s="434"/>
      <c r="D76" s="434"/>
      <c r="E76" s="434"/>
      <c r="F76" s="434"/>
      <c r="G76" s="434"/>
      <c r="H76" s="434"/>
      <c r="I76" s="434"/>
      <c r="J76" s="434"/>
      <c r="K76" s="434"/>
      <c r="L76" s="435"/>
    </row>
    <row r="77" spans="1:16" x14ac:dyDescent="0.3">
      <c r="A77" s="433" t="s">
        <v>15</v>
      </c>
      <c r="B77" s="437">
        <f>B82+B85</f>
        <v>4900000</v>
      </c>
      <c r="C77" s="437">
        <f t="shared" ref="C77:K77" si="46">C82+C85</f>
        <v>0</v>
      </c>
      <c r="D77" s="437">
        <f t="shared" si="46"/>
        <v>0</v>
      </c>
      <c r="E77" s="437">
        <f t="shared" si="46"/>
        <v>0</v>
      </c>
      <c r="F77" s="437">
        <f t="shared" si="46"/>
        <v>0</v>
      </c>
      <c r="G77" s="437">
        <f t="shared" si="46"/>
        <v>816666.66666666663</v>
      </c>
      <c r="H77" s="437">
        <f t="shared" si="46"/>
        <v>816666.66666666663</v>
      </c>
      <c r="I77" s="437">
        <f t="shared" si="46"/>
        <v>816666.66666666663</v>
      </c>
      <c r="J77" s="437">
        <f t="shared" si="46"/>
        <v>816666.66666666663</v>
      </c>
      <c r="K77" s="437">
        <f t="shared" si="46"/>
        <v>816666.66666666663</v>
      </c>
      <c r="L77" s="438">
        <f>L82+L85</f>
        <v>816666.66666666663</v>
      </c>
    </row>
    <row r="78" spans="1:16" ht="52.5" thickBot="1" x14ac:dyDescent="0.35">
      <c r="A78" s="440" t="s">
        <v>16</v>
      </c>
      <c r="B78" s="441">
        <f>B83+B86</f>
        <v>59820583.142857142</v>
      </c>
      <c r="C78" s="441">
        <f t="shared" ref="C78:K78" si="47">C83+C86</f>
        <v>0</v>
      </c>
      <c r="D78" s="441">
        <f t="shared" si="47"/>
        <v>0</v>
      </c>
      <c r="E78" s="441">
        <f t="shared" si="47"/>
        <v>0</v>
      </c>
      <c r="F78" s="441">
        <f t="shared" si="47"/>
        <v>0</v>
      </c>
      <c r="G78" s="441">
        <f t="shared" si="47"/>
        <v>9970097.1904761903</v>
      </c>
      <c r="H78" s="441">
        <f t="shared" si="47"/>
        <v>9970097.1904761903</v>
      </c>
      <c r="I78" s="441">
        <f t="shared" si="47"/>
        <v>9970097.1904761903</v>
      </c>
      <c r="J78" s="441">
        <f t="shared" si="47"/>
        <v>9970097.1904761903</v>
      </c>
      <c r="K78" s="441">
        <f t="shared" si="47"/>
        <v>9970097.1904761903</v>
      </c>
      <c r="L78" s="442">
        <f>L83+L86</f>
        <v>9970097.1904761903</v>
      </c>
    </row>
    <row r="79" spans="1:16" s="397" customFormat="1" x14ac:dyDescent="0.3">
      <c r="A79" s="454" t="s">
        <v>461</v>
      </c>
      <c r="B79" s="455"/>
      <c r="C79" s="455"/>
      <c r="D79" s="455"/>
      <c r="E79" s="455"/>
      <c r="F79" s="455"/>
      <c r="G79" s="455"/>
      <c r="H79" s="455"/>
      <c r="I79" s="455"/>
      <c r="J79" s="455"/>
      <c r="K79" s="455"/>
      <c r="L79" s="456"/>
      <c r="M79" s="117"/>
      <c r="N79" s="117"/>
      <c r="O79" s="117"/>
      <c r="P79" s="117"/>
    </row>
    <row r="80" spans="1:16" s="397" customFormat="1" x14ac:dyDescent="0.3">
      <c r="A80" s="252" t="s">
        <v>462</v>
      </c>
      <c r="B80" s="248"/>
      <c r="C80" s="248"/>
      <c r="D80" s="248"/>
      <c r="E80" s="248"/>
      <c r="F80" s="248"/>
      <c r="G80" s="248"/>
      <c r="H80" s="248"/>
      <c r="I80" s="248"/>
      <c r="J80" s="248"/>
      <c r="K80" s="248"/>
      <c r="L80" s="249"/>
      <c r="M80" s="117"/>
      <c r="N80" s="117"/>
      <c r="O80" s="117"/>
      <c r="P80" s="117"/>
    </row>
    <row r="81" spans="1:16" s="397" customFormat="1" x14ac:dyDescent="0.3">
      <c r="A81" s="481" t="s">
        <v>466</v>
      </c>
      <c r="B81" s="451">
        <f t="shared" ref="B81:L81" si="48">B92+B96</f>
        <v>51860686</v>
      </c>
      <c r="C81" s="451">
        <f t="shared" si="48"/>
        <v>0</v>
      </c>
      <c r="D81" s="451">
        <f t="shared" si="48"/>
        <v>0</v>
      </c>
      <c r="E81" s="451">
        <f t="shared" si="48"/>
        <v>0</v>
      </c>
      <c r="F81" s="451">
        <f t="shared" si="48"/>
        <v>0</v>
      </c>
      <c r="G81" s="451">
        <f t="shared" si="48"/>
        <v>8643447.6666666679</v>
      </c>
      <c r="H81" s="451">
        <f t="shared" si="48"/>
        <v>8643447.6666666679</v>
      </c>
      <c r="I81" s="451">
        <f t="shared" si="48"/>
        <v>8643447.6666666679</v>
      </c>
      <c r="J81" s="451">
        <f t="shared" si="48"/>
        <v>8643447.6666666679</v>
      </c>
      <c r="K81" s="451">
        <f t="shared" si="48"/>
        <v>8643447.6666666679</v>
      </c>
      <c r="L81" s="479">
        <f t="shared" si="48"/>
        <v>8643447.6666666679</v>
      </c>
      <c r="M81" s="117"/>
      <c r="N81" s="117"/>
      <c r="O81" s="117"/>
      <c r="P81" s="117"/>
    </row>
    <row r="82" spans="1:16" s="397" customFormat="1" x14ac:dyDescent="0.3">
      <c r="A82" s="534" t="s">
        <v>15</v>
      </c>
      <c r="B82" s="452">
        <f t="shared" ref="B82:L82" si="49">B93+B97</f>
        <v>4900000</v>
      </c>
      <c r="C82" s="452">
        <f t="shared" si="49"/>
        <v>0</v>
      </c>
      <c r="D82" s="452">
        <f t="shared" si="49"/>
        <v>0</v>
      </c>
      <c r="E82" s="452">
        <f t="shared" si="49"/>
        <v>0</v>
      </c>
      <c r="F82" s="452">
        <f t="shared" si="49"/>
        <v>0</v>
      </c>
      <c r="G82" s="452">
        <f t="shared" si="49"/>
        <v>816666.66666666663</v>
      </c>
      <c r="H82" s="452">
        <f t="shared" si="49"/>
        <v>816666.66666666663</v>
      </c>
      <c r="I82" s="452">
        <f t="shared" si="49"/>
        <v>816666.66666666663</v>
      </c>
      <c r="J82" s="452">
        <f t="shared" si="49"/>
        <v>816666.66666666663</v>
      </c>
      <c r="K82" s="452">
        <f t="shared" si="49"/>
        <v>816666.66666666663</v>
      </c>
      <c r="L82" s="459">
        <f t="shared" si="49"/>
        <v>816666.66666666663</v>
      </c>
      <c r="M82" s="117"/>
      <c r="N82" s="117"/>
      <c r="O82" s="117"/>
      <c r="P82" s="117"/>
    </row>
    <row r="83" spans="1:16" s="397" customFormat="1" ht="52.5" customHeight="1" x14ac:dyDescent="0.3">
      <c r="A83" s="534" t="s">
        <v>16</v>
      </c>
      <c r="B83" s="452">
        <f t="shared" ref="B83:L83" si="50">B94+B98</f>
        <v>46960686</v>
      </c>
      <c r="C83" s="452">
        <f t="shared" si="50"/>
        <v>0</v>
      </c>
      <c r="D83" s="452">
        <f t="shared" si="50"/>
        <v>0</v>
      </c>
      <c r="E83" s="452">
        <f t="shared" si="50"/>
        <v>0</v>
      </c>
      <c r="F83" s="452">
        <f t="shared" si="50"/>
        <v>0</v>
      </c>
      <c r="G83" s="452">
        <f t="shared" si="50"/>
        <v>7826781</v>
      </c>
      <c r="H83" s="452">
        <f t="shared" si="50"/>
        <v>7826781</v>
      </c>
      <c r="I83" s="452">
        <f t="shared" si="50"/>
        <v>7826781</v>
      </c>
      <c r="J83" s="452">
        <f t="shared" si="50"/>
        <v>7826781</v>
      </c>
      <c r="K83" s="452">
        <f t="shared" si="50"/>
        <v>7826781</v>
      </c>
      <c r="L83" s="459">
        <f t="shared" si="50"/>
        <v>7826781</v>
      </c>
      <c r="M83" s="117"/>
      <c r="N83" s="117"/>
      <c r="O83" s="117"/>
      <c r="P83" s="117"/>
    </row>
    <row r="84" spans="1:16" s="397" customFormat="1" x14ac:dyDescent="0.3">
      <c r="A84" s="481" t="s">
        <v>465</v>
      </c>
      <c r="B84" s="451">
        <f>B88</f>
        <v>12859897.142857144</v>
      </c>
      <c r="C84" s="451">
        <f t="shared" ref="C84:L84" si="51">C88</f>
        <v>0</v>
      </c>
      <c r="D84" s="451">
        <f t="shared" si="51"/>
        <v>0</v>
      </c>
      <c r="E84" s="451">
        <f t="shared" si="51"/>
        <v>0</v>
      </c>
      <c r="F84" s="451">
        <f t="shared" si="51"/>
        <v>0</v>
      </c>
      <c r="G84" s="451">
        <f t="shared" si="51"/>
        <v>2143316.1904761908</v>
      </c>
      <c r="H84" s="451">
        <f t="shared" si="51"/>
        <v>2143316.1904761908</v>
      </c>
      <c r="I84" s="451">
        <f t="shared" si="51"/>
        <v>2143316.1904761908</v>
      </c>
      <c r="J84" s="451">
        <f t="shared" si="51"/>
        <v>2143316.1904761908</v>
      </c>
      <c r="K84" s="451">
        <f t="shared" si="51"/>
        <v>2143316.1904761908</v>
      </c>
      <c r="L84" s="479">
        <f t="shared" si="51"/>
        <v>2143316.1904761908</v>
      </c>
      <c r="M84" s="117"/>
      <c r="N84" s="117"/>
      <c r="O84" s="117"/>
      <c r="P84" s="117"/>
    </row>
    <row r="85" spans="1:16" s="397" customFormat="1" hidden="1" x14ac:dyDescent="0.3">
      <c r="A85" s="449" t="s">
        <v>15</v>
      </c>
      <c r="B85" s="452">
        <f>B89</f>
        <v>0</v>
      </c>
      <c r="C85" s="452">
        <f t="shared" ref="C85:L85" si="52">C89</f>
        <v>0</v>
      </c>
      <c r="D85" s="452">
        <f t="shared" si="52"/>
        <v>0</v>
      </c>
      <c r="E85" s="452">
        <f t="shared" si="52"/>
        <v>0</v>
      </c>
      <c r="F85" s="452">
        <f t="shared" si="52"/>
        <v>0</v>
      </c>
      <c r="G85" s="452">
        <f t="shared" si="52"/>
        <v>0</v>
      </c>
      <c r="H85" s="452">
        <f t="shared" si="52"/>
        <v>0</v>
      </c>
      <c r="I85" s="452">
        <f t="shared" si="52"/>
        <v>0</v>
      </c>
      <c r="J85" s="452">
        <f t="shared" si="52"/>
        <v>0</v>
      </c>
      <c r="K85" s="452">
        <f t="shared" si="52"/>
        <v>0</v>
      </c>
      <c r="L85" s="459">
        <f t="shared" si="52"/>
        <v>0</v>
      </c>
      <c r="M85" s="117"/>
      <c r="N85" s="117"/>
      <c r="O85" s="117"/>
      <c r="P85" s="117"/>
    </row>
    <row r="86" spans="1:16" s="397" customFormat="1" ht="52" x14ac:dyDescent="0.3">
      <c r="A86" s="534" t="s">
        <v>16</v>
      </c>
      <c r="B86" s="452">
        <f>B90</f>
        <v>12859897.142857144</v>
      </c>
      <c r="C86" s="452">
        <f t="shared" ref="C86:L86" si="53">C90</f>
        <v>0</v>
      </c>
      <c r="D86" s="452">
        <f t="shared" si="53"/>
        <v>0</v>
      </c>
      <c r="E86" s="452">
        <f t="shared" si="53"/>
        <v>0</v>
      </c>
      <c r="F86" s="452">
        <f t="shared" si="53"/>
        <v>0</v>
      </c>
      <c r="G86" s="452">
        <f t="shared" si="53"/>
        <v>2143316.1904761908</v>
      </c>
      <c r="H86" s="452">
        <f t="shared" si="53"/>
        <v>2143316.1904761908</v>
      </c>
      <c r="I86" s="452">
        <f t="shared" si="53"/>
        <v>2143316.1904761908</v>
      </c>
      <c r="J86" s="452">
        <f t="shared" si="53"/>
        <v>2143316.1904761908</v>
      </c>
      <c r="K86" s="452">
        <f t="shared" si="53"/>
        <v>2143316.1904761908</v>
      </c>
      <c r="L86" s="459">
        <f t="shared" si="53"/>
        <v>2143316.1904761908</v>
      </c>
      <c r="M86" s="117"/>
      <c r="N86" s="117"/>
      <c r="O86" s="117"/>
      <c r="P86" s="117"/>
    </row>
    <row r="87" spans="1:16" s="122" customFormat="1" ht="24" customHeight="1" x14ac:dyDescent="0.3">
      <c r="A87" s="453" t="s">
        <v>475</v>
      </c>
      <c r="B87" s="385">
        <f>B89+B90</f>
        <v>12859897.142857144</v>
      </c>
      <c r="C87" s="385">
        <f t="shared" ref="C87" si="54">C89+C90</f>
        <v>0</v>
      </c>
      <c r="D87" s="385">
        <f t="shared" ref="D87" si="55">D89+D90</f>
        <v>0</v>
      </c>
      <c r="E87" s="385">
        <f t="shared" ref="E87" si="56">E89+E90</f>
        <v>0</v>
      </c>
      <c r="F87" s="385">
        <f t="shared" ref="F87" si="57">F89+F90</f>
        <v>0</v>
      </c>
      <c r="G87" s="385">
        <f t="shared" ref="G87" si="58">G89+G90</f>
        <v>2143316.1904761908</v>
      </c>
      <c r="H87" s="385">
        <f t="shared" ref="H87" si="59">H89+H90</f>
        <v>2143316.1904761908</v>
      </c>
      <c r="I87" s="385">
        <f t="shared" ref="I87" si="60">I89+I90</f>
        <v>2143316.1904761908</v>
      </c>
      <c r="J87" s="385">
        <f t="shared" ref="J87" si="61">J89+J90</f>
        <v>2143316.1904761908</v>
      </c>
      <c r="K87" s="385">
        <f t="shared" ref="K87" si="62">K89+K90</f>
        <v>2143316.1904761908</v>
      </c>
      <c r="L87" s="386">
        <f t="shared" ref="L87" si="63">L89+L90</f>
        <v>2143316.1904761908</v>
      </c>
      <c r="M87" s="117"/>
      <c r="N87" s="117"/>
      <c r="O87" s="117"/>
      <c r="P87" s="117"/>
    </row>
    <row r="88" spans="1:16" s="405" customFormat="1" x14ac:dyDescent="0.3">
      <c r="A88" s="544" t="s">
        <v>476</v>
      </c>
      <c r="B88" s="545">
        <f>B89+B90</f>
        <v>12859897.142857144</v>
      </c>
      <c r="C88" s="545">
        <f>C89+C90</f>
        <v>0</v>
      </c>
      <c r="D88" s="545">
        <f>D89+D90</f>
        <v>0</v>
      </c>
      <c r="E88" s="545">
        <f>E89+E90</f>
        <v>0</v>
      </c>
      <c r="F88" s="545">
        <f>F89+F90</f>
        <v>0</v>
      </c>
      <c r="G88" s="545">
        <f t="shared" ref="G88:L88" si="64">G89+G90</f>
        <v>2143316.1904761908</v>
      </c>
      <c r="H88" s="545">
        <f t="shared" si="64"/>
        <v>2143316.1904761908</v>
      </c>
      <c r="I88" s="545">
        <f t="shared" si="64"/>
        <v>2143316.1904761908</v>
      </c>
      <c r="J88" s="545">
        <f t="shared" si="64"/>
        <v>2143316.1904761908</v>
      </c>
      <c r="K88" s="545">
        <f t="shared" si="64"/>
        <v>2143316.1904761908</v>
      </c>
      <c r="L88" s="546">
        <f t="shared" si="64"/>
        <v>2143316.1904761908</v>
      </c>
      <c r="M88" s="117"/>
      <c r="N88" s="117"/>
      <c r="O88" s="117"/>
      <c r="P88" s="117"/>
    </row>
    <row r="89" spans="1:16" s="405" customFormat="1" hidden="1" x14ac:dyDescent="0.3">
      <c r="A89" s="406" t="s">
        <v>15</v>
      </c>
      <c r="B89" s="407">
        <v>0</v>
      </c>
      <c r="C89" s="407">
        <v>0</v>
      </c>
      <c r="D89" s="407">
        <v>0</v>
      </c>
      <c r="E89" s="407">
        <v>0</v>
      </c>
      <c r="F89" s="407">
        <f>$B$89/6</f>
        <v>0</v>
      </c>
      <c r="G89" s="407">
        <f t="shared" ref="G89:L89" si="65">$B$89/6</f>
        <v>0</v>
      </c>
      <c r="H89" s="407">
        <f t="shared" si="65"/>
        <v>0</v>
      </c>
      <c r="I89" s="407">
        <f t="shared" si="65"/>
        <v>0</v>
      </c>
      <c r="J89" s="407">
        <f t="shared" si="65"/>
        <v>0</v>
      </c>
      <c r="K89" s="407">
        <f t="shared" si="65"/>
        <v>0</v>
      </c>
      <c r="L89" s="408">
        <f t="shared" si="65"/>
        <v>0</v>
      </c>
      <c r="M89" s="117"/>
      <c r="N89" s="117"/>
      <c r="O89" s="117"/>
      <c r="P89" s="117"/>
    </row>
    <row r="90" spans="1:16" s="405" customFormat="1" ht="52" x14ac:dyDescent="0.3">
      <c r="A90" s="406" t="s">
        <v>16</v>
      </c>
      <c r="B90" s="407">
        <f>'3.PIELIKUMS'!J7</f>
        <v>12859897.142857144</v>
      </c>
      <c r="C90" s="407">
        <v>0</v>
      </c>
      <c r="D90" s="407">
        <v>0</v>
      </c>
      <c r="E90" s="407">
        <v>0</v>
      </c>
      <c r="F90" s="407">
        <v>0</v>
      </c>
      <c r="G90" s="407">
        <f>$B$90/6</f>
        <v>2143316.1904761908</v>
      </c>
      <c r="H90" s="407">
        <f t="shared" ref="H90:L90" si="66">$B$90/6</f>
        <v>2143316.1904761908</v>
      </c>
      <c r="I90" s="407">
        <f t="shared" si="66"/>
        <v>2143316.1904761908</v>
      </c>
      <c r="J90" s="407">
        <f t="shared" si="66"/>
        <v>2143316.1904761908</v>
      </c>
      <c r="K90" s="407">
        <f t="shared" si="66"/>
        <v>2143316.1904761908</v>
      </c>
      <c r="L90" s="408">
        <f t="shared" si="66"/>
        <v>2143316.1904761908</v>
      </c>
      <c r="M90" s="117"/>
      <c r="N90" s="117"/>
      <c r="O90" s="117"/>
      <c r="P90" s="117"/>
    </row>
    <row r="91" spans="1:16" s="405" customFormat="1" ht="54.75" customHeight="1" x14ac:dyDescent="0.3">
      <c r="A91" s="483" t="s">
        <v>477</v>
      </c>
      <c r="B91" s="403">
        <f>B93+B94</f>
        <v>28805686</v>
      </c>
      <c r="C91" s="403">
        <f t="shared" ref="C91" si="67">C93+C94</f>
        <v>0</v>
      </c>
      <c r="D91" s="403">
        <f t="shared" ref="D91" si="68">D93+D94</f>
        <v>0</v>
      </c>
      <c r="E91" s="403">
        <f t="shared" ref="E91" si="69">E93+E94</f>
        <v>0</v>
      </c>
      <c r="F91" s="403">
        <f t="shared" ref="F91" si="70">F93+F94</f>
        <v>0</v>
      </c>
      <c r="G91" s="403">
        <f t="shared" ref="G91" si="71">G93+G94</f>
        <v>4800947.666666667</v>
      </c>
      <c r="H91" s="403">
        <f t="shared" ref="H91" si="72">H93+H94</f>
        <v>4800947.666666667</v>
      </c>
      <c r="I91" s="403">
        <f t="shared" ref="I91" si="73">I93+I94</f>
        <v>4800947.666666667</v>
      </c>
      <c r="J91" s="403">
        <f t="shared" ref="J91" si="74">J93+J94</f>
        <v>4800947.666666667</v>
      </c>
      <c r="K91" s="403">
        <f t="shared" ref="K91" si="75">K93+K94</f>
        <v>4800947.666666667</v>
      </c>
      <c r="L91" s="404">
        <f t="shared" ref="L91" si="76">L93+L94</f>
        <v>4800947.666666667</v>
      </c>
      <c r="M91" s="117"/>
      <c r="N91" s="117"/>
      <c r="O91" s="117"/>
      <c r="P91" s="117"/>
    </row>
    <row r="92" spans="1:16" s="405" customFormat="1" x14ac:dyDescent="0.3">
      <c r="A92" s="544" t="s">
        <v>466</v>
      </c>
      <c r="B92" s="545">
        <f>B93+B94</f>
        <v>28805686</v>
      </c>
      <c r="C92" s="545">
        <f t="shared" ref="C92:L92" si="77">C93+C94</f>
        <v>0</v>
      </c>
      <c r="D92" s="545">
        <f t="shared" si="77"/>
        <v>0</v>
      </c>
      <c r="E92" s="545">
        <f t="shared" si="77"/>
        <v>0</v>
      </c>
      <c r="F92" s="545">
        <f t="shared" si="77"/>
        <v>0</v>
      </c>
      <c r="G92" s="545">
        <f t="shared" si="77"/>
        <v>4800947.666666667</v>
      </c>
      <c r="H92" s="545">
        <f t="shared" si="77"/>
        <v>4800947.666666667</v>
      </c>
      <c r="I92" s="545">
        <f t="shared" si="77"/>
        <v>4800947.666666667</v>
      </c>
      <c r="J92" s="545">
        <f t="shared" si="77"/>
        <v>4800947.666666667</v>
      </c>
      <c r="K92" s="545">
        <f t="shared" si="77"/>
        <v>4800947.666666667</v>
      </c>
      <c r="L92" s="546">
        <f t="shared" si="77"/>
        <v>4800947.666666667</v>
      </c>
      <c r="M92" s="117"/>
      <c r="N92" s="117"/>
      <c r="O92" s="117"/>
      <c r="P92" s="117"/>
    </row>
    <row r="93" spans="1:16" s="405" customFormat="1" x14ac:dyDescent="0.3">
      <c r="A93" s="406" t="s">
        <v>15</v>
      </c>
      <c r="B93" s="407">
        <f>'3.PIELIKUMS'!J8</f>
        <v>4900000</v>
      </c>
      <c r="C93" s="407">
        <v>0</v>
      </c>
      <c r="D93" s="407">
        <v>0</v>
      </c>
      <c r="E93" s="407">
        <v>0</v>
      </c>
      <c r="F93" s="407">
        <f>0</f>
        <v>0</v>
      </c>
      <c r="G93" s="407">
        <f t="shared" ref="G93:L93" si="78">$B$93/6</f>
        <v>816666.66666666663</v>
      </c>
      <c r="H93" s="407">
        <f t="shared" si="78"/>
        <v>816666.66666666663</v>
      </c>
      <c r="I93" s="407">
        <f t="shared" si="78"/>
        <v>816666.66666666663</v>
      </c>
      <c r="J93" s="407">
        <f t="shared" si="78"/>
        <v>816666.66666666663</v>
      </c>
      <c r="K93" s="407">
        <f t="shared" si="78"/>
        <v>816666.66666666663</v>
      </c>
      <c r="L93" s="408">
        <f t="shared" si="78"/>
        <v>816666.66666666663</v>
      </c>
      <c r="M93" s="117"/>
      <c r="N93" s="117"/>
      <c r="O93" s="117"/>
      <c r="P93" s="117"/>
    </row>
    <row r="94" spans="1:16" s="405" customFormat="1" ht="52" x14ac:dyDescent="0.3">
      <c r="A94" s="406" t="s">
        <v>16</v>
      </c>
      <c r="B94" s="407">
        <f>'3.PIELIKUMS'!M8</f>
        <v>23905686</v>
      </c>
      <c r="C94" s="407">
        <v>0</v>
      </c>
      <c r="D94" s="407">
        <v>0</v>
      </c>
      <c r="E94" s="407">
        <v>0</v>
      </c>
      <c r="F94" s="407">
        <v>0</v>
      </c>
      <c r="G94" s="407">
        <f>$B$94/6</f>
        <v>3984281</v>
      </c>
      <c r="H94" s="407">
        <f t="shared" ref="H94:L94" si="79">$B$94/6</f>
        <v>3984281</v>
      </c>
      <c r="I94" s="407">
        <f t="shared" si="79"/>
        <v>3984281</v>
      </c>
      <c r="J94" s="407">
        <f t="shared" si="79"/>
        <v>3984281</v>
      </c>
      <c r="K94" s="407">
        <f t="shared" si="79"/>
        <v>3984281</v>
      </c>
      <c r="L94" s="408">
        <f t="shared" si="79"/>
        <v>3984281</v>
      </c>
      <c r="M94" s="117"/>
      <c r="N94" s="117"/>
      <c r="O94" s="117"/>
      <c r="P94" s="117"/>
    </row>
    <row r="95" spans="1:16" s="405" customFormat="1" ht="39" x14ac:dyDescent="0.3">
      <c r="A95" s="402" t="s">
        <v>2069</v>
      </c>
      <c r="B95" s="403">
        <f>B97+B98</f>
        <v>23055000</v>
      </c>
      <c r="C95" s="403">
        <f t="shared" ref="C95" si="80">C97+C98</f>
        <v>0</v>
      </c>
      <c r="D95" s="403">
        <f t="shared" ref="D95" si="81">D97+D98</f>
        <v>0</v>
      </c>
      <c r="E95" s="403">
        <f t="shared" ref="E95" si="82">E97+E98</f>
        <v>0</v>
      </c>
      <c r="F95" s="403">
        <f t="shared" ref="F95" si="83">F97+F98</f>
        <v>0</v>
      </c>
      <c r="G95" s="403">
        <f t="shared" ref="G95" si="84">G97+G98</f>
        <v>3842500</v>
      </c>
      <c r="H95" s="403">
        <f t="shared" ref="H95" si="85">H97+H98</f>
        <v>3842500</v>
      </c>
      <c r="I95" s="403">
        <f t="shared" ref="I95" si="86">I97+I98</f>
        <v>3842500</v>
      </c>
      <c r="J95" s="403">
        <f t="shared" ref="J95" si="87">J97+J98</f>
        <v>3842500</v>
      </c>
      <c r="K95" s="403">
        <f t="shared" ref="K95" si="88">K97+K98</f>
        <v>3842500</v>
      </c>
      <c r="L95" s="404">
        <f t="shared" ref="L95" si="89">L97+L98</f>
        <v>3842500</v>
      </c>
      <c r="M95" s="117"/>
      <c r="N95" s="117"/>
      <c r="O95" s="117"/>
      <c r="P95" s="117"/>
    </row>
    <row r="96" spans="1:16" s="405" customFormat="1" x14ac:dyDescent="0.3">
      <c r="A96" s="547" t="s">
        <v>466</v>
      </c>
      <c r="B96" s="545">
        <f>B97+B98</f>
        <v>23055000</v>
      </c>
      <c r="C96" s="545">
        <f t="shared" ref="C96:L96" si="90">C97+C98</f>
        <v>0</v>
      </c>
      <c r="D96" s="545">
        <f t="shared" si="90"/>
        <v>0</v>
      </c>
      <c r="E96" s="545">
        <f t="shared" si="90"/>
        <v>0</v>
      </c>
      <c r="F96" s="545">
        <f t="shared" si="90"/>
        <v>0</v>
      </c>
      <c r="G96" s="545">
        <f t="shared" si="90"/>
        <v>3842500</v>
      </c>
      <c r="H96" s="545">
        <f t="shared" si="90"/>
        <v>3842500</v>
      </c>
      <c r="I96" s="545">
        <f t="shared" si="90"/>
        <v>3842500</v>
      </c>
      <c r="J96" s="545">
        <f t="shared" si="90"/>
        <v>3842500</v>
      </c>
      <c r="K96" s="545">
        <f t="shared" si="90"/>
        <v>3842500</v>
      </c>
      <c r="L96" s="546">
        <f t="shared" si="90"/>
        <v>3842500</v>
      </c>
      <c r="M96" s="117"/>
      <c r="N96" s="117"/>
      <c r="O96" s="117"/>
      <c r="P96" s="117"/>
    </row>
    <row r="97" spans="1:16" s="405" customFormat="1" hidden="1" x14ac:dyDescent="0.3">
      <c r="A97" s="406" t="s">
        <v>15</v>
      </c>
      <c r="B97" s="407">
        <v>0</v>
      </c>
      <c r="C97" s="407">
        <v>0</v>
      </c>
      <c r="D97" s="407">
        <v>0</v>
      </c>
      <c r="E97" s="407">
        <v>0</v>
      </c>
      <c r="F97" s="407">
        <f>$B$97/6</f>
        <v>0</v>
      </c>
      <c r="G97" s="407">
        <f t="shared" ref="G97:L97" si="91">$B$97/6</f>
        <v>0</v>
      </c>
      <c r="H97" s="407">
        <f t="shared" si="91"/>
        <v>0</v>
      </c>
      <c r="I97" s="407">
        <f t="shared" si="91"/>
        <v>0</v>
      </c>
      <c r="J97" s="407">
        <f t="shared" si="91"/>
        <v>0</v>
      </c>
      <c r="K97" s="407">
        <f t="shared" si="91"/>
        <v>0</v>
      </c>
      <c r="L97" s="408">
        <f t="shared" si="91"/>
        <v>0</v>
      </c>
      <c r="M97" s="117"/>
      <c r="N97" s="117"/>
      <c r="O97" s="117"/>
      <c r="P97" s="117"/>
    </row>
    <row r="98" spans="1:16" s="405" customFormat="1" ht="52.5" thickBot="1" x14ac:dyDescent="0.35">
      <c r="A98" s="484" t="s">
        <v>16</v>
      </c>
      <c r="B98" s="457">
        <f>'3.PIELIKUMS'!J9</f>
        <v>23055000</v>
      </c>
      <c r="C98" s="457">
        <v>0</v>
      </c>
      <c r="D98" s="457">
        <v>0</v>
      </c>
      <c r="E98" s="457">
        <v>0</v>
      </c>
      <c r="F98" s="457">
        <v>0</v>
      </c>
      <c r="G98" s="457">
        <f>$B$98/6</f>
        <v>3842500</v>
      </c>
      <c r="H98" s="457">
        <f t="shared" ref="H98:L98" si="92">$B$98/6</f>
        <v>3842500</v>
      </c>
      <c r="I98" s="457">
        <f t="shared" si="92"/>
        <v>3842500</v>
      </c>
      <c r="J98" s="457">
        <f t="shared" si="92"/>
        <v>3842500</v>
      </c>
      <c r="K98" s="457">
        <f t="shared" si="92"/>
        <v>3842500</v>
      </c>
      <c r="L98" s="458">
        <f t="shared" si="92"/>
        <v>3842500</v>
      </c>
      <c r="M98" s="117"/>
      <c r="N98" s="117"/>
      <c r="O98" s="117"/>
      <c r="P98" s="117"/>
    </row>
    <row r="99" spans="1:16" s="405" customFormat="1" ht="26" x14ac:dyDescent="0.3">
      <c r="A99" s="485" t="s">
        <v>478</v>
      </c>
      <c r="B99" s="670"/>
      <c r="C99" s="670"/>
      <c r="D99" s="670"/>
      <c r="E99" s="670"/>
      <c r="F99" s="670"/>
      <c r="G99" s="670"/>
      <c r="H99" s="670"/>
      <c r="I99" s="670"/>
      <c r="J99" s="670"/>
      <c r="K99" s="670"/>
      <c r="L99" s="671"/>
      <c r="M99" s="117"/>
      <c r="N99" s="117"/>
      <c r="O99" s="117"/>
      <c r="P99" s="117"/>
    </row>
    <row r="100" spans="1:16" s="122" customFormat="1" ht="17.25" customHeight="1" x14ac:dyDescent="0.3">
      <c r="A100" s="482" t="s">
        <v>9</v>
      </c>
      <c r="B100" s="584">
        <f>B106+B107</f>
        <v>26100000</v>
      </c>
      <c r="C100" s="584">
        <f t="shared" ref="C100:L100" si="93">C106+C107</f>
        <v>0</v>
      </c>
      <c r="D100" s="584">
        <f t="shared" si="93"/>
        <v>0</v>
      </c>
      <c r="E100" s="584">
        <f t="shared" si="93"/>
        <v>0</v>
      </c>
      <c r="F100" s="584">
        <f t="shared" si="93"/>
        <v>0</v>
      </c>
      <c r="G100" s="584">
        <f t="shared" si="93"/>
        <v>4350000</v>
      </c>
      <c r="H100" s="584">
        <f t="shared" si="93"/>
        <v>4350000</v>
      </c>
      <c r="I100" s="584">
        <f t="shared" si="93"/>
        <v>4350000</v>
      </c>
      <c r="J100" s="584">
        <f t="shared" si="93"/>
        <v>4350000</v>
      </c>
      <c r="K100" s="584">
        <f t="shared" si="93"/>
        <v>4350000</v>
      </c>
      <c r="L100" s="585">
        <f t="shared" si="93"/>
        <v>4350000</v>
      </c>
      <c r="M100" s="117"/>
      <c r="N100" s="117"/>
      <c r="O100" s="117"/>
      <c r="P100" s="117"/>
    </row>
    <row r="101" spans="1:16" hidden="1" x14ac:dyDescent="0.3">
      <c r="A101" s="433" t="s">
        <v>10</v>
      </c>
      <c r="B101" s="434"/>
      <c r="C101" s="434"/>
      <c r="D101" s="434"/>
      <c r="E101" s="434"/>
      <c r="F101" s="434"/>
      <c r="G101" s="434"/>
      <c r="H101" s="434"/>
      <c r="I101" s="434"/>
      <c r="J101" s="434"/>
      <c r="K101" s="434"/>
      <c r="L101" s="435"/>
    </row>
    <row r="102" spans="1:16" hidden="1" x14ac:dyDescent="0.3">
      <c r="A102" s="433" t="s">
        <v>11</v>
      </c>
      <c r="B102" s="434"/>
      <c r="C102" s="434"/>
      <c r="D102" s="434"/>
      <c r="E102" s="434"/>
      <c r="F102" s="434"/>
      <c r="G102" s="434"/>
      <c r="H102" s="434"/>
      <c r="I102" s="434"/>
      <c r="J102" s="434"/>
      <c r="K102" s="434"/>
      <c r="L102" s="435"/>
    </row>
    <row r="103" spans="1:16" ht="26" hidden="1" x14ac:dyDescent="0.3">
      <c r="A103" s="433" t="s">
        <v>12</v>
      </c>
      <c r="B103" s="434"/>
      <c r="C103" s="434"/>
      <c r="D103" s="434"/>
      <c r="E103" s="434"/>
      <c r="F103" s="434"/>
      <c r="G103" s="434"/>
      <c r="H103" s="434"/>
      <c r="I103" s="434"/>
      <c r="J103" s="434"/>
      <c r="K103" s="434"/>
      <c r="L103" s="435"/>
    </row>
    <row r="104" spans="1:16" s="122" customFormat="1" x14ac:dyDescent="0.3">
      <c r="A104" s="436" t="s">
        <v>13</v>
      </c>
      <c r="B104" s="584">
        <f>B106+B107</f>
        <v>26100000</v>
      </c>
      <c r="C104" s="584">
        <f t="shared" ref="C104:L104" si="94">C106+C107</f>
        <v>0</v>
      </c>
      <c r="D104" s="584">
        <f t="shared" si="94"/>
        <v>0</v>
      </c>
      <c r="E104" s="584">
        <f t="shared" si="94"/>
        <v>0</v>
      </c>
      <c r="F104" s="584">
        <f t="shared" si="94"/>
        <v>0</v>
      </c>
      <c r="G104" s="584">
        <f t="shared" si="94"/>
        <v>4350000</v>
      </c>
      <c r="H104" s="584">
        <f t="shared" si="94"/>
        <v>4350000</v>
      </c>
      <c r="I104" s="584">
        <f t="shared" si="94"/>
        <v>4350000</v>
      </c>
      <c r="J104" s="584">
        <f t="shared" si="94"/>
        <v>4350000</v>
      </c>
      <c r="K104" s="584">
        <f t="shared" si="94"/>
        <v>4350000</v>
      </c>
      <c r="L104" s="585">
        <f t="shared" si="94"/>
        <v>4350000</v>
      </c>
      <c r="M104" s="117"/>
      <c r="N104" s="117"/>
      <c r="O104" s="117"/>
      <c r="P104" s="117"/>
    </row>
    <row r="105" spans="1:16" x14ac:dyDescent="0.3">
      <c r="A105" s="433" t="s">
        <v>14</v>
      </c>
      <c r="B105" s="434"/>
      <c r="C105" s="434"/>
      <c r="D105" s="434"/>
      <c r="E105" s="434"/>
      <c r="F105" s="434"/>
      <c r="G105" s="434"/>
      <c r="H105" s="434"/>
      <c r="I105" s="434"/>
      <c r="J105" s="434"/>
      <c r="K105" s="434"/>
      <c r="L105" s="435"/>
    </row>
    <row r="106" spans="1:16" hidden="1" x14ac:dyDescent="0.3">
      <c r="A106" s="433" t="s">
        <v>15</v>
      </c>
      <c r="B106" s="437">
        <f t="shared" ref="B106:L106" si="95">B118+B122+B126</f>
        <v>0</v>
      </c>
      <c r="C106" s="437">
        <f t="shared" si="95"/>
        <v>0</v>
      </c>
      <c r="D106" s="437">
        <f t="shared" si="95"/>
        <v>0</v>
      </c>
      <c r="E106" s="437">
        <f t="shared" si="95"/>
        <v>0</v>
      </c>
      <c r="F106" s="437">
        <f t="shared" si="95"/>
        <v>0</v>
      </c>
      <c r="G106" s="437">
        <f t="shared" si="95"/>
        <v>0</v>
      </c>
      <c r="H106" s="437">
        <f t="shared" si="95"/>
        <v>0</v>
      </c>
      <c r="I106" s="437">
        <f t="shared" si="95"/>
        <v>0</v>
      </c>
      <c r="J106" s="437">
        <f t="shared" si="95"/>
        <v>0</v>
      </c>
      <c r="K106" s="437">
        <f t="shared" si="95"/>
        <v>0</v>
      </c>
      <c r="L106" s="438">
        <f t="shared" si="95"/>
        <v>0</v>
      </c>
    </row>
    <row r="107" spans="1:16" ht="52.5" thickBot="1" x14ac:dyDescent="0.35">
      <c r="A107" s="440" t="s">
        <v>16</v>
      </c>
      <c r="B107" s="441">
        <f t="shared" ref="B107:L107" si="96">B119+B123+B127</f>
        <v>26100000</v>
      </c>
      <c r="C107" s="441">
        <f t="shared" si="96"/>
        <v>0</v>
      </c>
      <c r="D107" s="441">
        <f t="shared" si="96"/>
        <v>0</v>
      </c>
      <c r="E107" s="441">
        <f t="shared" si="96"/>
        <v>0</v>
      </c>
      <c r="F107" s="441">
        <f t="shared" si="96"/>
        <v>0</v>
      </c>
      <c r="G107" s="441">
        <f t="shared" si="96"/>
        <v>4350000</v>
      </c>
      <c r="H107" s="441">
        <f t="shared" si="96"/>
        <v>4350000</v>
      </c>
      <c r="I107" s="441">
        <f t="shared" si="96"/>
        <v>4350000</v>
      </c>
      <c r="J107" s="441">
        <f t="shared" si="96"/>
        <v>4350000</v>
      </c>
      <c r="K107" s="441">
        <f t="shared" si="96"/>
        <v>4350000</v>
      </c>
      <c r="L107" s="442">
        <f t="shared" si="96"/>
        <v>4350000</v>
      </c>
    </row>
    <row r="108" spans="1:16" s="397" customFormat="1" x14ac:dyDescent="0.3">
      <c r="A108" s="454" t="s">
        <v>461</v>
      </c>
      <c r="B108" s="455"/>
      <c r="C108" s="455"/>
      <c r="D108" s="455"/>
      <c r="E108" s="455"/>
      <c r="F108" s="455"/>
      <c r="G108" s="455"/>
      <c r="H108" s="455"/>
      <c r="I108" s="455"/>
      <c r="J108" s="455"/>
      <c r="K108" s="455"/>
      <c r="L108" s="456"/>
      <c r="M108" s="117"/>
      <c r="N108" s="117"/>
      <c r="O108" s="117"/>
      <c r="P108" s="117"/>
    </row>
    <row r="109" spans="1:16" s="397" customFormat="1" x14ac:dyDescent="0.3">
      <c r="A109" s="252" t="s">
        <v>462</v>
      </c>
      <c r="B109" s="248"/>
      <c r="C109" s="248"/>
      <c r="D109" s="248"/>
      <c r="E109" s="248"/>
      <c r="F109" s="248"/>
      <c r="G109" s="248"/>
      <c r="H109" s="248"/>
      <c r="I109" s="248"/>
      <c r="J109" s="248"/>
      <c r="K109" s="248"/>
      <c r="L109" s="249"/>
      <c r="M109" s="117"/>
      <c r="N109" s="117"/>
      <c r="O109" s="117"/>
      <c r="P109" s="117"/>
    </row>
    <row r="110" spans="1:16" s="486" customFormat="1" x14ac:dyDescent="0.3">
      <c r="A110" s="480" t="s">
        <v>479</v>
      </c>
      <c r="B110" s="451">
        <f>B121</f>
        <v>0</v>
      </c>
      <c r="C110" s="451">
        <f t="shared" ref="C110:L110" si="97">C121</f>
        <v>0</v>
      </c>
      <c r="D110" s="451">
        <f t="shared" si="97"/>
        <v>0</v>
      </c>
      <c r="E110" s="451">
        <f t="shared" si="97"/>
        <v>0</v>
      </c>
      <c r="F110" s="451">
        <f t="shared" si="97"/>
        <v>0</v>
      </c>
      <c r="G110" s="451">
        <f t="shared" si="97"/>
        <v>0</v>
      </c>
      <c r="H110" s="451">
        <f t="shared" si="97"/>
        <v>0</v>
      </c>
      <c r="I110" s="451">
        <f t="shared" si="97"/>
        <v>0</v>
      </c>
      <c r="J110" s="451">
        <f t="shared" si="97"/>
        <v>0</v>
      </c>
      <c r="K110" s="451">
        <f t="shared" si="97"/>
        <v>0</v>
      </c>
      <c r="L110" s="479">
        <f t="shared" si="97"/>
        <v>0</v>
      </c>
      <c r="M110" s="117"/>
      <c r="N110" s="117"/>
      <c r="O110" s="117"/>
      <c r="P110" s="117"/>
    </row>
    <row r="111" spans="1:16" s="486" customFormat="1" hidden="1" x14ac:dyDescent="0.3">
      <c r="A111" s="534" t="s">
        <v>15</v>
      </c>
      <c r="B111" s="452">
        <f t="shared" ref="B111:L112" si="98">B122</f>
        <v>0</v>
      </c>
      <c r="C111" s="452">
        <f t="shared" si="98"/>
        <v>0</v>
      </c>
      <c r="D111" s="452">
        <f t="shared" si="98"/>
        <v>0</v>
      </c>
      <c r="E111" s="452">
        <f t="shared" si="98"/>
        <v>0</v>
      </c>
      <c r="F111" s="452">
        <f t="shared" si="98"/>
        <v>0</v>
      </c>
      <c r="G111" s="452">
        <f t="shared" si="98"/>
        <v>0</v>
      </c>
      <c r="H111" s="452">
        <f t="shared" si="98"/>
        <v>0</v>
      </c>
      <c r="I111" s="452">
        <f t="shared" si="98"/>
        <v>0</v>
      </c>
      <c r="J111" s="452">
        <f t="shared" si="98"/>
        <v>0</v>
      </c>
      <c r="K111" s="452">
        <f t="shared" si="98"/>
        <v>0</v>
      </c>
      <c r="L111" s="459">
        <f t="shared" si="98"/>
        <v>0</v>
      </c>
      <c r="M111" s="117"/>
      <c r="N111" s="117"/>
      <c r="O111" s="117"/>
      <c r="P111" s="117"/>
    </row>
    <row r="112" spans="1:16" s="486" customFormat="1" ht="52" hidden="1" x14ac:dyDescent="0.3">
      <c r="A112" s="534" t="s">
        <v>16</v>
      </c>
      <c r="B112" s="452">
        <f t="shared" si="98"/>
        <v>0</v>
      </c>
      <c r="C112" s="452">
        <f t="shared" si="98"/>
        <v>0</v>
      </c>
      <c r="D112" s="452">
        <f t="shared" si="98"/>
        <v>0</v>
      </c>
      <c r="E112" s="452">
        <f t="shared" si="98"/>
        <v>0</v>
      </c>
      <c r="F112" s="452">
        <f t="shared" si="98"/>
        <v>0</v>
      </c>
      <c r="G112" s="452">
        <f t="shared" si="98"/>
        <v>0</v>
      </c>
      <c r="H112" s="452">
        <f t="shared" si="98"/>
        <v>0</v>
      </c>
      <c r="I112" s="452">
        <f t="shared" si="98"/>
        <v>0</v>
      </c>
      <c r="J112" s="452">
        <f t="shared" si="98"/>
        <v>0</v>
      </c>
      <c r="K112" s="452">
        <f t="shared" si="98"/>
        <v>0</v>
      </c>
      <c r="L112" s="459">
        <f t="shared" si="98"/>
        <v>0</v>
      </c>
      <c r="M112" s="117"/>
      <c r="N112" s="117"/>
      <c r="O112" s="117"/>
      <c r="P112" s="117"/>
    </row>
    <row r="113" spans="1:16" s="486" customFormat="1" x14ac:dyDescent="0.3">
      <c r="A113" s="481" t="s">
        <v>466</v>
      </c>
      <c r="B113" s="451">
        <f>B117+B125</f>
        <v>26100000</v>
      </c>
      <c r="C113" s="451">
        <f t="shared" ref="C113:L113" si="99">C117+C125</f>
        <v>0</v>
      </c>
      <c r="D113" s="451">
        <f t="shared" si="99"/>
        <v>0</v>
      </c>
      <c r="E113" s="451">
        <f t="shared" si="99"/>
        <v>0</v>
      </c>
      <c r="F113" s="451">
        <f t="shared" si="99"/>
        <v>0</v>
      </c>
      <c r="G113" s="451">
        <f t="shared" si="99"/>
        <v>4350000</v>
      </c>
      <c r="H113" s="451">
        <f t="shared" si="99"/>
        <v>4350000</v>
      </c>
      <c r="I113" s="451">
        <f t="shared" si="99"/>
        <v>4350000</v>
      </c>
      <c r="J113" s="451">
        <f t="shared" si="99"/>
        <v>4350000</v>
      </c>
      <c r="K113" s="451">
        <f t="shared" si="99"/>
        <v>4350000</v>
      </c>
      <c r="L113" s="479">
        <f t="shared" si="99"/>
        <v>4350000</v>
      </c>
      <c r="M113" s="117"/>
      <c r="N113" s="117"/>
      <c r="O113" s="117"/>
      <c r="P113" s="117"/>
    </row>
    <row r="114" spans="1:16" s="486" customFormat="1" hidden="1" x14ac:dyDescent="0.3">
      <c r="A114" s="534" t="s">
        <v>15</v>
      </c>
      <c r="B114" s="452">
        <f t="shared" ref="B114:L115" si="100">B118+B126</f>
        <v>0</v>
      </c>
      <c r="C114" s="452">
        <f t="shared" si="100"/>
        <v>0</v>
      </c>
      <c r="D114" s="452">
        <f t="shared" si="100"/>
        <v>0</v>
      </c>
      <c r="E114" s="452">
        <f t="shared" si="100"/>
        <v>0</v>
      </c>
      <c r="F114" s="452">
        <f t="shared" si="100"/>
        <v>0</v>
      </c>
      <c r="G114" s="452">
        <f t="shared" si="100"/>
        <v>0</v>
      </c>
      <c r="H114" s="452">
        <f t="shared" si="100"/>
        <v>0</v>
      </c>
      <c r="I114" s="452">
        <f t="shared" si="100"/>
        <v>0</v>
      </c>
      <c r="J114" s="452">
        <f t="shared" si="100"/>
        <v>0</v>
      </c>
      <c r="K114" s="452">
        <f t="shared" si="100"/>
        <v>0</v>
      </c>
      <c r="L114" s="459">
        <f t="shared" si="100"/>
        <v>0</v>
      </c>
      <c r="M114" s="117"/>
      <c r="N114" s="117"/>
      <c r="O114" s="117"/>
      <c r="P114" s="117"/>
    </row>
    <row r="115" spans="1:16" s="486" customFormat="1" ht="52.5" thickBot="1" x14ac:dyDescent="0.35">
      <c r="A115" s="496" t="s">
        <v>16</v>
      </c>
      <c r="B115" s="460">
        <f t="shared" si="100"/>
        <v>26100000</v>
      </c>
      <c r="C115" s="460">
        <f t="shared" si="100"/>
        <v>0</v>
      </c>
      <c r="D115" s="460">
        <f t="shared" si="100"/>
        <v>0</v>
      </c>
      <c r="E115" s="460">
        <f t="shared" si="100"/>
        <v>0</v>
      </c>
      <c r="F115" s="460">
        <f t="shared" si="100"/>
        <v>0</v>
      </c>
      <c r="G115" s="460">
        <f t="shared" si="100"/>
        <v>4350000</v>
      </c>
      <c r="H115" s="460">
        <f t="shared" si="100"/>
        <v>4350000</v>
      </c>
      <c r="I115" s="460">
        <f t="shared" si="100"/>
        <v>4350000</v>
      </c>
      <c r="J115" s="460">
        <f t="shared" si="100"/>
        <v>4350000</v>
      </c>
      <c r="K115" s="460">
        <f t="shared" si="100"/>
        <v>4350000</v>
      </c>
      <c r="L115" s="461">
        <f t="shared" si="100"/>
        <v>4350000</v>
      </c>
      <c r="M115" s="117"/>
      <c r="N115" s="117"/>
      <c r="O115" s="117"/>
      <c r="P115" s="117"/>
    </row>
    <row r="116" spans="1:16" s="122" customFormat="1" ht="78" x14ac:dyDescent="0.3">
      <c r="A116" s="384" t="s">
        <v>480</v>
      </c>
      <c r="B116" s="385">
        <f>B118+B119</f>
        <v>26100000</v>
      </c>
      <c r="C116" s="385">
        <f t="shared" ref="C116" si="101">C118+C119</f>
        <v>0</v>
      </c>
      <c r="D116" s="385">
        <f t="shared" ref="D116" si="102">D118+D119</f>
        <v>0</v>
      </c>
      <c r="E116" s="385">
        <f t="shared" ref="E116" si="103">E118+E119</f>
        <v>0</v>
      </c>
      <c r="F116" s="385">
        <f t="shared" ref="F116" si="104">F118+F119</f>
        <v>0</v>
      </c>
      <c r="G116" s="385">
        <f t="shared" ref="G116" si="105">G118+G119</f>
        <v>4350000</v>
      </c>
      <c r="H116" s="385">
        <f t="shared" ref="H116" si="106">H118+H119</f>
        <v>4350000</v>
      </c>
      <c r="I116" s="385">
        <f t="shared" ref="I116" si="107">I118+I119</f>
        <v>4350000</v>
      </c>
      <c r="J116" s="385">
        <f t="shared" ref="J116" si="108">J118+J119</f>
        <v>4350000</v>
      </c>
      <c r="K116" s="385">
        <f t="shared" ref="K116" si="109">K118+K119</f>
        <v>4350000</v>
      </c>
      <c r="L116" s="386">
        <f t="shared" ref="L116" si="110">L118+L119</f>
        <v>4350000</v>
      </c>
      <c r="M116" s="117"/>
      <c r="N116" s="117"/>
      <c r="O116" s="117"/>
      <c r="P116" s="117"/>
    </row>
    <row r="117" spans="1:16" s="405" customFormat="1" x14ac:dyDescent="0.3">
      <c r="A117" s="547" t="s">
        <v>466</v>
      </c>
      <c r="B117" s="545">
        <f>B118+B119</f>
        <v>26100000</v>
      </c>
      <c r="C117" s="545">
        <f t="shared" ref="C117:L117" si="111">C118+C119</f>
        <v>0</v>
      </c>
      <c r="D117" s="545">
        <f t="shared" si="111"/>
        <v>0</v>
      </c>
      <c r="E117" s="545">
        <f t="shared" si="111"/>
        <v>0</v>
      </c>
      <c r="F117" s="545">
        <f t="shared" si="111"/>
        <v>0</v>
      </c>
      <c r="G117" s="545">
        <f t="shared" si="111"/>
        <v>4350000</v>
      </c>
      <c r="H117" s="545">
        <f t="shared" si="111"/>
        <v>4350000</v>
      </c>
      <c r="I117" s="545">
        <f t="shared" si="111"/>
        <v>4350000</v>
      </c>
      <c r="J117" s="545">
        <f t="shared" si="111"/>
        <v>4350000</v>
      </c>
      <c r="K117" s="545">
        <f t="shared" si="111"/>
        <v>4350000</v>
      </c>
      <c r="L117" s="546">
        <f t="shared" si="111"/>
        <v>4350000</v>
      </c>
      <c r="M117" s="117"/>
      <c r="N117" s="117"/>
      <c r="O117" s="117"/>
      <c r="P117" s="117"/>
    </row>
    <row r="118" spans="1:16" s="405" customFormat="1" hidden="1" x14ac:dyDescent="0.3">
      <c r="A118" s="406" t="s">
        <v>15</v>
      </c>
      <c r="B118" s="407">
        <v>0</v>
      </c>
      <c r="C118" s="407">
        <v>0</v>
      </c>
      <c r="D118" s="407">
        <v>0</v>
      </c>
      <c r="E118" s="407">
        <v>0</v>
      </c>
      <c r="F118" s="407">
        <f>$B$118/6</f>
        <v>0</v>
      </c>
      <c r="G118" s="407">
        <f t="shared" ref="G118:L118" si="112">$B$118/6</f>
        <v>0</v>
      </c>
      <c r="H118" s="407">
        <f t="shared" si="112"/>
        <v>0</v>
      </c>
      <c r="I118" s="407">
        <f t="shared" si="112"/>
        <v>0</v>
      </c>
      <c r="J118" s="407">
        <f t="shared" si="112"/>
        <v>0</v>
      </c>
      <c r="K118" s="407">
        <f t="shared" si="112"/>
        <v>0</v>
      </c>
      <c r="L118" s="408">
        <f t="shared" si="112"/>
        <v>0</v>
      </c>
      <c r="M118" s="117"/>
      <c r="N118" s="117"/>
      <c r="O118" s="117"/>
      <c r="P118" s="117"/>
    </row>
    <row r="119" spans="1:16" s="405" customFormat="1" ht="54" customHeight="1" x14ac:dyDescent="0.3">
      <c r="A119" s="406" t="s">
        <v>16</v>
      </c>
      <c r="B119" s="407">
        <f>'3.PIELIKUMS'!J11</f>
        <v>26100000</v>
      </c>
      <c r="C119" s="407">
        <v>0</v>
      </c>
      <c r="D119" s="407">
        <v>0</v>
      </c>
      <c r="E119" s="407">
        <v>0</v>
      </c>
      <c r="F119" s="407">
        <v>0</v>
      </c>
      <c r="G119" s="407">
        <f>$B$119/6</f>
        <v>4350000</v>
      </c>
      <c r="H119" s="407">
        <f t="shared" ref="H119:L119" si="113">$B$119/6</f>
        <v>4350000</v>
      </c>
      <c r="I119" s="407">
        <f t="shared" si="113"/>
        <v>4350000</v>
      </c>
      <c r="J119" s="407">
        <f t="shared" si="113"/>
        <v>4350000</v>
      </c>
      <c r="K119" s="407">
        <f t="shared" si="113"/>
        <v>4350000</v>
      </c>
      <c r="L119" s="408">
        <f t="shared" si="113"/>
        <v>4350000</v>
      </c>
      <c r="M119" s="117"/>
      <c r="N119" s="117"/>
      <c r="O119" s="117"/>
      <c r="P119" s="117"/>
    </row>
    <row r="120" spans="1:16" s="405" customFormat="1" ht="39" x14ac:dyDescent="0.3">
      <c r="A120" s="402" t="s">
        <v>481</v>
      </c>
      <c r="B120" s="403">
        <f>B122+B123</f>
        <v>0</v>
      </c>
      <c r="C120" s="403">
        <f t="shared" ref="C120" si="114">C122+C123</f>
        <v>0</v>
      </c>
      <c r="D120" s="403">
        <f t="shared" ref="D120" si="115">D122+D123</f>
        <v>0</v>
      </c>
      <c r="E120" s="403">
        <f t="shared" ref="E120" si="116">E122+E123</f>
        <v>0</v>
      </c>
      <c r="F120" s="403">
        <f t="shared" ref="F120" si="117">F122+F123</f>
        <v>0</v>
      </c>
      <c r="G120" s="403">
        <f t="shared" ref="G120" si="118">G122+G123</f>
        <v>0</v>
      </c>
      <c r="H120" s="403">
        <f t="shared" ref="H120" si="119">H122+H123</f>
        <v>0</v>
      </c>
      <c r="I120" s="403">
        <f t="shared" ref="I120" si="120">I122+I123</f>
        <v>0</v>
      </c>
      <c r="J120" s="403">
        <f t="shared" ref="J120" si="121">J122+J123</f>
        <v>0</v>
      </c>
      <c r="K120" s="403">
        <f t="shared" ref="K120" si="122">K122+K123</f>
        <v>0</v>
      </c>
      <c r="L120" s="404">
        <f t="shared" ref="L120" si="123">L122+L123</f>
        <v>0</v>
      </c>
      <c r="M120" s="117"/>
      <c r="N120" s="117"/>
      <c r="O120" s="117"/>
      <c r="P120" s="117"/>
    </row>
    <row r="121" spans="1:16" s="405" customFormat="1" x14ac:dyDescent="0.3">
      <c r="A121" s="547" t="s">
        <v>479</v>
      </c>
      <c r="B121" s="545">
        <f>B122+B123</f>
        <v>0</v>
      </c>
      <c r="C121" s="545">
        <f t="shared" ref="C121:L121" si="124">C122+C123</f>
        <v>0</v>
      </c>
      <c r="D121" s="545">
        <f t="shared" si="124"/>
        <v>0</v>
      </c>
      <c r="E121" s="545">
        <f t="shared" si="124"/>
        <v>0</v>
      </c>
      <c r="F121" s="545">
        <f t="shared" si="124"/>
        <v>0</v>
      </c>
      <c r="G121" s="545">
        <f t="shared" si="124"/>
        <v>0</v>
      </c>
      <c r="H121" s="545">
        <f t="shared" si="124"/>
        <v>0</v>
      </c>
      <c r="I121" s="545">
        <f t="shared" si="124"/>
        <v>0</v>
      </c>
      <c r="J121" s="545">
        <f t="shared" si="124"/>
        <v>0</v>
      </c>
      <c r="K121" s="545">
        <f t="shared" si="124"/>
        <v>0</v>
      </c>
      <c r="L121" s="546">
        <f t="shared" si="124"/>
        <v>0</v>
      </c>
      <c r="M121" s="117"/>
      <c r="N121" s="117"/>
      <c r="O121" s="117"/>
      <c r="P121" s="117"/>
    </row>
    <row r="122" spans="1:16" s="405" customFormat="1" hidden="1" x14ac:dyDescent="0.3">
      <c r="A122" s="406" t="s">
        <v>15</v>
      </c>
      <c r="B122" s="407">
        <v>0</v>
      </c>
      <c r="C122" s="407">
        <v>0</v>
      </c>
      <c r="D122" s="407">
        <v>0</v>
      </c>
      <c r="E122" s="407">
        <v>0</v>
      </c>
      <c r="F122" s="407">
        <f>$B$122/6</f>
        <v>0</v>
      </c>
      <c r="G122" s="407">
        <f t="shared" ref="G122:L122" si="125">$B$122/6</f>
        <v>0</v>
      </c>
      <c r="H122" s="407">
        <f t="shared" si="125"/>
        <v>0</v>
      </c>
      <c r="I122" s="407">
        <f t="shared" si="125"/>
        <v>0</v>
      </c>
      <c r="J122" s="407">
        <f t="shared" si="125"/>
        <v>0</v>
      </c>
      <c r="K122" s="407">
        <f t="shared" si="125"/>
        <v>0</v>
      </c>
      <c r="L122" s="408">
        <f t="shared" si="125"/>
        <v>0</v>
      </c>
      <c r="M122" s="117"/>
      <c r="N122" s="117"/>
      <c r="O122" s="117"/>
      <c r="P122" s="117"/>
    </row>
    <row r="123" spans="1:16" s="405" customFormat="1" ht="52" hidden="1" x14ac:dyDescent="0.3">
      <c r="A123" s="406" t="s">
        <v>16</v>
      </c>
      <c r="B123" s="407">
        <f>'3.PIELIKUMS'!J12</f>
        <v>0</v>
      </c>
      <c r="C123" s="407">
        <v>0</v>
      </c>
      <c r="D123" s="407">
        <v>0</v>
      </c>
      <c r="E123" s="407">
        <v>0</v>
      </c>
      <c r="F123" s="407">
        <f>$B$123/6</f>
        <v>0</v>
      </c>
      <c r="G123" s="407">
        <f t="shared" ref="G123:L123" si="126">$B$123/6</f>
        <v>0</v>
      </c>
      <c r="H123" s="407">
        <f t="shared" si="126"/>
        <v>0</v>
      </c>
      <c r="I123" s="407">
        <f t="shared" si="126"/>
        <v>0</v>
      </c>
      <c r="J123" s="407">
        <f t="shared" si="126"/>
        <v>0</v>
      </c>
      <c r="K123" s="407">
        <f t="shared" si="126"/>
        <v>0</v>
      </c>
      <c r="L123" s="408">
        <f t="shared" si="126"/>
        <v>0</v>
      </c>
      <c r="M123" s="117"/>
      <c r="N123" s="117"/>
      <c r="O123" s="117"/>
      <c r="P123" s="117"/>
    </row>
    <row r="124" spans="1:16" s="405" customFormat="1" ht="52" x14ac:dyDescent="0.3">
      <c r="A124" s="402" t="s">
        <v>482</v>
      </c>
      <c r="B124" s="403">
        <f>B126+B127</f>
        <v>0</v>
      </c>
      <c r="C124" s="403">
        <f t="shared" ref="C124:L124" si="127">C126+C127</f>
        <v>0</v>
      </c>
      <c r="D124" s="403">
        <f t="shared" si="127"/>
        <v>0</v>
      </c>
      <c r="E124" s="403">
        <f t="shared" si="127"/>
        <v>0</v>
      </c>
      <c r="F124" s="403">
        <f t="shared" si="127"/>
        <v>0</v>
      </c>
      <c r="G124" s="403">
        <f t="shared" si="127"/>
        <v>0</v>
      </c>
      <c r="H124" s="403">
        <f t="shared" si="127"/>
        <v>0</v>
      </c>
      <c r="I124" s="403">
        <f t="shared" si="127"/>
        <v>0</v>
      </c>
      <c r="J124" s="403">
        <f t="shared" si="127"/>
        <v>0</v>
      </c>
      <c r="K124" s="403">
        <f t="shared" si="127"/>
        <v>0</v>
      </c>
      <c r="L124" s="404">
        <f t="shared" si="127"/>
        <v>0</v>
      </c>
      <c r="M124" s="117"/>
      <c r="N124" s="117"/>
      <c r="O124" s="117"/>
      <c r="P124" s="117"/>
    </row>
    <row r="125" spans="1:16" s="405" customFormat="1" ht="13.5" thickBot="1" x14ac:dyDescent="0.35">
      <c r="A125" s="547" t="s">
        <v>466</v>
      </c>
      <c r="B125" s="545">
        <f>B126+B127</f>
        <v>0</v>
      </c>
      <c r="C125" s="545">
        <f t="shared" ref="C125:L125" si="128">C126+C127</f>
        <v>0</v>
      </c>
      <c r="D125" s="545">
        <f t="shared" si="128"/>
        <v>0</v>
      </c>
      <c r="E125" s="545">
        <f t="shared" si="128"/>
        <v>0</v>
      </c>
      <c r="F125" s="545">
        <f t="shared" si="128"/>
        <v>0</v>
      </c>
      <c r="G125" s="545">
        <f t="shared" si="128"/>
        <v>0</v>
      </c>
      <c r="H125" s="545">
        <f t="shared" si="128"/>
        <v>0</v>
      </c>
      <c r="I125" s="545">
        <f t="shared" si="128"/>
        <v>0</v>
      </c>
      <c r="J125" s="545">
        <f t="shared" si="128"/>
        <v>0</v>
      </c>
      <c r="K125" s="545">
        <f t="shared" si="128"/>
        <v>0</v>
      </c>
      <c r="L125" s="546">
        <f t="shared" si="128"/>
        <v>0</v>
      </c>
      <c r="M125" s="117"/>
      <c r="N125" s="117"/>
      <c r="O125" s="117"/>
      <c r="P125" s="117"/>
    </row>
    <row r="126" spans="1:16" s="122" customFormat="1" hidden="1" x14ac:dyDescent="0.3">
      <c r="A126" s="148" t="s">
        <v>15</v>
      </c>
      <c r="B126" s="149">
        <v>0</v>
      </c>
      <c r="C126" s="149">
        <v>0</v>
      </c>
      <c r="D126" s="149">
        <v>0</v>
      </c>
      <c r="E126" s="149">
        <v>0</v>
      </c>
      <c r="F126" s="149">
        <f>$B$122/6</f>
        <v>0</v>
      </c>
      <c r="G126" s="149">
        <f t="shared" ref="G126:L126" si="129">$B$122/6</f>
        <v>0</v>
      </c>
      <c r="H126" s="149">
        <f t="shared" si="129"/>
        <v>0</v>
      </c>
      <c r="I126" s="149">
        <f t="shared" si="129"/>
        <v>0</v>
      </c>
      <c r="J126" s="149">
        <f t="shared" si="129"/>
        <v>0</v>
      </c>
      <c r="K126" s="149">
        <f t="shared" si="129"/>
        <v>0</v>
      </c>
      <c r="L126" s="178">
        <f t="shared" si="129"/>
        <v>0</v>
      </c>
      <c r="M126" s="117"/>
      <c r="N126" s="117"/>
      <c r="O126" s="117"/>
      <c r="P126" s="117"/>
    </row>
    <row r="127" spans="1:16" s="122" customFormat="1" ht="52.5" hidden="1" thickBot="1" x14ac:dyDescent="0.35">
      <c r="A127" s="150" t="s">
        <v>16</v>
      </c>
      <c r="B127" s="177">
        <f>'3.PIELIKUMS'!J13</f>
        <v>0</v>
      </c>
      <c r="C127" s="177">
        <v>0</v>
      </c>
      <c r="D127" s="177">
        <v>0</v>
      </c>
      <c r="E127" s="177">
        <v>0</v>
      </c>
      <c r="F127" s="177">
        <f>$B$123/6</f>
        <v>0</v>
      </c>
      <c r="G127" s="177">
        <f t="shared" ref="G127:L127" si="130">$B$123/6</f>
        <v>0</v>
      </c>
      <c r="H127" s="177">
        <f t="shared" si="130"/>
        <v>0</v>
      </c>
      <c r="I127" s="177">
        <f t="shared" si="130"/>
        <v>0</v>
      </c>
      <c r="J127" s="177">
        <f t="shared" si="130"/>
        <v>0</v>
      </c>
      <c r="K127" s="177">
        <f t="shared" si="130"/>
        <v>0</v>
      </c>
      <c r="L127" s="179">
        <f t="shared" si="130"/>
        <v>0</v>
      </c>
      <c r="M127" s="117"/>
      <c r="N127" s="117"/>
      <c r="O127" s="117"/>
      <c r="P127" s="117"/>
    </row>
    <row r="128" spans="1:16" s="122" customFormat="1" ht="26" x14ac:dyDescent="0.3">
      <c r="A128" s="447" t="s">
        <v>483</v>
      </c>
      <c r="B128" s="652"/>
      <c r="C128" s="652"/>
      <c r="D128" s="652"/>
      <c r="E128" s="652"/>
      <c r="F128" s="652"/>
      <c r="G128" s="652"/>
      <c r="H128" s="652"/>
      <c r="I128" s="652"/>
      <c r="J128" s="652"/>
      <c r="K128" s="652"/>
      <c r="L128" s="653"/>
      <c r="M128" s="117"/>
      <c r="N128" s="117"/>
      <c r="O128" s="117"/>
      <c r="P128" s="117"/>
    </row>
    <row r="129" spans="1:16" s="122" customFormat="1" ht="17.25" customHeight="1" x14ac:dyDescent="0.3">
      <c r="A129" s="482" t="s">
        <v>9</v>
      </c>
      <c r="B129" s="584">
        <f>B133</f>
        <v>67878488</v>
      </c>
      <c r="C129" s="584">
        <f t="shared" ref="C129:L129" si="131">C133</f>
        <v>0</v>
      </c>
      <c r="D129" s="584">
        <f t="shared" si="131"/>
        <v>0</v>
      </c>
      <c r="E129" s="584">
        <f t="shared" si="131"/>
        <v>0</v>
      </c>
      <c r="F129" s="584">
        <f t="shared" si="131"/>
        <v>0</v>
      </c>
      <c r="G129" s="584">
        <f t="shared" si="131"/>
        <v>11313081.333333334</v>
      </c>
      <c r="H129" s="584">
        <f t="shared" si="131"/>
        <v>11313081.333333334</v>
      </c>
      <c r="I129" s="584">
        <f t="shared" si="131"/>
        <v>11313081.333333334</v>
      </c>
      <c r="J129" s="584">
        <f t="shared" si="131"/>
        <v>11313081.333333334</v>
      </c>
      <c r="K129" s="584">
        <f t="shared" si="131"/>
        <v>11313081.333333334</v>
      </c>
      <c r="L129" s="585">
        <f t="shared" si="131"/>
        <v>11313081.333333334</v>
      </c>
      <c r="M129" s="117"/>
      <c r="N129" s="117"/>
      <c r="O129" s="117"/>
      <c r="P129" s="117"/>
    </row>
    <row r="130" spans="1:16" hidden="1" x14ac:dyDescent="0.3">
      <c r="A130" s="433" t="s">
        <v>10</v>
      </c>
      <c r="B130" s="434"/>
      <c r="C130" s="434"/>
      <c r="D130" s="434"/>
      <c r="E130" s="434"/>
      <c r="F130" s="434"/>
      <c r="G130" s="434"/>
      <c r="H130" s="434"/>
      <c r="I130" s="434"/>
      <c r="J130" s="434"/>
      <c r="K130" s="434"/>
      <c r="L130" s="435"/>
    </row>
    <row r="131" spans="1:16" hidden="1" x14ac:dyDescent="0.3">
      <c r="A131" s="433" t="s">
        <v>11</v>
      </c>
      <c r="B131" s="434"/>
      <c r="C131" s="434"/>
      <c r="D131" s="434"/>
      <c r="E131" s="434"/>
      <c r="F131" s="434"/>
      <c r="G131" s="434"/>
      <c r="H131" s="434"/>
      <c r="I131" s="434"/>
      <c r="J131" s="434"/>
      <c r="K131" s="434"/>
      <c r="L131" s="435"/>
    </row>
    <row r="132" spans="1:16" ht="26" hidden="1" x14ac:dyDescent="0.3">
      <c r="A132" s="433" t="s">
        <v>12</v>
      </c>
      <c r="B132" s="434"/>
      <c r="C132" s="434"/>
      <c r="D132" s="434"/>
      <c r="E132" s="434"/>
      <c r="F132" s="434"/>
      <c r="G132" s="434"/>
      <c r="H132" s="434"/>
      <c r="I132" s="434"/>
      <c r="J132" s="434"/>
      <c r="K132" s="434"/>
      <c r="L132" s="435"/>
    </row>
    <row r="133" spans="1:16" s="122" customFormat="1" x14ac:dyDescent="0.3">
      <c r="A133" s="436" t="s">
        <v>13</v>
      </c>
      <c r="B133" s="584">
        <f>B135+B136</f>
        <v>67878488</v>
      </c>
      <c r="C133" s="584">
        <f t="shared" ref="C133:L133" si="132">C135+C136</f>
        <v>0</v>
      </c>
      <c r="D133" s="584">
        <f t="shared" si="132"/>
        <v>0</v>
      </c>
      <c r="E133" s="584">
        <f t="shared" si="132"/>
        <v>0</v>
      </c>
      <c r="F133" s="584">
        <f t="shared" si="132"/>
        <v>0</v>
      </c>
      <c r="G133" s="584">
        <f t="shared" si="132"/>
        <v>11313081.333333334</v>
      </c>
      <c r="H133" s="584">
        <f t="shared" si="132"/>
        <v>11313081.333333334</v>
      </c>
      <c r="I133" s="584">
        <f t="shared" si="132"/>
        <v>11313081.333333334</v>
      </c>
      <c r="J133" s="584">
        <f t="shared" si="132"/>
        <v>11313081.333333334</v>
      </c>
      <c r="K133" s="584">
        <f t="shared" si="132"/>
        <v>11313081.333333334</v>
      </c>
      <c r="L133" s="585">
        <f t="shared" si="132"/>
        <v>11313081.333333334</v>
      </c>
      <c r="M133" s="117"/>
      <c r="N133" s="117"/>
      <c r="O133" s="117"/>
      <c r="P133" s="117"/>
    </row>
    <row r="134" spans="1:16" x14ac:dyDescent="0.3">
      <c r="A134" s="433" t="s">
        <v>14</v>
      </c>
      <c r="B134" s="434"/>
      <c r="C134" s="434"/>
      <c r="D134" s="434"/>
      <c r="E134" s="434"/>
      <c r="F134" s="434"/>
      <c r="G134" s="434"/>
      <c r="H134" s="434"/>
      <c r="I134" s="434"/>
      <c r="J134" s="434"/>
      <c r="K134" s="434"/>
      <c r="L134" s="435"/>
    </row>
    <row r="135" spans="1:16" hidden="1" x14ac:dyDescent="0.3">
      <c r="A135" s="433" t="s">
        <v>15</v>
      </c>
      <c r="B135" s="437">
        <f>B147+B151+B155</f>
        <v>0</v>
      </c>
      <c r="C135" s="437">
        <f t="shared" ref="C135:L135" si="133">C147+C151+C155</f>
        <v>0</v>
      </c>
      <c r="D135" s="437">
        <f t="shared" si="133"/>
        <v>0</v>
      </c>
      <c r="E135" s="437">
        <f t="shared" si="133"/>
        <v>0</v>
      </c>
      <c r="F135" s="437">
        <f t="shared" si="133"/>
        <v>0</v>
      </c>
      <c r="G135" s="437">
        <f t="shared" si="133"/>
        <v>0</v>
      </c>
      <c r="H135" s="437">
        <f t="shared" si="133"/>
        <v>0</v>
      </c>
      <c r="I135" s="437">
        <f t="shared" si="133"/>
        <v>0</v>
      </c>
      <c r="J135" s="437">
        <f t="shared" si="133"/>
        <v>0</v>
      </c>
      <c r="K135" s="437">
        <f t="shared" si="133"/>
        <v>0</v>
      </c>
      <c r="L135" s="438">
        <f t="shared" si="133"/>
        <v>0</v>
      </c>
    </row>
    <row r="136" spans="1:16" ht="52.5" thickBot="1" x14ac:dyDescent="0.35">
      <c r="A136" s="440" t="s">
        <v>16</v>
      </c>
      <c r="B136" s="441">
        <f>B148+B152+B156</f>
        <v>67878488</v>
      </c>
      <c r="C136" s="441">
        <f t="shared" ref="C136:L136" si="134">C148+C152+C156</f>
        <v>0</v>
      </c>
      <c r="D136" s="441">
        <f t="shared" si="134"/>
        <v>0</v>
      </c>
      <c r="E136" s="441">
        <f t="shared" si="134"/>
        <v>0</v>
      </c>
      <c r="F136" s="441">
        <f t="shared" si="134"/>
        <v>0</v>
      </c>
      <c r="G136" s="441">
        <f t="shared" si="134"/>
        <v>11313081.333333334</v>
      </c>
      <c r="H136" s="441">
        <f t="shared" si="134"/>
        <v>11313081.333333334</v>
      </c>
      <c r="I136" s="441">
        <f t="shared" si="134"/>
        <v>11313081.333333334</v>
      </c>
      <c r="J136" s="441">
        <f t="shared" si="134"/>
        <v>11313081.333333334</v>
      </c>
      <c r="K136" s="441">
        <f t="shared" si="134"/>
        <v>11313081.333333334</v>
      </c>
      <c r="L136" s="442">
        <f t="shared" si="134"/>
        <v>11313081.333333334</v>
      </c>
    </row>
    <row r="137" spans="1:16" s="397" customFormat="1" x14ac:dyDescent="0.3">
      <c r="A137" s="475" t="s">
        <v>461</v>
      </c>
      <c r="B137" s="476"/>
      <c r="C137" s="476"/>
      <c r="D137" s="476"/>
      <c r="E137" s="476"/>
      <c r="F137" s="476"/>
      <c r="G137" s="476"/>
      <c r="H137" s="476"/>
      <c r="I137" s="476"/>
      <c r="J137" s="476"/>
      <c r="K137" s="476"/>
      <c r="L137" s="477"/>
      <c r="M137" s="117"/>
      <c r="N137" s="117"/>
      <c r="O137" s="117"/>
      <c r="P137" s="117"/>
    </row>
    <row r="138" spans="1:16" s="397" customFormat="1" x14ac:dyDescent="0.3">
      <c r="A138" s="478" t="s">
        <v>462</v>
      </c>
      <c r="B138" s="451"/>
      <c r="C138" s="451"/>
      <c r="D138" s="451"/>
      <c r="E138" s="451"/>
      <c r="F138" s="451"/>
      <c r="G138" s="451"/>
      <c r="H138" s="451"/>
      <c r="I138" s="451"/>
      <c r="J138" s="451"/>
      <c r="K138" s="451"/>
      <c r="L138" s="479"/>
      <c r="M138" s="117"/>
      <c r="N138" s="117"/>
      <c r="O138" s="117"/>
      <c r="P138" s="117"/>
    </row>
    <row r="139" spans="1:16" s="397" customFormat="1" x14ac:dyDescent="0.3">
      <c r="A139" s="480" t="s">
        <v>466</v>
      </c>
      <c r="B139" s="451">
        <f>B146+B150</f>
        <v>20028488</v>
      </c>
      <c r="C139" s="451">
        <f t="shared" ref="C139:L139" si="135">C146+C150</f>
        <v>0</v>
      </c>
      <c r="D139" s="451">
        <f t="shared" si="135"/>
        <v>0</v>
      </c>
      <c r="E139" s="451">
        <f t="shared" si="135"/>
        <v>0</v>
      </c>
      <c r="F139" s="451">
        <f t="shared" si="135"/>
        <v>0</v>
      </c>
      <c r="G139" s="451">
        <f t="shared" si="135"/>
        <v>3338081.3333333335</v>
      </c>
      <c r="H139" s="451">
        <f t="shared" si="135"/>
        <v>3338081.3333333335</v>
      </c>
      <c r="I139" s="451">
        <f t="shared" si="135"/>
        <v>3338081.3333333335</v>
      </c>
      <c r="J139" s="451">
        <f t="shared" si="135"/>
        <v>3338081.3333333335</v>
      </c>
      <c r="K139" s="451">
        <f t="shared" si="135"/>
        <v>3338081.3333333335</v>
      </c>
      <c r="L139" s="479">
        <f t="shared" si="135"/>
        <v>3338081.3333333335</v>
      </c>
      <c r="M139" s="117"/>
      <c r="N139" s="117"/>
      <c r="O139" s="117"/>
      <c r="P139" s="117"/>
    </row>
    <row r="140" spans="1:16" s="397" customFormat="1" hidden="1" x14ac:dyDescent="0.3">
      <c r="A140" s="449" t="s">
        <v>15</v>
      </c>
      <c r="B140" s="450">
        <f t="shared" ref="B140:L141" si="136">B147+B151</f>
        <v>0</v>
      </c>
      <c r="C140" s="450">
        <f t="shared" si="136"/>
        <v>0</v>
      </c>
      <c r="D140" s="450">
        <f t="shared" si="136"/>
        <v>0</v>
      </c>
      <c r="E140" s="450">
        <f t="shared" si="136"/>
        <v>0</v>
      </c>
      <c r="F140" s="450">
        <f t="shared" si="136"/>
        <v>0</v>
      </c>
      <c r="G140" s="450">
        <f t="shared" si="136"/>
        <v>0</v>
      </c>
      <c r="H140" s="450">
        <f t="shared" si="136"/>
        <v>0</v>
      </c>
      <c r="I140" s="450">
        <f t="shared" si="136"/>
        <v>0</v>
      </c>
      <c r="J140" s="450">
        <f t="shared" si="136"/>
        <v>0</v>
      </c>
      <c r="K140" s="450">
        <f t="shared" si="136"/>
        <v>0</v>
      </c>
      <c r="L140" s="488">
        <f t="shared" si="136"/>
        <v>0</v>
      </c>
      <c r="M140" s="117"/>
      <c r="N140" s="117"/>
      <c r="O140" s="117"/>
      <c r="P140" s="117"/>
    </row>
    <row r="141" spans="1:16" s="397" customFormat="1" ht="52" x14ac:dyDescent="0.3">
      <c r="A141" s="534" t="s">
        <v>16</v>
      </c>
      <c r="B141" s="452">
        <f t="shared" si="136"/>
        <v>20028488</v>
      </c>
      <c r="C141" s="452">
        <f t="shared" si="136"/>
        <v>0</v>
      </c>
      <c r="D141" s="452">
        <f t="shared" si="136"/>
        <v>0</v>
      </c>
      <c r="E141" s="452">
        <f t="shared" si="136"/>
        <v>0</v>
      </c>
      <c r="F141" s="452">
        <f t="shared" si="136"/>
        <v>0</v>
      </c>
      <c r="G141" s="452">
        <f t="shared" si="136"/>
        <v>3338081.3333333335</v>
      </c>
      <c r="H141" s="452">
        <f t="shared" si="136"/>
        <v>3338081.3333333335</v>
      </c>
      <c r="I141" s="452">
        <f t="shared" si="136"/>
        <v>3338081.3333333335</v>
      </c>
      <c r="J141" s="452">
        <f t="shared" si="136"/>
        <v>3338081.3333333335</v>
      </c>
      <c r="K141" s="452">
        <f t="shared" si="136"/>
        <v>3338081.3333333335</v>
      </c>
      <c r="L141" s="459">
        <f t="shared" si="136"/>
        <v>3338081.3333333335</v>
      </c>
      <c r="M141" s="117"/>
      <c r="N141" s="117"/>
      <c r="O141" s="117"/>
      <c r="P141" s="117"/>
    </row>
    <row r="142" spans="1:16" s="397" customFormat="1" x14ac:dyDescent="0.3">
      <c r="A142" s="480" t="s">
        <v>467</v>
      </c>
      <c r="B142" s="451">
        <f>B154</f>
        <v>47850000</v>
      </c>
      <c r="C142" s="451">
        <f t="shared" ref="C142:L142" si="137">C154</f>
        <v>0</v>
      </c>
      <c r="D142" s="451">
        <f t="shared" si="137"/>
        <v>0</v>
      </c>
      <c r="E142" s="451">
        <f t="shared" si="137"/>
        <v>0</v>
      </c>
      <c r="F142" s="451">
        <f t="shared" si="137"/>
        <v>0</v>
      </c>
      <c r="G142" s="451">
        <f t="shared" si="137"/>
        <v>7975000</v>
      </c>
      <c r="H142" s="451">
        <f t="shared" si="137"/>
        <v>7975000</v>
      </c>
      <c r="I142" s="451">
        <f t="shared" si="137"/>
        <v>7975000</v>
      </c>
      <c r="J142" s="451">
        <f t="shared" si="137"/>
        <v>7975000</v>
      </c>
      <c r="K142" s="451">
        <f t="shared" si="137"/>
        <v>7975000</v>
      </c>
      <c r="L142" s="479">
        <f t="shared" si="137"/>
        <v>7975000</v>
      </c>
      <c r="M142" s="117"/>
      <c r="N142" s="117"/>
      <c r="O142" s="117"/>
      <c r="P142" s="117"/>
    </row>
    <row r="143" spans="1:16" s="397" customFormat="1" hidden="1" x14ac:dyDescent="0.3">
      <c r="A143" s="449" t="s">
        <v>15</v>
      </c>
      <c r="B143" s="452">
        <f t="shared" ref="B143:L144" si="138">B155</f>
        <v>0</v>
      </c>
      <c r="C143" s="452">
        <f t="shared" si="138"/>
        <v>0</v>
      </c>
      <c r="D143" s="452">
        <f t="shared" si="138"/>
        <v>0</v>
      </c>
      <c r="E143" s="452">
        <f t="shared" si="138"/>
        <v>0</v>
      </c>
      <c r="F143" s="452">
        <f t="shared" si="138"/>
        <v>0</v>
      </c>
      <c r="G143" s="452">
        <f t="shared" si="138"/>
        <v>0</v>
      </c>
      <c r="H143" s="452">
        <f t="shared" si="138"/>
        <v>0</v>
      </c>
      <c r="I143" s="452">
        <f t="shared" si="138"/>
        <v>0</v>
      </c>
      <c r="J143" s="452">
        <f t="shared" si="138"/>
        <v>0</v>
      </c>
      <c r="K143" s="452">
        <f t="shared" si="138"/>
        <v>0</v>
      </c>
      <c r="L143" s="459">
        <f t="shared" si="138"/>
        <v>0</v>
      </c>
      <c r="M143" s="117"/>
      <c r="N143" s="117"/>
      <c r="O143" s="117"/>
      <c r="P143" s="117"/>
    </row>
    <row r="144" spans="1:16" s="397" customFormat="1" ht="52.5" thickBot="1" x14ac:dyDescent="0.35">
      <c r="A144" s="496" t="s">
        <v>16</v>
      </c>
      <c r="B144" s="460">
        <f t="shared" si="138"/>
        <v>47850000</v>
      </c>
      <c r="C144" s="460">
        <f t="shared" si="138"/>
        <v>0</v>
      </c>
      <c r="D144" s="460">
        <f t="shared" si="138"/>
        <v>0</v>
      </c>
      <c r="E144" s="460">
        <f t="shared" si="138"/>
        <v>0</v>
      </c>
      <c r="F144" s="460">
        <f t="shared" si="138"/>
        <v>0</v>
      </c>
      <c r="G144" s="460">
        <f t="shared" si="138"/>
        <v>7975000</v>
      </c>
      <c r="H144" s="460">
        <f t="shared" si="138"/>
        <v>7975000</v>
      </c>
      <c r="I144" s="460">
        <f t="shared" si="138"/>
        <v>7975000</v>
      </c>
      <c r="J144" s="460">
        <f t="shared" si="138"/>
        <v>7975000</v>
      </c>
      <c r="K144" s="460">
        <f t="shared" si="138"/>
        <v>7975000</v>
      </c>
      <c r="L144" s="461">
        <f t="shared" si="138"/>
        <v>7975000</v>
      </c>
      <c r="M144" s="117"/>
      <c r="N144" s="117"/>
      <c r="O144" s="117"/>
      <c r="P144" s="117"/>
    </row>
    <row r="145" spans="1:16" s="122" customFormat="1" ht="75.75" customHeight="1" x14ac:dyDescent="0.3">
      <c r="A145" s="490" t="s">
        <v>2053</v>
      </c>
      <c r="B145" s="491">
        <f>B147+B148</f>
        <v>14808488</v>
      </c>
      <c r="C145" s="491">
        <f t="shared" ref="C145" si="139">C147+C148</f>
        <v>0</v>
      </c>
      <c r="D145" s="491">
        <f t="shared" ref="D145" si="140">D147+D148</f>
        <v>0</v>
      </c>
      <c r="E145" s="491">
        <f t="shared" ref="E145" si="141">E147+E148</f>
        <v>0</v>
      </c>
      <c r="F145" s="491">
        <f t="shared" ref="F145" si="142">F147+F148</f>
        <v>0</v>
      </c>
      <c r="G145" s="491">
        <f t="shared" ref="G145" si="143">G147+G148</f>
        <v>2468081.3333333335</v>
      </c>
      <c r="H145" s="491">
        <f t="shared" ref="H145" si="144">H147+H148</f>
        <v>2468081.3333333335</v>
      </c>
      <c r="I145" s="491">
        <f t="shared" ref="I145" si="145">I147+I148</f>
        <v>2468081.3333333335</v>
      </c>
      <c r="J145" s="491">
        <f t="shared" ref="J145" si="146">J147+J148</f>
        <v>2468081.3333333335</v>
      </c>
      <c r="K145" s="491">
        <f t="shared" ref="K145" si="147">K147+K148</f>
        <v>2468081.3333333335</v>
      </c>
      <c r="L145" s="492">
        <f t="shared" ref="L145" si="148">L147+L148</f>
        <v>2468081.3333333335</v>
      </c>
      <c r="M145" s="117"/>
      <c r="N145" s="117"/>
      <c r="O145" s="117"/>
      <c r="P145" s="117"/>
    </row>
    <row r="146" spans="1:16" s="448" customFormat="1" x14ac:dyDescent="0.3">
      <c r="A146" s="547" t="s">
        <v>466</v>
      </c>
      <c r="B146" s="545">
        <f>B147+B148</f>
        <v>14808488</v>
      </c>
      <c r="C146" s="545">
        <f t="shared" ref="C146:L146" si="149">C147+C148</f>
        <v>0</v>
      </c>
      <c r="D146" s="545">
        <f t="shared" si="149"/>
        <v>0</v>
      </c>
      <c r="E146" s="545">
        <f t="shared" si="149"/>
        <v>0</v>
      </c>
      <c r="F146" s="545">
        <f t="shared" si="149"/>
        <v>0</v>
      </c>
      <c r="G146" s="545">
        <f t="shared" si="149"/>
        <v>2468081.3333333335</v>
      </c>
      <c r="H146" s="545">
        <f t="shared" si="149"/>
        <v>2468081.3333333335</v>
      </c>
      <c r="I146" s="545">
        <f t="shared" si="149"/>
        <v>2468081.3333333335</v>
      </c>
      <c r="J146" s="545">
        <f t="shared" si="149"/>
        <v>2468081.3333333335</v>
      </c>
      <c r="K146" s="545">
        <f t="shared" si="149"/>
        <v>2468081.3333333335</v>
      </c>
      <c r="L146" s="546">
        <f t="shared" si="149"/>
        <v>2468081.3333333335</v>
      </c>
      <c r="M146" s="117"/>
      <c r="N146" s="117"/>
      <c r="O146" s="117"/>
      <c r="P146" s="117"/>
    </row>
    <row r="147" spans="1:16" s="122" customFormat="1" hidden="1" x14ac:dyDescent="0.3">
      <c r="A147" s="406" t="s">
        <v>15</v>
      </c>
      <c r="B147" s="407">
        <v>0</v>
      </c>
      <c r="C147" s="407">
        <v>0</v>
      </c>
      <c r="D147" s="407">
        <v>0</v>
      </c>
      <c r="E147" s="407">
        <v>0</v>
      </c>
      <c r="F147" s="407">
        <f>$B$147/6</f>
        <v>0</v>
      </c>
      <c r="G147" s="407">
        <f t="shared" ref="G147:L147" si="150">$B$147/6</f>
        <v>0</v>
      </c>
      <c r="H147" s="407">
        <f t="shared" si="150"/>
        <v>0</v>
      </c>
      <c r="I147" s="407">
        <f t="shared" si="150"/>
        <v>0</v>
      </c>
      <c r="J147" s="407">
        <f t="shared" si="150"/>
        <v>0</v>
      </c>
      <c r="K147" s="407">
        <f t="shared" si="150"/>
        <v>0</v>
      </c>
      <c r="L147" s="408">
        <f t="shared" si="150"/>
        <v>0</v>
      </c>
      <c r="M147" s="117"/>
      <c r="N147" s="117"/>
      <c r="O147" s="117"/>
      <c r="P147" s="117"/>
    </row>
    <row r="148" spans="1:16" s="122" customFormat="1" ht="52" x14ac:dyDescent="0.3">
      <c r="A148" s="406" t="s">
        <v>16</v>
      </c>
      <c r="B148" s="407">
        <f>'3.PIELIKUMS'!J15</f>
        <v>14808488</v>
      </c>
      <c r="C148" s="407">
        <v>0</v>
      </c>
      <c r="D148" s="407">
        <v>0</v>
      </c>
      <c r="E148" s="407">
        <v>0</v>
      </c>
      <c r="F148" s="407">
        <v>0</v>
      </c>
      <c r="G148" s="407">
        <f>$B$148/6</f>
        <v>2468081.3333333335</v>
      </c>
      <c r="H148" s="407">
        <f t="shared" ref="H148:L148" si="151">$B$148/6</f>
        <v>2468081.3333333335</v>
      </c>
      <c r="I148" s="407">
        <f t="shared" si="151"/>
        <v>2468081.3333333335</v>
      </c>
      <c r="J148" s="407">
        <f t="shared" si="151"/>
        <v>2468081.3333333335</v>
      </c>
      <c r="K148" s="407">
        <f t="shared" si="151"/>
        <v>2468081.3333333335</v>
      </c>
      <c r="L148" s="408">
        <f t="shared" si="151"/>
        <v>2468081.3333333335</v>
      </c>
      <c r="M148" s="117"/>
      <c r="N148" s="117"/>
      <c r="O148" s="117"/>
      <c r="P148" s="117"/>
    </row>
    <row r="149" spans="1:16" s="122" customFormat="1" ht="26" x14ac:dyDescent="0.3">
      <c r="A149" s="402" t="s">
        <v>484</v>
      </c>
      <c r="B149" s="403">
        <f>B151+B152</f>
        <v>5220000</v>
      </c>
      <c r="C149" s="403">
        <f t="shared" ref="C149" si="152">C151+C152</f>
        <v>0</v>
      </c>
      <c r="D149" s="403">
        <f t="shared" ref="D149" si="153">D151+D152</f>
        <v>0</v>
      </c>
      <c r="E149" s="403">
        <f t="shared" ref="E149" si="154">E151+E152</f>
        <v>0</v>
      </c>
      <c r="F149" s="403">
        <f t="shared" ref="F149" si="155">F151+F152</f>
        <v>0</v>
      </c>
      <c r="G149" s="403">
        <f t="shared" ref="G149" si="156">G151+G152</f>
        <v>870000</v>
      </c>
      <c r="H149" s="403">
        <f t="shared" ref="H149" si="157">H151+H152</f>
        <v>870000</v>
      </c>
      <c r="I149" s="403">
        <f t="shared" ref="I149" si="158">I151+I152</f>
        <v>870000</v>
      </c>
      <c r="J149" s="403">
        <f t="shared" ref="J149" si="159">J151+J152</f>
        <v>870000</v>
      </c>
      <c r="K149" s="403">
        <f t="shared" ref="K149" si="160">K151+K152</f>
        <v>870000</v>
      </c>
      <c r="L149" s="404">
        <f t="shared" ref="L149" si="161">L151+L152</f>
        <v>870000</v>
      </c>
      <c r="M149" s="117"/>
      <c r="N149" s="117"/>
      <c r="O149" s="117"/>
      <c r="P149" s="117"/>
    </row>
    <row r="150" spans="1:16" s="448" customFormat="1" x14ac:dyDescent="0.3">
      <c r="A150" s="547" t="s">
        <v>466</v>
      </c>
      <c r="B150" s="545">
        <f>B151+B152</f>
        <v>5220000</v>
      </c>
      <c r="C150" s="545">
        <f t="shared" ref="C150" si="162">C151+C152</f>
        <v>0</v>
      </c>
      <c r="D150" s="545">
        <f t="shared" ref="D150" si="163">D151+D152</f>
        <v>0</v>
      </c>
      <c r="E150" s="545">
        <f t="shared" ref="E150" si="164">E151+E152</f>
        <v>0</v>
      </c>
      <c r="F150" s="545">
        <f t="shared" ref="F150" si="165">F151+F152</f>
        <v>0</v>
      </c>
      <c r="G150" s="545">
        <f t="shared" ref="G150" si="166">G151+G152</f>
        <v>870000</v>
      </c>
      <c r="H150" s="545">
        <f t="shared" ref="H150" si="167">H151+H152</f>
        <v>870000</v>
      </c>
      <c r="I150" s="545">
        <f t="shared" ref="I150" si="168">I151+I152</f>
        <v>870000</v>
      </c>
      <c r="J150" s="545">
        <f t="shared" ref="J150" si="169">J151+J152</f>
        <v>870000</v>
      </c>
      <c r="K150" s="545">
        <f t="shared" ref="K150" si="170">K151+K152</f>
        <v>870000</v>
      </c>
      <c r="L150" s="546">
        <f t="shared" ref="L150" si="171">L151+L152</f>
        <v>870000</v>
      </c>
      <c r="M150" s="117"/>
      <c r="N150" s="117"/>
      <c r="O150" s="117"/>
      <c r="P150" s="117"/>
    </row>
    <row r="151" spans="1:16" s="122" customFormat="1" hidden="1" x14ac:dyDescent="0.3">
      <c r="A151" s="406" t="s">
        <v>15</v>
      </c>
      <c r="B151" s="489">
        <v>0</v>
      </c>
      <c r="C151" s="489">
        <v>0</v>
      </c>
      <c r="D151" s="489">
        <v>0</v>
      </c>
      <c r="E151" s="489">
        <v>0</v>
      </c>
      <c r="F151" s="407">
        <f>$B$151/6</f>
        <v>0</v>
      </c>
      <c r="G151" s="407">
        <f t="shared" ref="G151:L151" si="172">$B$151/6</f>
        <v>0</v>
      </c>
      <c r="H151" s="407">
        <f t="shared" si="172"/>
        <v>0</v>
      </c>
      <c r="I151" s="407">
        <f t="shared" si="172"/>
        <v>0</v>
      </c>
      <c r="J151" s="407">
        <f t="shared" si="172"/>
        <v>0</v>
      </c>
      <c r="K151" s="407">
        <f t="shared" si="172"/>
        <v>0</v>
      </c>
      <c r="L151" s="408">
        <f t="shared" si="172"/>
        <v>0</v>
      </c>
      <c r="M151" s="117"/>
      <c r="N151" s="117"/>
      <c r="O151" s="117"/>
      <c r="P151" s="117"/>
    </row>
    <row r="152" spans="1:16" s="122" customFormat="1" ht="52" x14ac:dyDescent="0.3">
      <c r="A152" s="406" t="s">
        <v>16</v>
      </c>
      <c r="B152" s="489">
        <f>'3.PIELIKUMS'!J16</f>
        <v>5220000</v>
      </c>
      <c r="C152" s="489">
        <v>0</v>
      </c>
      <c r="D152" s="489">
        <v>0</v>
      </c>
      <c r="E152" s="489">
        <v>0</v>
      </c>
      <c r="F152" s="407">
        <v>0</v>
      </c>
      <c r="G152" s="407">
        <f t="shared" ref="G152:L152" si="173">$B$152/6</f>
        <v>870000</v>
      </c>
      <c r="H152" s="407">
        <f t="shared" si="173"/>
        <v>870000</v>
      </c>
      <c r="I152" s="407">
        <f t="shared" si="173"/>
        <v>870000</v>
      </c>
      <c r="J152" s="407">
        <f t="shared" si="173"/>
        <v>870000</v>
      </c>
      <c r="K152" s="407">
        <f t="shared" si="173"/>
        <v>870000</v>
      </c>
      <c r="L152" s="408">
        <f t="shared" si="173"/>
        <v>870000</v>
      </c>
      <c r="M152" s="117"/>
      <c r="N152" s="117"/>
      <c r="O152" s="117"/>
      <c r="P152" s="117"/>
    </row>
    <row r="153" spans="1:16" s="122" customFormat="1" ht="52" x14ac:dyDescent="0.3">
      <c r="A153" s="402" t="s">
        <v>485</v>
      </c>
      <c r="B153" s="403">
        <f>B155+B156</f>
        <v>47850000</v>
      </c>
      <c r="C153" s="403">
        <f t="shared" ref="C153" si="174">C155+C156</f>
        <v>0</v>
      </c>
      <c r="D153" s="403">
        <f t="shared" ref="D153" si="175">D155+D156</f>
        <v>0</v>
      </c>
      <c r="E153" s="403">
        <f t="shared" ref="E153" si="176">E155+E156</f>
        <v>0</v>
      </c>
      <c r="F153" s="403">
        <f t="shared" ref="F153" si="177">F155+F156</f>
        <v>0</v>
      </c>
      <c r="G153" s="403">
        <f t="shared" ref="G153" si="178">G155+G156</f>
        <v>7975000</v>
      </c>
      <c r="H153" s="403">
        <f t="shared" ref="H153" si="179">H155+H156</f>
        <v>7975000</v>
      </c>
      <c r="I153" s="403">
        <f t="shared" ref="I153" si="180">I155+I156</f>
        <v>7975000</v>
      </c>
      <c r="J153" s="403">
        <f t="shared" ref="J153" si="181">J155+J156</f>
        <v>7975000</v>
      </c>
      <c r="K153" s="403">
        <f t="shared" ref="K153" si="182">K155+K156</f>
        <v>7975000</v>
      </c>
      <c r="L153" s="404">
        <f t="shared" ref="L153" si="183">L155+L156</f>
        <v>7975000</v>
      </c>
      <c r="M153" s="117"/>
      <c r="N153" s="117"/>
      <c r="O153" s="117"/>
      <c r="P153" s="117"/>
    </row>
    <row r="154" spans="1:16" s="448" customFormat="1" x14ac:dyDescent="0.3">
      <c r="A154" s="547" t="s">
        <v>467</v>
      </c>
      <c r="B154" s="545">
        <f>B155+B156</f>
        <v>47850000</v>
      </c>
      <c r="C154" s="545">
        <f t="shared" ref="C154" si="184">C155+C156</f>
        <v>0</v>
      </c>
      <c r="D154" s="545">
        <f t="shared" ref="D154" si="185">D155+D156</f>
        <v>0</v>
      </c>
      <c r="E154" s="545">
        <f t="shared" ref="E154" si="186">E155+E156</f>
        <v>0</v>
      </c>
      <c r="F154" s="545">
        <f t="shared" ref="F154" si="187">F155+F156</f>
        <v>0</v>
      </c>
      <c r="G154" s="545">
        <f t="shared" ref="G154" si="188">G155+G156</f>
        <v>7975000</v>
      </c>
      <c r="H154" s="545">
        <f t="shared" ref="H154" si="189">H155+H156</f>
        <v>7975000</v>
      </c>
      <c r="I154" s="545">
        <f t="shared" ref="I154" si="190">I155+I156</f>
        <v>7975000</v>
      </c>
      <c r="J154" s="545">
        <f t="shared" ref="J154" si="191">J155+J156</f>
        <v>7975000</v>
      </c>
      <c r="K154" s="545">
        <f t="shared" ref="K154" si="192">K155+K156</f>
        <v>7975000</v>
      </c>
      <c r="L154" s="546">
        <f t="shared" ref="L154" si="193">L155+L156</f>
        <v>7975000</v>
      </c>
      <c r="M154" s="117"/>
      <c r="N154" s="117"/>
      <c r="O154" s="117"/>
      <c r="P154" s="117"/>
    </row>
    <row r="155" spans="1:16" s="122" customFormat="1" hidden="1" x14ac:dyDescent="0.3">
      <c r="A155" s="406" t="s">
        <v>15</v>
      </c>
      <c r="B155" s="407">
        <v>0</v>
      </c>
      <c r="C155" s="407">
        <v>0</v>
      </c>
      <c r="D155" s="407">
        <v>0</v>
      </c>
      <c r="E155" s="407">
        <v>0</v>
      </c>
      <c r="F155" s="407">
        <f>$B$155/6</f>
        <v>0</v>
      </c>
      <c r="G155" s="407">
        <f t="shared" ref="G155:L155" si="194">$B$155/6</f>
        <v>0</v>
      </c>
      <c r="H155" s="407">
        <f t="shared" si="194"/>
        <v>0</v>
      </c>
      <c r="I155" s="407">
        <f t="shared" si="194"/>
        <v>0</v>
      </c>
      <c r="J155" s="407">
        <f t="shared" si="194"/>
        <v>0</v>
      </c>
      <c r="K155" s="407">
        <f t="shared" si="194"/>
        <v>0</v>
      </c>
      <c r="L155" s="408">
        <f t="shared" si="194"/>
        <v>0</v>
      </c>
      <c r="M155" s="117"/>
      <c r="N155" s="117"/>
      <c r="O155" s="117"/>
      <c r="P155" s="117"/>
    </row>
    <row r="156" spans="1:16" s="122" customFormat="1" ht="52.5" thickBot="1" x14ac:dyDescent="0.35">
      <c r="A156" s="484" t="s">
        <v>16</v>
      </c>
      <c r="B156" s="457">
        <f>'3.PIELIKUMS'!J17</f>
        <v>47850000</v>
      </c>
      <c r="C156" s="457">
        <v>0</v>
      </c>
      <c r="D156" s="457">
        <v>0</v>
      </c>
      <c r="E156" s="457">
        <v>0</v>
      </c>
      <c r="F156" s="457">
        <v>0</v>
      </c>
      <c r="G156" s="457">
        <f t="shared" ref="G156:L156" si="195">$B$156/6</f>
        <v>7975000</v>
      </c>
      <c r="H156" s="457">
        <f t="shared" si="195"/>
        <v>7975000</v>
      </c>
      <c r="I156" s="457">
        <f t="shared" si="195"/>
        <v>7975000</v>
      </c>
      <c r="J156" s="457">
        <f t="shared" si="195"/>
        <v>7975000</v>
      </c>
      <c r="K156" s="457">
        <f t="shared" si="195"/>
        <v>7975000</v>
      </c>
      <c r="L156" s="458">
        <f t="shared" si="195"/>
        <v>7975000</v>
      </c>
      <c r="M156" s="117"/>
      <c r="N156" s="117"/>
      <c r="O156" s="117"/>
      <c r="P156" s="117"/>
    </row>
    <row r="157" spans="1:16" s="122" customFormat="1" ht="26" x14ac:dyDescent="0.3">
      <c r="A157" s="447" t="s">
        <v>486</v>
      </c>
      <c r="B157" s="581"/>
      <c r="C157" s="581"/>
      <c r="D157" s="581"/>
      <c r="E157" s="581"/>
      <c r="F157" s="581"/>
      <c r="G157" s="581"/>
      <c r="H157" s="581"/>
      <c r="I157" s="581"/>
      <c r="J157" s="581"/>
      <c r="K157" s="581"/>
      <c r="L157" s="582"/>
      <c r="M157" s="117"/>
      <c r="N157" s="117"/>
      <c r="O157" s="117"/>
      <c r="P157" s="117"/>
    </row>
    <row r="158" spans="1:16" s="122" customFormat="1" ht="17.25" customHeight="1" x14ac:dyDescent="0.3">
      <c r="A158" s="436" t="s">
        <v>9</v>
      </c>
      <c r="B158" s="584">
        <f>B162</f>
        <v>405925000</v>
      </c>
      <c r="C158" s="584">
        <f t="shared" ref="C158:L158" si="196">C162</f>
        <v>0</v>
      </c>
      <c r="D158" s="584">
        <f t="shared" si="196"/>
        <v>0</v>
      </c>
      <c r="E158" s="584">
        <f t="shared" si="196"/>
        <v>0</v>
      </c>
      <c r="F158" s="584">
        <f t="shared" si="196"/>
        <v>0</v>
      </c>
      <c r="G158" s="584">
        <f t="shared" si="196"/>
        <v>67654166.666666672</v>
      </c>
      <c r="H158" s="584">
        <f t="shared" si="196"/>
        <v>67654166.666666672</v>
      </c>
      <c r="I158" s="584">
        <f t="shared" si="196"/>
        <v>67654166.666666672</v>
      </c>
      <c r="J158" s="584">
        <f t="shared" si="196"/>
        <v>67654166.666666672</v>
      </c>
      <c r="K158" s="584">
        <f t="shared" si="196"/>
        <v>67654166.666666672</v>
      </c>
      <c r="L158" s="585">
        <f t="shared" si="196"/>
        <v>67654166.666666672</v>
      </c>
      <c r="M158" s="117"/>
      <c r="N158" s="117"/>
      <c r="O158" s="117"/>
      <c r="P158" s="117"/>
    </row>
    <row r="159" spans="1:16" hidden="1" x14ac:dyDescent="0.3">
      <c r="A159" s="433" t="s">
        <v>10</v>
      </c>
      <c r="B159" s="434"/>
      <c r="C159" s="434"/>
      <c r="D159" s="434"/>
      <c r="E159" s="434"/>
      <c r="F159" s="434"/>
      <c r="G159" s="434"/>
      <c r="H159" s="434"/>
      <c r="I159" s="434"/>
      <c r="J159" s="434"/>
      <c r="K159" s="434"/>
      <c r="L159" s="435"/>
    </row>
    <row r="160" spans="1:16" hidden="1" x14ac:dyDescent="0.3">
      <c r="A160" s="433" t="s">
        <v>11</v>
      </c>
      <c r="B160" s="434"/>
      <c r="C160" s="434"/>
      <c r="D160" s="434"/>
      <c r="E160" s="434"/>
      <c r="F160" s="434"/>
      <c r="G160" s="434"/>
      <c r="H160" s="434"/>
      <c r="I160" s="434"/>
      <c r="J160" s="434"/>
      <c r="K160" s="434"/>
      <c r="L160" s="435"/>
    </row>
    <row r="161" spans="1:16" ht="26" hidden="1" x14ac:dyDescent="0.3">
      <c r="A161" s="433" t="s">
        <v>12</v>
      </c>
      <c r="B161" s="434"/>
      <c r="C161" s="434"/>
      <c r="D161" s="434"/>
      <c r="E161" s="434"/>
      <c r="F161" s="434"/>
      <c r="G161" s="434"/>
      <c r="H161" s="434"/>
      <c r="I161" s="434"/>
      <c r="J161" s="434"/>
      <c r="K161" s="434"/>
      <c r="L161" s="435"/>
    </row>
    <row r="162" spans="1:16" s="122" customFormat="1" x14ac:dyDescent="0.3">
      <c r="A162" s="436" t="s">
        <v>13</v>
      </c>
      <c r="B162" s="584">
        <f>B165+B164</f>
        <v>405925000</v>
      </c>
      <c r="C162" s="584">
        <f t="shared" ref="C162:L162" si="197">C165+C164</f>
        <v>0</v>
      </c>
      <c r="D162" s="584">
        <f t="shared" si="197"/>
        <v>0</v>
      </c>
      <c r="E162" s="584">
        <f t="shared" si="197"/>
        <v>0</v>
      </c>
      <c r="F162" s="584">
        <f t="shared" si="197"/>
        <v>0</v>
      </c>
      <c r="G162" s="584">
        <f t="shared" si="197"/>
        <v>67654166.666666672</v>
      </c>
      <c r="H162" s="584">
        <f t="shared" si="197"/>
        <v>67654166.666666672</v>
      </c>
      <c r="I162" s="584">
        <f t="shared" si="197"/>
        <v>67654166.666666672</v>
      </c>
      <c r="J162" s="584">
        <f t="shared" si="197"/>
        <v>67654166.666666672</v>
      </c>
      <c r="K162" s="584">
        <f t="shared" si="197"/>
        <v>67654166.666666672</v>
      </c>
      <c r="L162" s="585">
        <f t="shared" si="197"/>
        <v>67654166.666666672</v>
      </c>
      <c r="M162" s="117"/>
      <c r="N162" s="117"/>
      <c r="O162" s="117"/>
      <c r="P162" s="117"/>
    </row>
    <row r="163" spans="1:16" x14ac:dyDescent="0.3">
      <c r="A163" s="433" t="s">
        <v>14</v>
      </c>
      <c r="B163" s="434"/>
      <c r="C163" s="434"/>
      <c r="D163" s="434"/>
      <c r="E163" s="434"/>
      <c r="F163" s="434"/>
      <c r="G163" s="434"/>
      <c r="H163" s="434"/>
      <c r="I163" s="434"/>
      <c r="J163" s="434"/>
      <c r="K163" s="434"/>
      <c r="L163" s="435"/>
    </row>
    <row r="164" spans="1:16" x14ac:dyDescent="0.3">
      <c r="A164" s="433" t="s">
        <v>15</v>
      </c>
      <c r="B164" s="437">
        <f>B173+B177+B181+B185+B189+B193+B197+B201</f>
        <v>77500000</v>
      </c>
      <c r="C164" s="437">
        <f t="shared" ref="C164:L164" si="198">C173+C177+C181+C185+C189+C193+C197+C201</f>
        <v>0</v>
      </c>
      <c r="D164" s="437">
        <f t="shared" si="198"/>
        <v>0</v>
      </c>
      <c r="E164" s="437">
        <f t="shared" si="198"/>
        <v>0</v>
      </c>
      <c r="F164" s="437">
        <f t="shared" si="198"/>
        <v>0</v>
      </c>
      <c r="G164" s="437">
        <f t="shared" si="198"/>
        <v>12916666.666666666</v>
      </c>
      <c r="H164" s="437">
        <f t="shared" si="198"/>
        <v>12916666.666666666</v>
      </c>
      <c r="I164" s="437">
        <f t="shared" si="198"/>
        <v>12916666.666666666</v>
      </c>
      <c r="J164" s="437">
        <f t="shared" si="198"/>
        <v>12916666.666666666</v>
      </c>
      <c r="K164" s="437">
        <f t="shared" si="198"/>
        <v>12916666.666666666</v>
      </c>
      <c r="L164" s="438">
        <f t="shared" si="198"/>
        <v>12916666.666666666</v>
      </c>
    </row>
    <row r="165" spans="1:16" ht="52.5" thickBot="1" x14ac:dyDescent="0.35">
      <c r="A165" s="440" t="s">
        <v>16</v>
      </c>
      <c r="B165" s="441">
        <f>B174+B178+B182+B186+B190+B194+B198+B202</f>
        <v>328425000</v>
      </c>
      <c r="C165" s="441">
        <f t="shared" ref="C165:L165" si="199">C174+C178+C182+C186+C190+C194+C198+C202</f>
        <v>0</v>
      </c>
      <c r="D165" s="441">
        <f t="shared" si="199"/>
        <v>0</v>
      </c>
      <c r="E165" s="441">
        <f t="shared" si="199"/>
        <v>0</v>
      </c>
      <c r="F165" s="441">
        <f t="shared" si="199"/>
        <v>0</v>
      </c>
      <c r="G165" s="441">
        <f t="shared" si="199"/>
        <v>54737500</v>
      </c>
      <c r="H165" s="441">
        <f t="shared" si="199"/>
        <v>54737500</v>
      </c>
      <c r="I165" s="441">
        <f t="shared" si="199"/>
        <v>54737500</v>
      </c>
      <c r="J165" s="441">
        <f t="shared" si="199"/>
        <v>54737500</v>
      </c>
      <c r="K165" s="441">
        <f t="shared" si="199"/>
        <v>54737500</v>
      </c>
      <c r="L165" s="442">
        <f t="shared" si="199"/>
        <v>54737500</v>
      </c>
    </row>
    <row r="166" spans="1:16" s="397" customFormat="1" x14ac:dyDescent="0.3">
      <c r="A166" s="475" t="s">
        <v>461</v>
      </c>
      <c r="B166" s="476"/>
      <c r="C166" s="476"/>
      <c r="D166" s="476"/>
      <c r="E166" s="476"/>
      <c r="F166" s="476"/>
      <c r="G166" s="476"/>
      <c r="H166" s="476"/>
      <c r="I166" s="476"/>
      <c r="J166" s="476"/>
      <c r="K166" s="476"/>
      <c r="L166" s="477"/>
      <c r="M166" s="117"/>
      <c r="N166" s="117"/>
      <c r="O166" s="117"/>
      <c r="P166" s="117"/>
    </row>
    <row r="167" spans="1:16" s="397" customFormat="1" x14ac:dyDescent="0.3">
      <c r="A167" s="478" t="s">
        <v>462</v>
      </c>
      <c r="B167" s="451"/>
      <c r="C167" s="451"/>
      <c r="D167" s="451"/>
      <c r="E167" s="451"/>
      <c r="F167" s="451"/>
      <c r="G167" s="451"/>
      <c r="H167" s="451"/>
      <c r="I167" s="451"/>
      <c r="J167" s="451"/>
      <c r="K167" s="451"/>
      <c r="L167" s="479"/>
      <c r="M167" s="117"/>
      <c r="N167" s="117"/>
      <c r="O167" s="117"/>
      <c r="P167" s="117"/>
    </row>
    <row r="168" spans="1:16" s="397" customFormat="1" x14ac:dyDescent="0.3">
      <c r="A168" s="480" t="s">
        <v>464</v>
      </c>
      <c r="B168" s="451">
        <f>B169+B170</f>
        <v>405925000</v>
      </c>
      <c r="C168" s="451">
        <f t="shared" ref="C168:L168" si="200">C169+C170</f>
        <v>0</v>
      </c>
      <c r="D168" s="451">
        <f t="shared" si="200"/>
        <v>0</v>
      </c>
      <c r="E168" s="451">
        <f t="shared" si="200"/>
        <v>0</v>
      </c>
      <c r="F168" s="451">
        <f t="shared" si="200"/>
        <v>0</v>
      </c>
      <c r="G168" s="451">
        <f t="shared" si="200"/>
        <v>67654166.666666672</v>
      </c>
      <c r="H168" s="451">
        <f t="shared" si="200"/>
        <v>67654166.666666672</v>
      </c>
      <c r="I168" s="451">
        <f t="shared" si="200"/>
        <v>67654166.666666672</v>
      </c>
      <c r="J168" s="451">
        <f t="shared" si="200"/>
        <v>67654166.666666672</v>
      </c>
      <c r="K168" s="451">
        <f t="shared" si="200"/>
        <v>67654166.666666672</v>
      </c>
      <c r="L168" s="479">
        <f t="shared" si="200"/>
        <v>67654166.666666672</v>
      </c>
      <c r="M168" s="117"/>
      <c r="N168" s="117"/>
      <c r="O168" s="117"/>
      <c r="P168" s="117"/>
    </row>
    <row r="169" spans="1:16" s="397" customFormat="1" x14ac:dyDescent="0.3">
      <c r="A169" s="534" t="s">
        <v>15</v>
      </c>
      <c r="B169" s="452">
        <f>B173+B177+B181+B185+B189+B193+B197+B201</f>
        <v>77500000</v>
      </c>
      <c r="C169" s="452">
        <f t="shared" ref="C169:L169" si="201">C173+C177+C181+C185+C189+C193+C197+C201</f>
        <v>0</v>
      </c>
      <c r="D169" s="452">
        <f t="shared" si="201"/>
        <v>0</v>
      </c>
      <c r="E169" s="452">
        <f t="shared" si="201"/>
        <v>0</v>
      </c>
      <c r="F169" s="452">
        <f t="shared" si="201"/>
        <v>0</v>
      </c>
      <c r="G169" s="452">
        <f t="shared" si="201"/>
        <v>12916666.666666666</v>
      </c>
      <c r="H169" s="452">
        <f t="shared" si="201"/>
        <v>12916666.666666666</v>
      </c>
      <c r="I169" s="452">
        <f t="shared" si="201"/>
        <v>12916666.666666666</v>
      </c>
      <c r="J169" s="452">
        <f t="shared" si="201"/>
        <v>12916666.666666666</v>
      </c>
      <c r="K169" s="452">
        <f t="shared" si="201"/>
        <v>12916666.666666666</v>
      </c>
      <c r="L169" s="459">
        <f t="shared" si="201"/>
        <v>12916666.666666666</v>
      </c>
      <c r="M169" s="117"/>
      <c r="N169" s="117"/>
      <c r="O169" s="117"/>
      <c r="P169" s="117"/>
    </row>
    <row r="170" spans="1:16" s="397" customFormat="1" ht="52.5" thickBot="1" x14ac:dyDescent="0.35">
      <c r="A170" s="496" t="s">
        <v>16</v>
      </c>
      <c r="B170" s="460">
        <f>B174+B178+B182+B186+B190+B194+B198+B202</f>
        <v>328425000</v>
      </c>
      <c r="C170" s="460">
        <f t="shared" ref="C170:L170" si="202">C174+C178+C182+C186+C190+C194+C198+C202</f>
        <v>0</v>
      </c>
      <c r="D170" s="460">
        <f t="shared" si="202"/>
        <v>0</v>
      </c>
      <c r="E170" s="460">
        <f t="shared" si="202"/>
        <v>0</v>
      </c>
      <c r="F170" s="460">
        <f t="shared" si="202"/>
        <v>0</v>
      </c>
      <c r="G170" s="460">
        <f t="shared" si="202"/>
        <v>54737500</v>
      </c>
      <c r="H170" s="460">
        <f t="shared" si="202"/>
        <v>54737500</v>
      </c>
      <c r="I170" s="460">
        <f t="shared" si="202"/>
        <v>54737500</v>
      </c>
      <c r="J170" s="460">
        <f t="shared" si="202"/>
        <v>54737500</v>
      </c>
      <c r="K170" s="460">
        <f t="shared" si="202"/>
        <v>54737500</v>
      </c>
      <c r="L170" s="461">
        <f t="shared" si="202"/>
        <v>54737500</v>
      </c>
      <c r="M170" s="117"/>
      <c r="N170" s="117"/>
      <c r="O170" s="117"/>
      <c r="P170" s="117"/>
    </row>
    <row r="171" spans="1:16" s="122" customFormat="1" ht="91" x14ac:dyDescent="0.3">
      <c r="A171" s="490" t="s">
        <v>487</v>
      </c>
      <c r="B171" s="491">
        <f>B173+B174</f>
        <v>60900000</v>
      </c>
      <c r="C171" s="491">
        <f t="shared" ref="C171" si="203">C173+C174</f>
        <v>0</v>
      </c>
      <c r="D171" s="491">
        <f t="shared" ref="D171" si="204">D173+D174</f>
        <v>0</v>
      </c>
      <c r="E171" s="491">
        <f t="shared" ref="E171" si="205">E173+E174</f>
        <v>0</v>
      </c>
      <c r="F171" s="491">
        <f t="shared" ref="F171" si="206">F173+F174</f>
        <v>0</v>
      </c>
      <c r="G171" s="491">
        <f t="shared" ref="G171" si="207">G173+G174</f>
        <v>10150000</v>
      </c>
      <c r="H171" s="491">
        <f t="shared" ref="H171" si="208">H173+H174</f>
        <v>10150000</v>
      </c>
      <c r="I171" s="491">
        <f t="shared" ref="I171" si="209">I173+I174</f>
        <v>10150000</v>
      </c>
      <c r="J171" s="491">
        <f t="shared" ref="J171" si="210">J173+J174</f>
        <v>10150000</v>
      </c>
      <c r="K171" s="491">
        <f t="shared" ref="K171" si="211">K173+K174</f>
        <v>10150000</v>
      </c>
      <c r="L171" s="492">
        <f t="shared" ref="L171" si="212">L173+L174</f>
        <v>10150000</v>
      </c>
      <c r="M171" s="117"/>
      <c r="N171" s="117"/>
      <c r="O171" s="117"/>
      <c r="P171" s="117"/>
    </row>
    <row r="172" spans="1:16" s="122" customFormat="1" x14ac:dyDescent="0.3">
      <c r="A172" s="547" t="s">
        <v>464</v>
      </c>
      <c r="B172" s="545">
        <f>B173+B174</f>
        <v>60900000</v>
      </c>
      <c r="C172" s="545">
        <f t="shared" ref="C172:L172" si="213">C173+C174</f>
        <v>0</v>
      </c>
      <c r="D172" s="545">
        <f t="shared" si="213"/>
        <v>0</v>
      </c>
      <c r="E172" s="545">
        <f t="shared" si="213"/>
        <v>0</v>
      </c>
      <c r="F172" s="545">
        <f t="shared" si="213"/>
        <v>0</v>
      </c>
      <c r="G172" s="545">
        <f t="shared" si="213"/>
        <v>10150000</v>
      </c>
      <c r="H172" s="545">
        <f t="shared" si="213"/>
        <v>10150000</v>
      </c>
      <c r="I172" s="545">
        <f t="shared" si="213"/>
        <v>10150000</v>
      </c>
      <c r="J172" s="545">
        <f t="shared" si="213"/>
        <v>10150000</v>
      </c>
      <c r="K172" s="545">
        <f t="shared" si="213"/>
        <v>10150000</v>
      </c>
      <c r="L172" s="546">
        <f t="shared" si="213"/>
        <v>10150000</v>
      </c>
      <c r="M172" s="117"/>
      <c r="N172" s="117"/>
      <c r="O172" s="117"/>
      <c r="P172" s="117"/>
    </row>
    <row r="173" spans="1:16" s="122" customFormat="1" hidden="1" x14ac:dyDescent="0.3">
      <c r="A173" s="406" t="s">
        <v>15</v>
      </c>
      <c r="B173" s="407">
        <v>0</v>
      </c>
      <c r="C173" s="407">
        <v>0</v>
      </c>
      <c r="D173" s="407">
        <v>0</v>
      </c>
      <c r="E173" s="407">
        <v>0</v>
      </c>
      <c r="F173" s="407">
        <f>$B$173/6</f>
        <v>0</v>
      </c>
      <c r="G173" s="407">
        <f t="shared" ref="G173:L173" si="214">$B$173/6</f>
        <v>0</v>
      </c>
      <c r="H173" s="407">
        <f t="shared" si="214"/>
        <v>0</v>
      </c>
      <c r="I173" s="407">
        <f t="shared" si="214"/>
        <v>0</v>
      </c>
      <c r="J173" s="407">
        <f t="shared" si="214"/>
        <v>0</v>
      </c>
      <c r="K173" s="407">
        <f t="shared" si="214"/>
        <v>0</v>
      </c>
      <c r="L173" s="408">
        <f t="shared" si="214"/>
        <v>0</v>
      </c>
      <c r="M173" s="117"/>
      <c r="N173" s="117"/>
      <c r="O173" s="117"/>
      <c r="P173" s="117"/>
    </row>
    <row r="174" spans="1:16" s="122" customFormat="1" ht="52" x14ac:dyDescent="0.3">
      <c r="A174" s="406" t="s">
        <v>16</v>
      </c>
      <c r="B174" s="407">
        <f>'3.PIELIKUMS'!J19</f>
        <v>60900000</v>
      </c>
      <c r="C174" s="407">
        <v>0</v>
      </c>
      <c r="D174" s="407">
        <v>0</v>
      </c>
      <c r="E174" s="407">
        <v>0</v>
      </c>
      <c r="F174" s="407">
        <v>0</v>
      </c>
      <c r="G174" s="407">
        <f t="shared" ref="G174:L174" si="215">$B$174/6</f>
        <v>10150000</v>
      </c>
      <c r="H174" s="407">
        <f t="shared" si="215"/>
        <v>10150000</v>
      </c>
      <c r="I174" s="407">
        <f t="shared" si="215"/>
        <v>10150000</v>
      </c>
      <c r="J174" s="407">
        <f t="shared" si="215"/>
        <v>10150000</v>
      </c>
      <c r="K174" s="407">
        <f t="shared" si="215"/>
        <v>10150000</v>
      </c>
      <c r="L174" s="408">
        <f t="shared" si="215"/>
        <v>10150000</v>
      </c>
      <c r="M174" s="117"/>
      <c r="N174" s="117"/>
      <c r="O174" s="117"/>
      <c r="P174" s="117"/>
    </row>
    <row r="175" spans="1:16" s="122" customFormat="1" ht="52" x14ac:dyDescent="0.3">
      <c r="A175" s="402" t="s">
        <v>488</v>
      </c>
      <c r="B175" s="403">
        <f>B177+B178</f>
        <v>50000000</v>
      </c>
      <c r="C175" s="403">
        <f t="shared" ref="C175" si="216">C177+C178</f>
        <v>0</v>
      </c>
      <c r="D175" s="403">
        <f t="shared" ref="D175" si="217">D177+D178</f>
        <v>0</v>
      </c>
      <c r="E175" s="403">
        <f t="shared" ref="E175" si="218">E177+E178</f>
        <v>0</v>
      </c>
      <c r="F175" s="403">
        <f t="shared" ref="F175" si="219">F177+F178</f>
        <v>0</v>
      </c>
      <c r="G175" s="403">
        <f t="shared" ref="G175" si="220">G177+G178</f>
        <v>8333333.333333333</v>
      </c>
      <c r="H175" s="403">
        <f t="shared" ref="H175" si="221">H177+H178</f>
        <v>8333333.333333333</v>
      </c>
      <c r="I175" s="403">
        <f t="shared" ref="I175" si="222">I177+I178</f>
        <v>8333333.333333333</v>
      </c>
      <c r="J175" s="403">
        <f t="shared" ref="J175" si="223">J177+J178</f>
        <v>8333333.333333333</v>
      </c>
      <c r="K175" s="403">
        <f t="shared" ref="K175" si="224">K177+K178</f>
        <v>8333333.333333333</v>
      </c>
      <c r="L175" s="404">
        <f t="shared" ref="L175" si="225">L177+L178</f>
        <v>8333333.333333333</v>
      </c>
      <c r="M175" s="117"/>
      <c r="N175" s="117"/>
      <c r="O175" s="117"/>
      <c r="P175" s="117"/>
    </row>
    <row r="176" spans="1:16" s="122" customFormat="1" x14ac:dyDescent="0.3">
      <c r="A176" s="547" t="s">
        <v>464</v>
      </c>
      <c r="B176" s="545">
        <f>B177+B178</f>
        <v>50000000</v>
      </c>
      <c r="C176" s="545">
        <f t="shared" ref="C176:L176" si="226">C177+C178</f>
        <v>0</v>
      </c>
      <c r="D176" s="545">
        <f t="shared" si="226"/>
        <v>0</v>
      </c>
      <c r="E176" s="545">
        <f t="shared" si="226"/>
        <v>0</v>
      </c>
      <c r="F176" s="545">
        <f t="shared" si="226"/>
        <v>0</v>
      </c>
      <c r="G176" s="545">
        <f t="shared" si="226"/>
        <v>8333333.333333333</v>
      </c>
      <c r="H176" s="545">
        <f t="shared" si="226"/>
        <v>8333333.333333333</v>
      </c>
      <c r="I176" s="545">
        <f t="shared" si="226"/>
        <v>8333333.333333333</v>
      </c>
      <c r="J176" s="545">
        <f t="shared" si="226"/>
        <v>8333333.333333333</v>
      </c>
      <c r="K176" s="545">
        <f t="shared" si="226"/>
        <v>8333333.333333333</v>
      </c>
      <c r="L176" s="546">
        <f t="shared" si="226"/>
        <v>8333333.333333333</v>
      </c>
      <c r="M176" s="117"/>
      <c r="N176" s="117"/>
      <c r="O176" s="117"/>
      <c r="P176" s="117"/>
    </row>
    <row r="177" spans="1:16" s="122" customFormat="1" x14ac:dyDescent="0.3">
      <c r="A177" s="406" t="s">
        <v>15</v>
      </c>
      <c r="B177" s="489">
        <f>'3.PIELIKUMS'!J20</f>
        <v>50000000</v>
      </c>
      <c r="C177" s="489">
        <v>0</v>
      </c>
      <c r="D177" s="489">
        <v>0</v>
      </c>
      <c r="E177" s="489">
        <v>0</v>
      </c>
      <c r="F177" s="489">
        <v>0</v>
      </c>
      <c r="G177" s="407">
        <f t="shared" ref="G177:L177" si="227">$B$177/6</f>
        <v>8333333.333333333</v>
      </c>
      <c r="H177" s="407">
        <f t="shared" si="227"/>
        <v>8333333.333333333</v>
      </c>
      <c r="I177" s="407">
        <f t="shared" si="227"/>
        <v>8333333.333333333</v>
      </c>
      <c r="J177" s="407">
        <f t="shared" si="227"/>
        <v>8333333.333333333</v>
      </c>
      <c r="K177" s="407">
        <f t="shared" si="227"/>
        <v>8333333.333333333</v>
      </c>
      <c r="L177" s="408">
        <f t="shared" si="227"/>
        <v>8333333.333333333</v>
      </c>
      <c r="M177" s="117"/>
      <c r="N177" s="117"/>
      <c r="O177" s="117"/>
      <c r="P177" s="117"/>
    </row>
    <row r="178" spans="1:16" s="122" customFormat="1" ht="52" hidden="1" x14ac:dyDescent="0.3">
      <c r="A178" s="406" t="s">
        <v>16</v>
      </c>
      <c r="B178" s="489">
        <v>0</v>
      </c>
      <c r="C178" s="489">
        <v>0</v>
      </c>
      <c r="D178" s="489">
        <v>0</v>
      </c>
      <c r="E178" s="489">
        <v>0</v>
      </c>
      <c r="F178" s="489">
        <f>$B$178/6</f>
        <v>0</v>
      </c>
      <c r="G178" s="407">
        <f t="shared" ref="G178:L178" si="228">$B$178/6</f>
        <v>0</v>
      </c>
      <c r="H178" s="407">
        <f t="shared" si="228"/>
        <v>0</v>
      </c>
      <c r="I178" s="407">
        <f t="shared" si="228"/>
        <v>0</v>
      </c>
      <c r="J178" s="407">
        <f t="shared" si="228"/>
        <v>0</v>
      </c>
      <c r="K178" s="407">
        <f t="shared" si="228"/>
        <v>0</v>
      </c>
      <c r="L178" s="408">
        <f t="shared" si="228"/>
        <v>0</v>
      </c>
      <c r="M178" s="117"/>
      <c r="N178" s="117"/>
      <c r="O178" s="117"/>
      <c r="P178" s="117"/>
    </row>
    <row r="179" spans="1:16" s="122" customFormat="1" ht="26" x14ac:dyDescent="0.3">
      <c r="A179" s="402" t="s">
        <v>489</v>
      </c>
      <c r="B179" s="403">
        <f>B181+B182</f>
        <v>27500000</v>
      </c>
      <c r="C179" s="403">
        <f t="shared" ref="C179" si="229">C181+C182</f>
        <v>0</v>
      </c>
      <c r="D179" s="403">
        <f t="shared" ref="D179" si="230">D181+D182</f>
        <v>0</v>
      </c>
      <c r="E179" s="403">
        <f t="shared" ref="E179" si="231">E181+E182</f>
        <v>0</v>
      </c>
      <c r="F179" s="403">
        <f t="shared" ref="F179" si="232">F181+F182</f>
        <v>0</v>
      </c>
      <c r="G179" s="403">
        <f t="shared" ref="G179" si="233">G181+G182</f>
        <v>4583333.333333333</v>
      </c>
      <c r="H179" s="403">
        <f t="shared" ref="H179" si="234">H181+H182</f>
        <v>4583333.333333333</v>
      </c>
      <c r="I179" s="403">
        <f t="shared" ref="I179" si="235">I181+I182</f>
        <v>4583333.333333333</v>
      </c>
      <c r="J179" s="403">
        <f t="shared" ref="J179" si="236">J181+J182</f>
        <v>4583333.333333333</v>
      </c>
      <c r="K179" s="403">
        <f t="shared" ref="K179" si="237">K181+K182</f>
        <v>4583333.333333333</v>
      </c>
      <c r="L179" s="404">
        <f t="shared" ref="L179" si="238">L181+L182</f>
        <v>4583333.333333333</v>
      </c>
      <c r="M179" s="117"/>
      <c r="N179" s="117"/>
      <c r="O179" s="117"/>
      <c r="P179" s="117"/>
    </row>
    <row r="180" spans="1:16" s="122" customFormat="1" x14ac:dyDescent="0.3">
      <c r="A180" s="547" t="s">
        <v>464</v>
      </c>
      <c r="B180" s="545">
        <f>B181+B182</f>
        <v>27500000</v>
      </c>
      <c r="C180" s="545">
        <f t="shared" ref="C180:L180" si="239">C181+C182</f>
        <v>0</v>
      </c>
      <c r="D180" s="545">
        <f t="shared" si="239"/>
        <v>0</v>
      </c>
      <c r="E180" s="545">
        <f t="shared" si="239"/>
        <v>0</v>
      </c>
      <c r="F180" s="545">
        <f t="shared" si="239"/>
        <v>0</v>
      </c>
      <c r="G180" s="545">
        <f t="shared" si="239"/>
        <v>4583333.333333333</v>
      </c>
      <c r="H180" s="545">
        <f t="shared" si="239"/>
        <v>4583333.333333333</v>
      </c>
      <c r="I180" s="545">
        <f t="shared" si="239"/>
        <v>4583333.333333333</v>
      </c>
      <c r="J180" s="545">
        <f t="shared" si="239"/>
        <v>4583333.333333333</v>
      </c>
      <c r="K180" s="545">
        <f t="shared" si="239"/>
        <v>4583333.333333333</v>
      </c>
      <c r="L180" s="546">
        <f t="shared" si="239"/>
        <v>4583333.333333333</v>
      </c>
      <c r="M180" s="117"/>
      <c r="N180" s="117"/>
      <c r="O180" s="117"/>
      <c r="P180" s="117"/>
    </row>
    <row r="181" spans="1:16" s="122" customFormat="1" x14ac:dyDescent="0.3">
      <c r="A181" s="406" t="s">
        <v>15</v>
      </c>
      <c r="B181" s="407">
        <f>'3.PIELIKUMS'!J21</f>
        <v>27500000</v>
      </c>
      <c r="C181" s="407">
        <v>0</v>
      </c>
      <c r="D181" s="407">
        <v>0</v>
      </c>
      <c r="E181" s="407">
        <v>0</v>
      </c>
      <c r="F181" s="407">
        <v>0</v>
      </c>
      <c r="G181" s="407">
        <f t="shared" ref="G181:L181" si="240">$B$181/6</f>
        <v>4583333.333333333</v>
      </c>
      <c r="H181" s="407">
        <f t="shared" si="240"/>
        <v>4583333.333333333</v>
      </c>
      <c r="I181" s="407">
        <f t="shared" si="240"/>
        <v>4583333.333333333</v>
      </c>
      <c r="J181" s="407">
        <f t="shared" si="240"/>
        <v>4583333.333333333</v>
      </c>
      <c r="K181" s="407">
        <f t="shared" si="240"/>
        <v>4583333.333333333</v>
      </c>
      <c r="L181" s="408">
        <f t="shared" si="240"/>
        <v>4583333.333333333</v>
      </c>
      <c r="M181" s="117"/>
      <c r="N181" s="117"/>
      <c r="O181" s="117"/>
      <c r="P181" s="117"/>
    </row>
    <row r="182" spans="1:16" s="122" customFormat="1" ht="52" hidden="1" x14ac:dyDescent="0.3">
      <c r="A182" s="406" t="s">
        <v>16</v>
      </c>
      <c r="B182" s="407">
        <f>'3.PIELIKUMS'!L21</f>
        <v>0</v>
      </c>
      <c r="C182" s="407">
        <v>0</v>
      </c>
      <c r="D182" s="407">
        <v>0</v>
      </c>
      <c r="E182" s="407">
        <v>0</v>
      </c>
      <c r="F182" s="407">
        <f>$B$178/6</f>
        <v>0</v>
      </c>
      <c r="G182" s="407">
        <f t="shared" ref="G182:L182" si="241">$B$178/6</f>
        <v>0</v>
      </c>
      <c r="H182" s="407">
        <f t="shared" si="241"/>
        <v>0</v>
      </c>
      <c r="I182" s="407">
        <f t="shared" si="241"/>
        <v>0</v>
      </c>
      <c r="J182" s="407">
        <f t="shared" si="241"/>
        <v>0</v>
      </c>
      <c r="K182" s="407">
        <f t="shared" si="241"/>
        <v>0</v>
      </c>
      <c r="L182" s="408">
        <f t="shared" si="241"/>
        <v>0</v>
      </c>
      <c r="M182" s="117"/>
      <c r="N182" s="117"/>
      <c r="O182" s="117"/>
      <c r="P182" s="117"/>
    </row>
    <row r="183" spans="1:16" s="122" customFormat="1" ht="52" x14ac:dyDescent="0.3">
      <c r="A183" s="402" t="s">
        <v>490</v>
      </c>
      <c r="B183" s="403">
        <f>B185+B186</f>
        <v>163125000</v>
      </c>
      <c r="C183" s="403">
        <f t="shared" ref="C183" si="242">C185+C186</f>
        <v>0</v>
      </c>
      <c r="D183" s="403">
        <f t="shared" ref="D183" si="243">D185+D186</f>
        <v>0</v>
      </c>
      <c r="E183" s="403">
        <f t="shared" ref="E183" si="244">E185+E186</f>
        <v>0</v>
      </c>
      <c r="F183" s="403">
        <f t="shared" ref="F183" si="245">F185+F186</f>
        <v>0</v>
      </c>
      <c r="G183" s="403">
        <f t="shared" ref="G183" si="246">G185+G186</f>
        <v>27187500</v>
      </c>
      <c r="H183" s="403">
        <f t="shared" ref="H183" si="247">H185+H186</f>
        <v>27187500</v>
      </c>
      <c r="I183" s="403">
        <f t="shared" ref="I183" si="248">I185+I186</f>
        <v>27187500</v>
      </c>
      <c r="J183" s="403">
        <f t="shared" ref="J183" si="249">J185+J186</f>
        <v>27187500</v>
      </c>
      <c r="K183" s="403">
        <f t="shared" ref="K183" si="250">K185+K186</f>
        <v>27187500</v>
      </c>
      <c r="L183" s="404">
        <f t="shared" ref="L183" si="251">L185+L186</f>
        <v>27187500</v>
      </c>
      <c r="M183" s="117"/>
      <c r="N183" s="117"/>
      <c r="O183" s="117"/>
      <c r="P183" s="117"/>
    </row>
    <row r="184" spans="1:16" s="122" customFormat="1" x14ac:dyDescent="0.3">
      <c r="A184" s="547" t="s">
        <v>464</v>
      </c>
      <c r="B184" s="545">
        <f>B185+B186</f>
        <v>163125000</v>
      </c>
      <c r="C184" s="545">
        <f t="shared" ref="C184:L184" si="252">C185+C186</f>
        <v>0</v>
      </c>
      <c r="D184" s="545">
        <f t="shared" si="252"/>
        <v>0</v>
      </c>
      <c r="E184" s="545">
        <f t="shared" si="252"/>
        <v>0</v>
      </c>
      <c r="F184" s="545">
        <f t="shared" si="252"/>
        <v>0</v>
      </c>
      <c r="G184" s="545">
        <f t="shared" si="252"/>
        <v>27187500</v>
      </c>
      <c r="H184" s="545">
        <f t="shared" si="252"/>
        <v>27187500</v>
      </c>
      <c r="I184" s="545">
        <f t="shared" si="252"/>
        <v>27187500</v>
      </c>
      <c r="J184" s="545">
        <f t="shared" si="252"/>
        <v>27187500</v>
      </c>
      <c r="K184" s="545">
        <f t="shared" si="252"/>
        <v>27187500</v>
      </c>
      <c r="L184" s="546">
        <f t="shared" si="252"/>
        <v>27187500</v>
      </c>
      <c r="M184" s="117"/>
      <c r="N184" s="117"/>
      <c r="O184" s="117"/>
      <c r="P184" s="117"/>
    </row>
    <row r="185" spans="1:16" s="122" customFormat="1" hidden="1" x14ac:dyDescent="0.3">
      <c r="A185" s="406" t="s">
        <v>15</v>
      </c>
      <c r="B185" s="407">
        <v>0</v>
      </c>
      <c r="C185" s="407">
        <v>0</v>
      </c>
      <c r="D185" s="407">
        <v>0</v>
      </c>
      <c r="E185" s="407">
        <v>0</v>
      </c>
      <c r="F185" s="407">
        <f>$B$185/6</f>
        <v>0</v>
      </c>
      <c r="G185" s="407">
        <f t="shared" ref="G185:L185" si="253">$B$185/6</f>
        <v>0</v>
      </c>
      <c r="H185" s="407">
        <f t="shared" si="253"/>
        <v>0</v>
      </c>
      <c r="I185" s="407">
        <f t="shared" si="253"/>
        <v>0</v>
      </c>
      <c r="J185" s="407">
        <f t="shared" si="253"/>
        <v>0</v>
      </c>
      <c r="K185" s="407">
        <f t="shared" si="253"/>
        <v>0</v>
      </c>
      <c r="L185" s="408">
        <f t="shared" si="253"/>
        <v>0</v>
      </c>
      <c r="M185" s="117"/>
      <c r="N185" s="117"/>
      <c r="O185" s="117"/>
      <c r="P185" s="117"/>
    </row>
    <row r="186" spans="1:16" s="122" customFormat="1" ht="52" x14ac:dyDescent="0.3">
      <c r="A186" s="406" t="s">
        <v>16</v>
      </c>
      <c r="B186" s="407">
        <f>'3.PIELIKUMS'!J22</f>
        <v>163125000</v>
      </c>
      <c r="C186" s="407">
        <v>0</v>
      </c>
      <c r="D186" s="407">
        <v>0</v>
      </c>
      <c r="E186" s="407">
        <v>0</v>
      </c>
      <c r="F186" s="407">
        <v>0</v>
      </c>
      <c r="G186" s="407">
        <f t="shared" ref="G186:L186" si="254">$B$186/6</f>
        <v>27187500</v>
      </c>
      <c r="H186" s="407">
        <f t="shared" si="254"/>
        <v>27187500</v>
      </c>
      <c r="I186" s="407">
        <f t="shared" si="254"/>
        <v>27187500</v>
      </c>
      <c r="J186" s="407">
        <f t="shared" si="254"/>
        <v>27187500</v>
      </c>
      <c r="K186" s="407">
        <f t="shared" si="254"/>
        <v>27187500</v>
      </c>
      <c r="L186" s="408">
        <f t="shared" si="254"/>
        <v>27187500</v>
      </c>
      <c r="M186" s="117"/>
      <c r="N186" s="117"/>
      <c r="O186" s="117"/>
      <c r="P186" s="117"/>
    </row>
    <row r="187" spans="1:16" s="122" customFormat="1" ht="65" x14ac:dyDescent="0.3">
      <c r="A187" s="402" t="s">
        <v>491</v>
      </c>
      <c r="B187" s="403">
        <f>B189+B190</f>
        <v>104400000</v>
      </c>
      <c r="C187" s="403">
        <f t="shared" ref="C187" si="255">C189+C190</f>
        <v>0</v>
      </c>
      <c r="D187" s="403">
        <f t="shared" ref="D187" si="256">D189+D190</f>
        <v>0</v>
      </c>
      <c r="E187" s="403">
        <f t="shared" ref="E187" si="257">E189+E190</f>
        <v>0</v>
      </c>
      <c r="F187" s="403">
        <f t="shared" ref="F187" si="258">F189+F190</f>
        <v>0</v>
      </c>
      <c r="G187" s="403">
        <f t="shared" ref="G187" si="259">G189+G190</f>
        <v>17400000</v>
      </c>
      <c r="H187" s="403">
        <f t="shared" ref="H187" si="260">H189+H190</f>
        <v>17400000</v>
      </c>
      <c r="I187" s="403">
        <f t="shared" ref="I187" si="261">I189+I190</f>
        <v>17400000</v>
      </c>
      <c r="J187" s="403">
        <f t="shared" ref="J187" si="262">J189+J190</f>
        <v>17400000</v>
      </c>
      <c r="K187" s="403">
        <f t="shared" ref="K187" si="263">K189+K190</f>
        <v>17400000</v>
      </c>
      <c r="L187" s="404">
        <f t="shared" ref="L187" si="264">L189+L190</f>
        <v>17400000</v>
      </c>
      <c r="M187" s="117"/>
      <c r="N187" s="117"/>
      <c r="O187" s="117"/>
      <c r="P187" s="117"/>
    </row>
    <row r="188" spans="1:16" s="122" customFormat="1" x14ac:dyDescent="0.3">
      <c r="A188" s="547" t="s">
        <v>464</v>
      </c>
      <c r="B188" s="545">
        <f>B189+B190</f>
        <v>104400000</v>
      </c>
      <c r="C188" s="545">
        <f t="shared" ref="C188:L188" si="265">C189+C190</f>
        <v>0</v>
      </c>
      <c r="D188" s="545">
        <f t="shared" si="265"/>
        <v>0</v>
      </c>
      <c r="E188" s="545">
        <f t="shared" si="265"/>
        <v>0</v>
      </c>
      <c r="F188" s="545">
        <f t="shared" si="265"/>
        <v>0</v>
      </c>
      <c r="G188" s="545">
        <f t="shared" si="265"/>
        <v>17400000</v>
      </c>
      <c r="H188" s="545">
        <f t="shared" si="265"/>
        <v>17400000</v>
      </c>
      <c r="I188" s="545">
        <f t="shared" si="265"/>
        <v>17400000</v>
      </c>
      <c r="J188" s="545">
        <f t="shared" si="265"/>
        <v>17400000</v>
      </c>
      <c r="K188" s="545">
        <f t="shared" si="265"/>
        <v>17400000</v>
      </c>
      <c r="L188" s="546">
        <f t="shared" si="265"/>
        <v>17400000</v>
      </c>
      <c r="M188" s="117"/>
      <c r="N188" s="117"/>
      <c r="O188" s="117"/>
      <c r="P188" s="117"/>
    </row>
    <row r="189" spans="1:16" s="122" customFormat="1" hidden="1" x14ac:dyDescent="0.3">
      <c r="A189" s="406" t="s">
        <v>15</v>
      </c>
      <c r="B189" s="407">
        <v>0</v>
      </c>
      <c r="C189" s="407">
        <v>0</v>
      </c>
      <c r="D189" s="407">
        <v>0</v>
      </c>
      <c r="E189" s="407">
        <v>0</v>
      </c>
      <c r="F189" s="407">
        <f>$B$189/6</f>
        <v>0</v>
      </c>
      <c r="G189" s="407">
        <f t="shared" ref="G189:L189" si="266">$B$189/6</f>
        <v>0</v>
      </c>
      <c r="H189" s="407">
        <f t="shared" si="266"/>
        <v>0</v>
      </c>
      <c r="I189" s="407">
        <f t="shared" si="266"/>
        <v>0</v>
      </c>
      <c r="J189" s="407">
        <f t="shared" si="266"/>
        <v>0</v>
      </c>
      <c r="K189" s="407">
        <f t="shared" si="266"/>
        <v>0</v>
      </c>
      <c r="L189" s="408">
        <f t="shared" si="266"/>
        <v>0</v>
      </c>
      <c r="M189" s="117"/>
      <c r="N189" s="117"/>
      <c r="O189" s="117"/>
      <c r="P189" s="117"/>
    </row>
    <row r="190" spans="1:16" s="122" customFormat="1" ht="52" x14ac:dyDescent="0.3">
      <c r="A190" s="406" t="s">
        <v>16</v>
      </c>
      <c r="B190" s="407">
        <f>'3.PIELIKUMS'!J23</f>
        <v>104400000</v>
      </c>
      <c r="C190" s="407">
        <v>0</v>
      </c>
      <c r="D190" s="407">
        <v>0</v>
      </c>
      <c r="E190" s="407">
        <v>0</v>
      </c>
      <c r="F190" s="407">
        <v>0</v>
      </c>
      <c r="G190" s="407">
        <f t="shared" ref="G190:L190" si="267">$B$190/6</f>
        <v>17400000</v>
      </c>
      <c r="H190" s="407">
        <f t="shared" si="267"/>
        <v>17400000</v>
      </c>
      <c r="I190" s="407">
        <f t="shared" si="267"/>
        <v>17400000</v>
      </c>
      <c r="J190" s="407">
        <f t="shared" si="267"/>
        <v>17400000</v>
      </c>
      <c r="K190" s="407">
        <f t="shared" si="267"/>
        <v>17400000</v>
      </c>
      <c r="L190" s="408">
        <f t="shared" si="267"/>
        <v>17400000</v>
      </c>
      <c r="M190" s="117"/>
      <c r="N190" s="117"/>
      <c r="O190" s="117"/>
      <c r="P190" s="117"/>
    </row>
    <row r="191" spans="1:16" s="122" customFormat="1" ht="39" x14ac:dyDescent="0.3">
      <c r="A191" s="402" t="s">
        <v>492</v>
      </c>
      <c r="B191" s="403">
        <f>B193+B194</f>
        <v>0</v>
      </c>
      <c r="C191" s="403">
        <f t="shared" ref="C191" si="268">C193+C194</f>
        <v>0</v>
      </c>
      <c r="D191" s="403">
        <f t="shared" ref="D191" si="269">D193+D194</f>
        <v>0</v>
      </c>
      <c r="E191" s="403">
        <f t="shared" ref="E191" si="270">E193+E194</f>
        <v>0</v>
      </c>
      <c r="F191" s="403">
        <f t="shared" ref="F191" si="271">F193+F194</f>
        <v>0</v>
      </c>
      <c r="G191" s="403">
        <f t="shared" ref="G191" si="272">G193+G194</f>
        <v>0</v>
      </c>
      <c r="H191" s="403">
        <f t="shared" ref="H191" si="273">H193+H194</f>
        <v>0</v>
      </c>
      <c r="I191" s="403">
        <f t="shared" ref="I191" si="274">I193+I194</f>
        <v>0</v>
      </c>
      <c r="J191" s="403">
        <f t="shared" ref="J191" si="275">J193+J194</f>
        <v>0</v>
      </c>
      <c r="K191" s="403">
        <f t="shared" ref="K191" si="276">K193+K194</f>
        <v>0</v>
      </c>
      <c r="L191" s="404">
        <f t="shared" ref="L191" si="277">L193+L194</f>
        <v>0</v>
      </c>
      <c r="M191" s="117"/>
      <c r="N191" s="117"/>
      <c r="O191" s="117"/>
      <c r="P191" s="117"/>
    </row>
    <row r="192" spans="1:16" s="122" customFormat="1" x14ac:dyDescent="0.3">
      <c r="A192" s="547" t="s">
        <v>464</v>
      </c>
      <c r="B192" s="545">
        <f>B193+B194</f>
        <v>0</v>
      </c>
      <c r="C192" s="545">
        <f t="shared" ref="C192:L192" si="278">C193+C194</f>
        <v>0</v>
      </c>
      <c r="D192" s="545">
        <f t="shared" si="278"/>
        <v>0</v>
      </c>
      <c r="E192" s="545">
        <f t="shared" si="278"/>
        <v>0</v>
      </c>
      <c r="F192" s="545">
        <f t="shared" si="278"/>
        <v>0</v>
      </c>
      <c r="G192" s="545">
        <f t="shared" si="278"/>
        <v>0</v>
      </c>
      <c r="H192" s="545">
        <f t="shared" si="278"/>
        <v>0</v>
      </c>
      <c r="I192" s="545">
        <f t="shared" si="278"/>
        <v>0</v>
      </c>
      <c r="J192" s="545">
        <f t="shared" si="278"/>
        <v>0</v>
      </c>
      <c r="K192" s="545">
        <f t="shared" si="278"/>
        <v>0</v>
      </c>
      <c r="L192" s="546">
        <f t="shared" si="278"/>
        <v>0</v>
      </c>
      <c r="M192" s="117"/>
      <c r="N192" s="117"/>
      <c r="O192" s="117"/>
      <c r="P192" s="117"/>
    </row>
    <row r="193" spans="1:16" s="122" customFormat="1" hidden="1" x14ac:dyDescent="0.3">
      <c r="A193" s="406" t="s">
        <v>15</v>
      </c>
      <c r="B193" s="407">
        <v>0</v>
      </c>
      <c r="C193" s="407">
        <v>0</v>
      </c>
      <c r="D193" s="407">
        <v>0</v>
      </c>
      <c r="E193" s="407">
        <v>0</v>
      </c>
      <c r="F193" s="407">
        <f>$B$193/6</f>
        <v>0</v>
      </c>
      <c r="G193" s="407">
        <f t="shared" ref="G193:L193" si="279">$B$193/6</f>
        <v>0</v>
      </c>
      <c r="H193" s="407">
        <f t="shared" si="279"/>
        <v>0</v>
      </c>
      <c r="I193" s="407">
        <f t="shared" si="279"/>
        <v>0</v>
      </c>
      <c r="J193" s="407">
        <f t="shared" si="279"/>
        <v>0</v>
      </c>
      <c r="K193" s="407">
        <f t="shared" si="279"/>
        <v>0</v>
      </c>
      <c r="L193" s="408">
        <f t="shared" si="279"/>
        <v>0</v>
      </c>
      <c r="M193" s="117"/>
      <c r="N193" s="117"/>
      <c r="O193" s="117"/>
      <c r="P193" s="117"/>
    </row>
    <row r="194" spans="1:16" s="122" customFormat="1" ht="52" hidden="1" x14ac:dyDescent="0.3">
      <c r="A194" s="406" t="s">
        <v>16</v>
      </c>
      <c r="B194" s="407">
        <f>'3.PIELIKUMS'!K24</f>
        <v>0</v>
      </c>
      <c r="C194" s="407">
        <v>0</v>
      </c>
      <c r="D194" s="407">
        <v>0</v>
      </c>
      <c r="E194" s="407">
        <v>0</v>
      </c>
      <c r="F194" s="407">
        <f>$B$194/6</f>
        <v>0</v>
      </c>
      <c r="G194" s="407">
        <f t="shared" ref="G194:L194" si="280">$B$194/6</f>
        <v>0</v>
      </c>
      <c r="H194" s="407">
        <f t="shared" si="280"/>
        <v>0</v>
      </c>
      <c r="I194" s="407">
        <f t="shared" si="280"/>
        <v>0</v>
      </c>
      <c r="J194" s="407">
        <f t="shared" si="280"/>
        <v>0</v>
      </c>
      <c r="K194" s="407">
        <f t="shared" si="280"/>
        <v>0</v>
      </c>
      <c r="L194" s="408">
        <f t="shared" si="280"/>
        <v>0</v>
      </c>
      <c r="M194" s="117"/>
      <c r="N194" s="117"/>
      <c r="O194" s="117"/>
      <c r="P194" s="117"/>
    </row>
    <row r="195" spans="1:16" s="122" customFormat="1" ht="26" x14ac:dyDescent="0.3">
      <c r="A195" s="402" t="s">
        <v>493</v>
      </c>
      <c r="B195" s="403">
        <f>B197+B198</f>
        <v>0</v>
      </c>
      <c r="C195" s="403">
        <f t="shared" ref="C195:L195" si="281">C197+C198</f>
        <v>0</v>
      </c>
      <c r="D195" s="403">
        <f t="shared" si="281"/>
        <v>0</v>
      </c>
      <c r="E195" s="403">
        <f t="shared" si="281"/>
        <v>0</v>
      </c>
      <c r="F195" s="403">
        <f t="shared" si="281"/>
        <v>0</v>
      </c>
      <c r="G195" s="403">
        <f t="shared" si="281"/>
        <v>0</v>
      </c>
      <c r="H195" s="403">
        <f t="shared" si="281"/>
        <v>0</v>
      </c>
      <c r="I195" s="403">
        <f t="shared" si="281"/>
        <v>0</v>
      </c>
      <c r="J195" s="403">
        <f t="shared" si="281"/>
        <v>0</v>
      </c>
      <c r="K195" s="403">
        <f t="shared" si="281"/>
        <v>0</v>
      </c>
      <c r="L195" s="404">
        <f t="shared" si="281"/>
        <v>0</v>
      </c>
      <c r="M195" s="117"/>
      <c r="N195" s="117"/>
      <c r="O195" s="117"/>
      <c r="P195" s="117"/>
    </row>
    <row r="196" spans="1:16" s="122" customFormat="1" x14ac:dyDescent="0.3">
      <c r="A196" s="547" t="s">
        <v>464</v>
      </c>
      <c r="B196" s="545">
        <f>B197+B198</f>
        <v>0</v>
      </c>
      <c r="C196" s="545">
        <f t="shared" ref="C196:L196" si="282">C197+C198</f>
        <v>0</v>
      </c>
      <c r="D196" s="545">
        <f t="shared" si="282"/>
        <v>0</v>
      </c>
      <c r="E196" s="545">
        <f t="shared" si="282"/>
        <v>0</v>
      </c>
      <c r="F196" s="545">
        <f t="shared" si="282"/>
        <v>0</v>
      </c>
      <c r="G196" s="545">
        <f t="shared" si="282"/>
        <v>0</v>
      </c>
      <c r="H196" s="545">
        <f t="shared" si="282"/>
        <v>0</v>
      </c>
      <c r="I196" s="545">
        <f t="shared" si="282"/>
        <v>0</v>
      </c>
      <c r="J196" s="545">
        <f t="shared" si="282"/>
        <v>0</v>
      </c>
      <c r="K196" s="545">
        <f t="shared" si="282"/>
        <v>0</v>
      </c>
      <c r="L196" s="546">
        <f t="shared" si="282"/>
        <v>0</v>
      </c>
      <c r="M196" s="117"/>
      <c r="N196" s="117"/>
      <c r="O196" s="117"/>
      <c r="P196" s="117"/>
    </row>
    <row r="197" spans="1:16" s="122" customFormat="1" hidden="1" x14ac:dyDescent="0.3">
      <c r="A197" s="406" t="s">
        <v>15</v>
      </c>
      <c r="B197" s="407">
        <v>0</v>
      </c>
      <c r="C197" s="407">
        <v>0</v>
      </c>
      <c r="D197" s="407">
        <v>0</v>
      </c>
      <c r="E197" s="407">
        <v>0</v>
      </c>
      <c r="F197" s="407">
        <f>$B$197/6</f>
        <v>0</v>
      </c>
      <c r="G197" s="407">
        <f t="shared" ref="G197:L197" si="283">$B$197/6</f>
        <v>0</v>
      </c>
      <c r="H197" s="407">
        <f t="shared" si="283"/>
        <v>0</v>
      </c>
      <c r="I197" s="407">
        <f t="shared" si="283"/>
        <v>0</v>
      </c>
      <c r="J197" s="407">
        <f t="shared" si="283"/>
        <v>0</v>
      </c>
      <c r="K197" s="407">
        <f t="shared" si="283"/>
        <v>0</v>
      </c>
      <c r="L197" s="408">
        <f t="shared" si="283"/>
        <v>0</v>
      </c>
      <c r="M197" s="117"/>
      <c r="N197" s="117"/>
      <c r="O197" s="117"/>
      <c r="P197" s="117"/>
    </row>
    <row r="198" spans="1:16" s="122" customFormat="1" ht="52" hidden="1" x14ac:dyDescent="0.3">
      <c r="A198" s="406" t="s">
        <v>16</v>
      </c>
      <c r="B198" s="407">
        <f>'3.PIELIKUMS'!J25</f>
        <v>0</v>
      </c>
      <c r="C198" s="407">
        <v>0</v>
      </c>
      <c r="D198" s="407">
        <v>0</v>
      </c>
      <c r="E198" s="407">
        <v>0</v>
      </c>
      <c r="F198" s="407">
        <f>$B$198/6</f>
        <v>0</v>
      </c>
      <c r="G198" s="407">
        <f t="shared" ref="G198:L198" si="284">$B$198/6</f>
        <v>0</v>
      </c>
      <c r="H198" s="407">
        <f t="shared" si="284"/>
        <v>0</v>
      </c>
      <c r="I198" s="407">
        <f t="shared" si="284"/>
        <v>0</v>
      </c>
      <c r="J198" s="407">
        <f t="shared" si="284"/>
        <v>0</v>
      </c>
      <c r="K198" s="407">
        <f t="shared" si="284"/>
        <v>0</v>
      </c>
      <c r="L198" s="408">
        <f t="shared" si="284"/>
        <v>0</v>
      </c>
      <c r="M198" s="117"/>
      <c r="N198" s="117"/>
      <c r="O198" s="117"/>
      <c r="P198" s="117"/>
    </row>
    <row r="199" spans="1:16" s="122" customFormat="1" ht="78" x14ac:dyDescent="0.3">
      <c r="A199" s="402" t="s">
        <v>494</v>
      </c>
      <c r="B199" s="403">
        <f>B201+B202</f>
        <v>0</v>
      </c>
      <c r="C199" s="403">
        <f t="shared" ref="C199:L199" si="285">C201+C202</f>
        <v>0</v>
      </c>
      <c r="D199" s="403">
        <f t="shared" si="285"/>
        <v>0</v>
      </c>
      <c r="E199" s="403">
        <f t="shared" si="285"/>
        <v>0</v>
      </c>
      <c r="F199" s="403">
        <f t="shared" si="285"/>
        <v>0</v>
      </c>
      <c r="G199" s="403">
        <f t="shared" si="285"/>
        <v>0</v>
      </c>
      <c r="H199" s="403">
        <f t="shared" si="285"/>
        <v>0</v>
      </c>
      <c r="I199" s="403">
        <f t="shared" si="285"/>
        <v>0</v>
      </c>
      <c r="J199" s="403">
        <f t="shared" si="285"/>
        <v>0</v>
      </c>
      <c r="K199" s="403">
        <f t="shared" si="285"/>
        <v>0</v>
      </c>
      <c r="L199" s="404">
        <f t="shared" si="285"/>
        <v>0</v>
      </c>
      <c r="M199" s="117"/>
      <c r="N199" s="117"/>
      <c r="O199" s="117"/>
      <c r="P199" s="117"/>
    </row>
    <row r="200" spans="1:16" s="122" customFormat="1" ht="13.5" thickBot="1" x14ac:dyDescent="0.35">
      <c r="A200" s="548" t="s">
        <v>464</v>
      </c>
      <c r="B200" s="549">
        <f>B201+B202</f>
        <v>0</v>
      </c>
      <c r="C200" s="549">
        <f t="shared" ref="C200:L200" si="286">C201+C202</f>
        <v>0</v>
      </c>
      <c r="D200" s="549">
        <f t="shared" si="286"/>
        <v>0</v>
      </c>
      <c r="E200" s="549">
        <f t="shared" si="286"/>
        <v>0</v>
      </c>
      <c r="F200" s="549">
        <f t="shared" si="286"/>
        <v>0</v>
      </c>
      <c r="G200" s="549">
        <f t="shared" si="286"/>
        <v>0</v>
      </c>
      <c r="H200" s="549">
        <f t="shared" si="286"/>
        <v>0</v>
      </c>
      <c r="I200" s="549">
        <f t="shared" si="286"/>
        <v>0</v>
      </c>
      <c r="J200" s="549">
        <f t="shared" si="286"/>
        <v>0</v>
      </c>
      <c r="K200" s="549">
        <f t="shared" si="286"/>
        <v>0</v>
      </c>
      <c r="L200" s="550">
        <f t="shared" si="286"/>
        <v>0</v>
      </c>
      <c r="M200" s="117"/>
      <c r="N200" s="117"/>
      <c r="O200" s="117"/>
      <c r="P200" s="117"/>
    </row>
    <row r="201" spans="1:16" s="122" customFormat="1" ht="13.5" hidden="1" thickBot="1" x14ac:dyDescent="0.35">
      <c r="A201" s="279" t="s">
        <v>15</v>
      </c>
      <c r="B201" s="430">
        <v>0</v>
      </c>
      <c r="C201" s="430">
        <v>0</v>
      </c>
      <c r="D201" s="430">
        <v>0</v>
      </c>
      <c r="E201" s="430">
        <v>0</v>
      </c>
      <c r="F201" s="430">
        <f>$B$193/6</f>
        <v>0</v>
      </c>
      <c r="G201" s="430">
        <f>$B$201/6</f>
        <v>0</v>
      </c>
      <c r="H201" s="430">
        <f t="shared" ref="H201:L201" si="287">$B$201/6</f>
        <v>0</v>
      </c>
      <c r="I201" s="430">
        <f t="shared" si="287"/>
        <v>0</v>
      </c>
      <c r="J201" s="430">
        <f t="shared" si="287"/>
        <v>0</v>
      </c>
      <c r="K201" s="430">
        <f t="shared" si="287"/>
        <v>0</v>
      </c>
      <c r="L201" s="535">
        <f t="shared" si="287"/>
        <v>0</v>
      </c>
      <c r="M201" s="117"/>
      <c r="N201" s="117"/>
      <c r="O201" s="117"/>
      <c r="P201" s="117"/>
    </row>
    <row r="202" spans="1:16" s="122" customFormat="1" ht="52.5" hidden="1" thickBot="1" x14ac:dyDescent="0.35">
      <c r="A202" s="176" t="s">
        <v>16</v>
      </c>
      <c r="B202" s="183">
        <f>'3.PIELIKUMS'!J26</f>
        <v>0</v>
      </c>
      <c r="C202" s="183">
        <v>0</v>
      </c>
      <c r="D202" s="183">
        <v>0</v>
      </c>
      <c r="E202" s="183">
        <v>0</v>
      </c>
      <c r="F202" s="183">
        <f>$B$194/6</f>
        <v>0</v>
      </c>
      <c r="G202" s="183">
        <f>$B$202/6</f>
        <v>0</v>
      </c>
      <c r="H202" s="183">
        <f t="shared" ref="H202:L202" si="288">$B$202/6</f>
        <v>0</v>
      </c>
      <c r="I202" s="183">
        <f t="shared" si="288"/>
        <v>0</v>
      </c>
      <c r="J202" s="183">
        <f t="shared" si="288"/>
        <v>0</v>
      </c>
      <c r="K202" s="183">
        <f t="shared" si="288"/>
        <v>0</v>
      </c>
      <c r="L202" s="184">
        <f t="shared" si="288"/>
        <v>0</v>
      </c>
      <c r="M202" s="117"/>
      <c r="N202" s="117"/>
      <c r="O202" s="117"/>
      <c r="P202" s="117"/>
    </row>
    <row r="203" spans="1:16" s="122" customFormat="1" ht="26" x14ac:dyDescent="0.3">
      <c r="A203" s="447" t="s">
        <v>495</v>
      </c>
      <c r="B203" s="581"/>
      <c r="C203" s="581"/>
      <c r="D203" s="581"/>
      <c r="E203" s="581"/>
      <c r="F203" s="581"/>
      <c r="G203" s="581"/>
      <c r="H203" s="581"/>
      <c r="I203" s="581"/>
      <c r="J203" s="581"/>
      <c r="K203" s="581"/>
      <c r="L203" s="582"/>
      <c r="M203" s="117"/>
      <c r="N203" s="117"/>
      <c r="O203" s="117"/>
      <c r="P203" s="117"/>
    </row>
    <row r="204" spans="1:16" s="122" customFormat="1" x14ac:dyDescent="0.3">
      <c r="A204" s="436" t="s">
        <v>9</v>
      </c>
      <c r="B204" s="584">
        <f>B208</f>
        <v>34800000</v>
      </c>
      <c r="C204" s="584">
        <f t="shared" ref="C204:L204" si="289">C208</f>
        <v>0</v>
      </c>
      <c r="D204" s="584">
        <f t="shared" si="289"/>
        <v>0</v>
      </c>
      <c r="E204" s="584">
        <f t="shared" si="289"/>
        <v>0</v>
      </c>
      <c r="F204" s="584">
        <f t="shared" si="289"/>
        <v>0</v>
      </c>
      <c r="G204" s="584">
        <f t="shared" si="289"/>
        <v>5800000</v>
      </c>
      <c r="H204" s="584">
        <f t="shared" si="289"/>
        <v>5800000</v>
      </c>
      <c r="I204" s="584">
        <f t="shared" si="289"/>
        <v>5800000</v>
      </c>
      <c r="J204" s="584">
        <f t="shared" si="289"/>
        <v>5800000</v>
      </c>
      <c r="K204" s="584">
        <f t="shared" si="289"/>
        <v>5800000</v>
      </c>
      <c r="L204" s="585">
        <f t="shared" si="289"/>
        <v>5800000</v>
      </c>
      <c r="M204" s="117"/>
      <c r="N204" s="117"/>
      <c r="O204" s="117"/>
      <c r="P204" s="117"/>
    </row>
    <row r="205" spans="1:16" hidden="1" x14ac:dyDescent="0.3">
      <c r="A205" s="433" t="s">
        <v>10</v>
      </c>
      <c r="B205" s="434"/>
      <c r="C205" s="434"/>
      <c r="D205" s="434"/>
      <c r="E205" s="434"/>
      <c r="F205" s="434"/>
      <c r="G205" s="434"/>
      <c r="H205" s="434"/>
      <c r="I205" s="434"/>
      <c r="J205" s="434"/>
      <c r="K205" s="434"/>
      <c r="L205" s="435"/>
    </row>
    <row r="206" spans="1:16" hidden="1" x14ac:dyDescent="0.3">
      <c r="A206" s="433" t="s">
        <v>11</v>
      </c>
      <c r="B206" s="434"/>
      <c r="C206" s="434"/>
      <c r="D206" s="434"/>
      <c r="E206" s="434"/>
      <c r="F206" s="434"/>
      <c r="G206" s="434"/>
      <c r="H206" s="434"/>
      <c r="I206" s="434"/>
      <c r="J206" s="434"/>
      <c r="K206" s="434"/>
      <c r="L206" s="435"/>
    </row>
    <row r="207" spans="1:16" ht="26" hidden="1" x14ac:dyDescent="0.3">
      <c r="A207" s="433" t="s">
        <v>12</v>
      </c>
      <c r="B207" s="434"/>
      <c r="C207" s="434"/>
      <c r="D207" s="434"/>
      <c r="E207" s="434"/>
      <c r="F207" s="434"/>
      <c r="G207" s="434"/>
      <c r="H207" s="434"/>
      <c r="I207" s="434"/>
      <c r="J207" s="434"/>
      <c r="K207" s="434"/>
      <c r="L207" s="435"/>
    </row>
    <row r="208" spans="1:16" s="122" customFormat="1" x14ac:dyDescent="0.3">
      <c r="A208" s="436" t="s">
        <v>13</v>
      </c>
      <c r="B208" s="584">
        <f>B211+B210</f>
        <v>34800000</v>
      </c>
      <c r="C208" s="584">
        <f t="shared" ref="C208:L208" si="290">C211+C210</f>
        <v>0</v>
      </c>
      <c r="D208" s="584">
        <f t="shared" si="290"/>
        <v>0</v>
      </c>
      <c r="E208" s="584">
        <f t="shared" si="290"/>
        <v>0</v>
      </c>
      <c r="F208" s="584">
        <f t="shared" si="290"/>
        <v>0</v>
      </c>
      <c r="G208" s="584">
        <f t="shared" si="290"/>
        <v>5800000</v>
      </c>
      <c r="H208" s="584">
        <f t="shared" si="290"/>
        <v>5800000</v>
      </c>
      <c r="I208" s="584">
        <f t="shared" si="290"/>
        <v>5800000</v>
      </c>
      <c r="J208" s="584">
        <f t="shared" si="290"/>
        <v>5800000</v>
      </c>
      <c r="K208" s="584">
        <f t="shared" si="290"/>
        <v>5800000</v>
      </c>
      <c r="L208" s="585">
        <f t="shared" si="290"/>
        <v>5800000</v>
      </c>
      <c r="M208" s="117"/>
      <c r="N208" s="117"/>
      <c r="O208" s="117"/>
      <c r="P208" s="117"/>
    </row>
    <row r="209" spans="1:55" x14ac:dyDescent="0.3">
      <c r="A209" s="433" t="s">
        <v>14</v>
      </c>
      <c r="B209" s="434"/>
      <c r="C209" s="434"/>
      <c r="D209" s="434"/>
      <c r="E209" s="434"/>
      <c r="F209" s="434"/>
      <c r="G209" s="434"/>
      <c r="H209" s="434"/>
      <c r="I209" s="434"/>
      <c r="J209" s="434"/>
      <c r="K209" s="434"/>
      <c r="L209" s="435"/>
    </row>
    <row r="210" spans="1:55" hidden="1" x14ac:dyDescent="0.3">
      <c r="A210" s="433" t="s">
        <v>15</v>
      </c>
      <c r="B210" s="437">
        <f>B219</f>
        <v>0</v>
      </c>
      <c r="C210" s="437">
        <f t="shared" ref="C210:L210" si="291">C219</f>
        <v>0</v>
      </c>
      <c r="D210" s="437">
        <f t="shared" si="291"/>
        <v>0</v>
      </c>
      <c r="E210" s="437">
        <f t="shared" si="291"/>
        <v>0</v>
      </c>
      <c r="F210" s="437">
        <f t="shared" si="291"/>
        <v>0</v>
      </c>
      <c r="G210" s="437">
        <f t="shared" si="291"/>
        <v>0</v>
      </c>
      <c r="H210" s="437">
        <f t="shared" si="291"/>
        <v>0</v>
      </c>
      <c r="I210" s="437">
        <f t="shared" si="291"/>
        <v>0</v>
      </c>
      <c r="J210" s="437">
        <f t="shared" si="291"/>
        <v>0</v>
      </c>
      <c r="K210" s="437">
        <f t="shared" si="291"/>
        <v>0</v>
      </c>
      <c r="L210" s="438">
        <f t="shared" si="291"/>
        <v>0</v>
      </c>
    </row>
    <row r="211" spans="1:55" ht="52.5" thickBot="1" x14ac:dyDescent="0.35">
      <c r="A211" s="440" t="s">
        <v>16</v>
      </c>
      <c r="B211" s="441">
        <f>B220</f>
        <v>34800000</v>
      </c>
      <c r="C211" s="441">
        <f t="shared" ref="C211:L211" si="292">C220</f>
        <v>0</v>
      </c>
      <c r="D211" s="441">
        <f t="shared" si="292"/>
        <v>0</v>
      </c>
      <c r="E211" s="441">
        <f t="shared" si="292"/>
        <v>0</v>
      </c>
      <c r="F211" s="441">
        <f t="shared" si="292"/>
        <v>0</v>
      </c>
      <c r="G211" s="441">
        <f t="shared" si="292"/>
        <v>5800000</v>
      </c>
      <c r="H211" s="441">
        <f t="shared" si="292"/>
        <v>5800000</v>
      </c>
      <c r="I211" s="441">
        <f t="shared" si="292"/>
        <v>5800000</v>
      </c>
      <c r="J211" s="441">
        <f t="shared" si="292"/>
        <v>5800000</v>
      </c>
      <c r="K211" s="441">
        <f t="shared" si="292"/>
        <v>5800000</v>
      </c>
      <c r="L211" s="442">
        <f t="shared" si="292"/>
        <v>5800000</v>
      </c>
    </row>
    <row r="212" spans="1:55" s="397" customFormat="1" x14ac:dyDescent="0.3">
      <c r="A212" s="475" t="s">
        <v>461</v>
      </c>
      <c r="B212" s="476"/>
      <c r="C212" s="476"/>
      <c r="D212" s="476"/>
      <c r="E212" s="476"/>
      <c r="F212" s="476"/>
      <c r="G212" s="476"/>
      <c r="H212" s="476"/>
      <c r="I212" s="476"/>
      <c r="J212" s="476"/>
      <c r="K212" s="476"/>
      <c r="L212" s="477"/>
      <c r="M212" s="117"/>
      <c r="N212" s="117"/>
      <c r="O212" s="117"/>
      <c r="P212" s="117"/>
    </row>
    <row r="213" spans="1:55" s="397" customFormat="1" x14ac:dyDescent="0.3">
      <c r="A213" s="478" t="s">
        <v>462</v>
      </c>
      <c r="B213" s="451"/>
      <c r="C213" s="451"/>
      <c r="D213" s="451"/>
      <c r="E213" s="451"/>
      <c r="F213" s="451"/>
      <c r="G213" s="451"/>
      <c r="H213" s="451"/>
      <c r="I213" s="451"/>
      <c r="J213" s="451"/>
      <c r="K213" s="451"/>
      <c r="L213" s="479"/>
      <c r="M213" s="117"/>
      <c r="N213" s="117"/>
      <c r="O213" s="117"/>
      <c r="P213" s="117"/>
    </row>
    <row r="214" spans="1:55" s="397" customFormat="1" x14ac:dyDescent="0.3">
      <c r="A214" s="480" t="s">
        <v>467</v>
      </c>
      <c r="B214" s="451">
        <f>B215+B216</f>
        <v>34800000</v>
      </c>
      <c r="C214" s="451">
        <f t="shared" ref="C214:L214" si="293">C215+C216</f>
        <v>0</v>
      </c>
      <c r="D214" s="451">
        <f t="shared" si="293"/>
        <v>0</v>
      </c>
      <c r="E214" s="451">
        <f t="shared" si="293"/>
        <v>0</v>
      </c>
      <c r="F214" s="451">
        <f t="shared" si="293"/>
        <v>0</v>
      </c>
      <c r="G214" s="451">
        <f t="shared" si="293"/>
        <v>5800000</v>
      </c>
      <c r="H214" s="451">
        <f t="shared" si="293"/>
        <v>5800000</v>
      </c>
      <c r="I214" s="451">
        <f t="shared" si="293"/>
        <v>5800000</v>
      </c>
      <c r="J214" s="451">
        <f t="shared" si="293"/>
        <v>5800000</v>
      </c>
      <c r="K214" s="451">
        <f t="shared" si="293"/>
        <v>5800000</v>
      </c>
      <c r="L214" s="479">
        <f t="shared" si="293"/>
        <v>5800000</v>
      </c>
      <c r="M214" s="117"/>
      <c r="N214" s="117"/>
      <c r="O214" s="117"/>
      <c r="P214" s="117"/>
    </row>
    <row r="215" spans="1:55" s="397" customFormat="1" hidden="1" x14ac:dyDescent="0.3">
      <c r="A215" s="449" t="s">
        <v>15</v>
      </c>
      <c r="B215" s="452">
        <f>B219</f>
        <v>0</v>
      </c>
      <c r="C215" s="452">
        <f t="shared" ref="C215:L215" si="294">C219</f>
        <v>0</v>
      </c>
      <c r="D215" s="452">
        <f t="shared" si="294"/>
        <v>0</v>
      </c>
      <c r="E215" s="452">
        <f t="shared" si="294"/>
        <v>0</v>
      </c>
      <c r="F215" s="452">
        <f t="shared" si="294"/>
        <v>0</v>
      </c>
      <c r="G215" s="452">
        <f t="shared" si="294"/>
        <v>0</v>
      </c>
      <c r="H215" s="452">
        <f t="shared" si="294"/>
        <v>0</v>
      </c>
      <c r="I215" s="452">
        <f t="shared" si="294"/>
        <v>0</v>
      </c>
      <c r="J215" s="452">
        <f t="shared" si="294"/>
        <v>0</v>
      </c>
      <c r="K215" s="452">
        <f t="shared" si="294"/>
        <v>0</v>
      </c>
      <c r="L215" s="459">
        <f t="shared" si="294"/>
        <v>0</v>
      </c>
      <c r="M215" s="117"/>
      <c r="N215" s="117"/>
      <c r="O215" s="117"/>
      <c r="P215" s="117"/>
    </row>
    <row r="216" spans="1:55" s="397" customFormat="1" ht="52.5" thickBot="1" x14ac:dyDescent="0.35">
      <c r="A216" s="496" t="s">
        <v>16</v>
      </c>
      <c r="B216" s="460">
        <f>B220</f>
        <v>34800000</v>
      </c>
      <c r="C216" s="460">
        <f t="shared" ref="C216:L216" si="295">C220</f>
        <v>0</v>
      </c>
      <c r="D216" s="460">
        <f t="shared" si="295"/>
        <v>0</v>
      </c>
      <c r="E216" s="460">
        <f t="shared" si="295"/>
        <v>0</v>
      </c>
      <c r="F216" s="460">
        <f t="shared" si="295"/>
        <v>0</v>
      </c>
      <c r="G216" s="460">
        <f t="shared" si="295"/>
        <v>5800000</v>
      </c>
      <c r="H216" s="460">
        <f t="shared" si="295"/>
        <v>5800000</v>
      </c>
      <c r="I216" s="460">
        <f t="shared" si="295"/>
        <v>5800000</v>
      </c>
      <c r="J216" s="460">
        <f t="shared" si="295"/>
        <v>5800000</v>
      </c>
      <c r="K216" s="460">
        <f t="shared" si="295"/>
        <v>5800000</v>
      </c>
      <c r="L216" s="461">
        <f t="shared" si="295"/>
        <v>5800000</v>
      </c>
      <c r="M216" s="117"/>
      <c r="N216" s="117"/>
      <c r="O216" s="117"/>
      <c r="P216" s="117"/>
    </row>
    <row r="217" spans="1:55" s="122" customFormat="1" ht="38.15" customHeight="1" x14ac:dyDescent="0.3">
      <c r="A217" s="490" t="s">
        <v>496</v>
      </c>
      <c r="B217" s="491">
        <f>B219+B220</f>
        <v>34800000</v>
      </c>
      <c r="C217" s="491">
        <f t="shared" ref="C217:L217" si="296">C219+C220</f>
        <v>0</v>
      </c>
      <c r="D217" s="491">
        <f t="shared" si="296"/>
        <v>0</v>
      </c>
      <c r="E217" s="491">
        <f t="shared" si="296"/>
        <v>0</v>
      </c>
      <c r="F217" s="491">
        <f t="shared" si="296"/>
        <v>0</v>
      </c>
      <c r="G217" s="491">
        <f t="shared" si="296"/>
        <v>5800000</v>
      </c>
      <c r="H217" s="491">
        <f t="shared" si="296"/>
        <v>5800000</v>
      </c>
      <c r="I217" s="491">
        <f t="shared" si="296"/>
        <v>5800000</v>
      </c>
      <c r="J217" s="491">
        <f t="shared" si="296"/>
        <v>5800000</v>
      </c>
      <c r="K217" s="491">
        <f t="shared" si="296"/>
        <v>5800000</v>
      </c>
      <c r="L217" s="492">
        <f t="shared" si="296"/>
        <v>5800000</v>
      </c>
      <c r="M217" s="117"/>
      <c r="N217" s="117"/>
      <c r="O217" s="117"/>
      <c r="P217" s="117"/>
    </row>
    <row r="218" spans="1:55" s="122" customFormat="1" x14ac:dyDescent="0.3">
      <c r="A218" s="547" t="s">
        <v>467</v>
      </c>
      <c r="B218" s="545">
        <f>B219+B220</f>
        <v>34800000</v>
      </c>
      <c r="C218" s="545">
        <f t="shared" ref="C218:L218" si="297">C219+C220</f>
        <v>0</v>
      </c>
      <c r="D218" s="545">
        <f t="shared" si="297"/>
        <v>0</v>
      </c>
      <c r="E218" s="545">
        <f t="shared" si="297"/>
        <v>0</v>
      </c>
      <c r="F218" s="545">
        <f t="shared" si="297"/>
        <v>0</v>
      </c>
      <c r="G218" s="545">
        <f t="shared" si="297"/>
        <v>5800000</v>
      </c>
      <c r="H218" s="545">
        <f t="shared" si="297"/>
        <v>5800000</v>
      </c>
      <c r="I218" s="545">
        <f t="shared" si="297"/>
        <v>5800000</v>
      </c>
      <c r="J218" s="545">
        <f t="shared" si="297"/>
        <v>5800000</v>
      </c>
      <c r="K218" s="545">
        <f t="shared" si="297"/>
        <v>5800000</v>
      </c>
      <c r="L218" s="546">
        <f t="shared" si="297"/>
        <v>5800000</v>
      </c>
      <c r="M218" s="117"/>
      <c r="N218" s="117"/>
      <c r="O218" s="117"/>
      <c r="P218" s="117"/>
    </row>
    <row r="219" spans="1:55" s="122" customFormat="1" hidden="1" x14ac:dyDescent="0.3">
      <c r="A219" s="406" t="s">
        <v>15</v>
      </c>
      <c r="B219" s="407">
        <v>0</v>
      </c>
      <c r="C219" s="407">
        <v>0</v>
      </c>
      <c r="D219" s="407">
        <v>0</v>
      </c>
      <c r="E219" s="407">
        <v>0</v>
      </c>
      <c r="F219" s="407">
        <f>$B$173/6</f>
        <v>0</v>
      </c>
      <c r="G219" s="407">
        <f>$B$219/6</f>
        <v>0</v>
      </c>
      <c r="H219" s="407">
        <f t="shared" ref="H219:L219" si="298">$B$219/6</f>
        <v>0</v>
      </c>
      <c r="I219" s="407">
        <f t="shared" si="298"/>
        <v>0</v>
      </c>
      <c r="J219" s="407">
        <f t="shared" si="298"/>
        <v>0</v>
      </c>
      <c r="K219" s="407">
        <f t="shared" si="298"/>
        <v>0</v>
      </c>
      <c r="L219" s="408">
        <f t="shared" si="298"/>
        <v>0</v>
      </c>
      <c r="M219" s="117"/>
      <c r="N219" s="117"/>
      <c r="O219" s="117"/>
      <c r="P219" s="117"/>
      <c r="Q219" s="117"/>
      <c r="R219" s="117"/>
      <c r="S219" s="117"/>
      <c r="T219" s="117"/>
      <c r="U219" s="117"/>
      <c r="V219" s="117"/>
      <c r="W219" s="117"/>
      <c r="X219" s="117"/>
      <c r="Y219" s="117"/>
      <c r="Z219" s="117"/>
      <c r="AA219" s="117"/>
      <c r="AB219" s="117"/>
      <c r="AC219" s="117"/>
      <c r="AD219" s="117"/>
      <c r="AE219" s="117"/>
      <c r="AF219" s="117"/>
      <c r="AG219" s="117"/>
      <c r="AH219" s="117"/>
      <c r="AI219" s="117"/>
      <c r="AJ219" s="117"/>
      <c r="AK219" s="117"/>
      <c r="AL219" s="117"/>
      <c r="AM219" s="117"/>
      <c r="AN219" s="117"/>
      <c r="AO219" s="117"/>
      <c r="AP219" s="117"/>
      <c r="AQ219" s="117"/>
      <c r="AR219" s="117"/>
      <c r="AS219" s="117"/>
      <c r="AT219" s="117"/>
      <c r="AU219" s="117"/>
      <c r="AV219" s="117"/>
      <c r="AW219" s="117"/>
      <c r="AX219" s="117"/>
      <c r="AY219" s="117"/>
      <c r="AZ219" s="117"/>
      <c r="BA219" s="117"/>
      <c r="BB219" s="117"/>
      <c r="BC219" s="117"/>
    </row>
    <row r="220" spans="1:55" s="122" customFormat="1" ht="52.5" thickBot="1" x14ac:dyDescent="0.35">
      <c r="A220" s="484" t="s">
        <v>16</v>
      </c>
      <c r="B220" s="457">
        <f>'3.PIELIKUMS'!J28</f>
        <v>34800000</v>
      </c>
      <c r="C220" s="457">
        <v>0</v>
      </c>
      <c r="D220" s="457">
        <v>0</v>
      </c>
      <c r="E220" s="457">
        <v>0</v>
      </c>
      <c r="F220" s="457">
        <v>0</v>
      </c>
      <c r="G220" s="457">
        <f>$B$220/6</f>
        <v>5800000</v>
      </c>
      <c r="H220" s="457">
        <f t="shared" ref="H220:L220" si="299">$B$220/6</f>
        <v>5800000</v>
      </c>
      <c r="I220" s="457">
        <f t="shared" si="299"/>
        <v>5800000</v>
      </c>
      <c r="J220" s="457">
        <f t="shared" si="299"/>
        <v>5800000</v>
      </c>
      <c r="K220" s="457">
        <f t="shared" si="299"/>
        <v>5800000</v>
      </c>
      <c r="L220" s="458">
        <f t="shared" si="299"/>
        <v>5800000</v>
      </c>
      <c r="M220" s="117"/>
      <c r="N220" s="117"/>
      <c r="O220" s="117"/>
      <c r="P220" s="117"/>
      <c r="Q220" s="397"/>
      <c r="R220" s="397"/>
      <c r="S220" s="397"/>
      <c r="T220" s="397"/>
      <c r="U220" s="397"/>
      <c r="V220" s="397"/>
      <c r="W220" s="397"/>
      <c r="X220" s="397"/>
      <c r="Y220" s="397"/>
      <c r="Z220" s="397"/>
      <c r="AA220" s="397"/>
      <c r="AB220" s="397"/>
      <c r="AC220" s="397"/>
      <c r="AD220" s="397"/>
      <c r="AE220" s="397"/>
      <c r="AF220" s="397"/>
      <c r="AG220" s="397"/>
      <c r="AH220" s="397"/>
      <c r="AI220" s="397"/>
      <c r="AJ220" s="397"/>
      <c r="AK220" s="397"/>
      <c r="AL220" s="397"/>
      <c r="AM220" s="397"/>
      <c r="AN220" s="397"/>
      <c r="AO220" s="397"/>
      <c r="AP220" s="397"/>
      <c r="AQ220" s="397"/>
      <c r="AR220" s="397"/>
      <c r="AS220" s="397"/>
      <c r="AT220" s="397"/>
      <c r="AU220" s="397"/>
      <c r="AV220" s="397"/>
      <c r="AW220" s="397"/>
      <c r="AX220" s="397"/>
      <c r="AY220" s="397"/>
      <c r="AZ220" s="397"/>
      <c r="BA220" s="397"/>
      <c r="BB220" s="397"/>
      <c r="BC220" s="397"/>
    </row>
    <row r="221" spans="1:55" s="415" customFormat="1" ht="26" x14ac:dyDescent="0.3">
      <c r="A221" s="447" t="s">
        <v>497</v>
      </c>
      <c r="B221" s="581"/>
      <c r="C221" s="581"/>
      <c r="D221" s="581"/>
      <c r="E221" s="581"/>
      <c r="F221" s="581"/>
      <c r="G221" s="581"/>
      <c r="H221" s="581"/>
      <c r="I221" s="581"/>
      <c r="J221" s="581"/>
      <c r="K221" s="581"/>
      <c r="L221" s="582"/>
      <c r="M221" s="117"/>
      <c r="N221" s="117"/>
      <c r="O221" s="117"/>
      <c r="P221" s="117"/>
      <c r="Q221" s="397"/>
      <c r="R221" s="397"/>
      <c r="S221" s="397"/>
      <c r="T221" s="397"/>
      <c r="U221" s="397"/>
      <c r="V221" s="397"/>
      <c r="W221" s="397"/>
      <c r="X221" s="397"/>
      <c r="Y221" s="397"/>
      <c r="Z221" s="397"/>
      <c r="AA221" s="397"/>
      <c r="AB221" s="397"/>
      <c r="AC221" s="397"/>
      <c r="AD221" s="397"/>
      <c r="AE221" s="397"/>
      <c r="AF221" s="397"/>
      <c r="AG221" s="397"/>
      <c r="AH221" s="397"/>
      <c r="AI221" s="397"/>
      <c r="AJ221" s="397"/>
      <c r="AK221" s="397"/>
      <c r="AL221" s="397"/>
      <c r="AM221" s="397"/>
      <c r="AN221" s="397"/>
      <c r="AO221" s="397"/>
      <c r="AP221" s="397"/>
      <c r="AQ221" s="397"/>
      <c r="AR221" s="397"/>
      <c r="AS221" s="397"/>
      <c r="AT221" s="397"/>
      <c r="AU221" s="397"/>
      <c r="AV221" s="397"/>
      <c r="AW221" s="397"/>
      <c r="AX221" s="397"/>
      <c r="AY221" s="397"/>
      <c r="AZ221" s="397"/>
      <c r="BA221" s="397"/>
      <c r="BB221" s="397"/>
      <c r="BC221" s="397"/>
    </row>
    <row r="222" spans="1:55" s="415" customFormat="1" x14ac:dyDescent="0.3">
      <c r="A222" s="436" t="s">
        <v>9</v>
      </c>
      <c r="B222" s="584">
        <f>B228+B229</f>
        <v>22042320</v>
      </c>
      <c r="C222" s="584">
        <f t="shared" ref="C222:L222" si="300">C228+C229</f>
        <v>0</v>
      </c>
      <c r="D222" s="584">
        <f t="shared" si="300"/>
        <v>0</v>
      </c>
      <c r="E222" s="584">
        <f t="shared" si="300"/>
        <v>0</v>
      </c>
      <c r="F222" s="584">
        <f t="shared" si="300"/>
        <v>0</v>
      </c>
      <c r="G222" s="584">
        <f t="shared" si="300"/>
        <v>3673720</v>
      </c>
      <c r="H222" s="584">
        <f t="shared" si="300"/>
        <v>3673720</v>
      </c>
      <c r="I222" s="584">
        <f t="shared" si="300"/>
        <v>3673720</v>
      </c>
      <c r="J222" s="584">
        <f t="shared" si="300"/>
        <v>3673720</v>
      </c>
      <c r="K222" s="584">
        <f t="shared" si="300"/>
        <v>3673720</v>
      </c>
      <c r="L222" s="585">
        <f t="shared" si="300"/>
        <v>3673720</v>
      </c>
      <c r="M222" s="117"/>
      <c r="N222" s="117"/>
      <c r="O222" s="117"/>
      <c r="P222" s="117"/>
      <c r="Q222" s="122"/>
      <c r="R222" s="122"/>
      <c r="S222" s="122"/>
      <c r="T222" s="122"/>
      <c r="U222" s="122"/>
      <c r="V222" s="122"/>
      <c r="W222" s="122"/>
      <c r="X222" s="122"/>
      <c r="Y222" s="122"/>
      <c r="Z222" s="122"/>
      <c r="AA222" s="122"/>
      <c r="AB222" s="122"/>
      <c r="AC222" s="122"/>
      <c r="AD222" s="122"/>
      <c r="AE222" s="122"/>
      <c r="AF222" s="122"/>
      <c r="AG222" s="122"/>
      <c r="AH222" s="122"/>
      <c r="AI222" s="122"/>
      <c r="AJ222" s="122"/>
      <c r="AK222" s="122"/>
      <c r="AL222" s="122"/>
      <c r="AM222" s="122"/>
      <c r="AN222" s="122"/>
      <c r="AO222" s="122"/>
      <c r="AP222" s="122"/>
      <c r="AQ222" s="122"/>
      <c r="AR222" s="122"/>
      <c r="AS222" s="122"/>
      <c r="AT222" s="122"/>
      <c r="AU222" s="122"/>
      <c r="AV222" s="122"/>
      <c r="AW222" s="122"/>
      <c r="AX222" s="122"/>
      <c r="AY222" s="122"/>
      <c r="AZ222" s="122"/>
      <c r="BA222" s="122"/>
      <c r="BB222" s="122"/>
      <c r="BC222" s="122"/>
    </row>
    <row r="223" spans="1:55" s="416" customFormat="1" hidden="1" x14ac:dyDescent="0.3">
      <c r="A223" s="433" t="s">
        <v>10</v>
      </c>
      <c r="B223" s="434"/>
      <c r="C223" s="434"/>
      <c r="D223" s="434"/>
      <c r="E223" s="434"/>
      <c r="F223" s="434"/>
      <c r="G223" s="434"/>
      <c r="H223" s="434"/>
      <c r="I223" s="434"/>
      <c r="J223" s="434"/>
      <c r="K223" s="434"/>
      <c r="L223" s="435"/>
      <c r="M223" s="117"/>
      <c r="N223" s="117"/>
      <c r="O223" s="117"/>
      <c r="P223" s="117"/>
      <c r="Q223" s="117"/>
      <c r="R223" s="117"/>
      <c r="S223" s="117"/>
      <c r="T223" s="117"/>
      <c r="U223" s="117"/>
      <c r="V223" s="117"/>
      <c r="W223" s="117"/>
      <c r="X223" s="117"/>
      <c r="Y223" s="117"/>
      <c r="Z223" s="117"/>
      <c r="AA223" s="117"/>
      <c r="AB223" s="117"/>
      <c r="AC223" s="117"/>
      <c r="AD223" s="117"/>
      <c r="AE223" s="117"/>
      <c r="AF223" s="117"/>
      <c r="AG223" s="117"/>
      <c r="AH223" s="117"/>
      <c r="AI223" s="117"/>
      <c r="AJ223" s="117"/>
      <c r="AK223" s="117"/>
      <c r="AL223" s="117"/>
      <c r="AM223" s="117"/>
      <c r="AN223" s="117"/>
      <c r="AO223" s="117"/>
      <c r="AP223" s="117"/>
      <c r="AQ223" s="117"/>
      <c r="AR223" s="117"/>
      <c r="AS223" s="117"/>
      <c r="AT223" s="117"/>
      <c r="AU223" s="117"/>
      <c r="AV223" s="117"/>
      <c r="AW223" s="117"/>
      <c r="AX223" s="117"/>
      <c r="AY223" s="117"/>
      <c r="AZ223" s="117"/>
      <c r="BA223" s="117"/>
      <c r="BB223" s="117"/>
      <c r="BC223" s="117"/>
    </row>
    <row r="224" spans="1:55" s="416" customFormat="1" hidden="1" x14ac:dyDescent="0.3">
      <c r="A224" s="433" t="s">
        <v>11</v>
      </c>
      <c r="B224" s="434"/>
      <c r="C224" s="434"/>
      <c r="D224" s="434"/>
      <c r="E224" s="434"/>
      <c r="F224" s="434"/>
      <c r="G224" s="434"/>
      <c r="H224" s="434"/>
      <c r="I224" s="434"/>
      <c r="J224" s="434"/>
      <c r="K224" s="434"/>
      <c r="L224" s="435"/>
      <c r="M224" s="117"/>
      <c r="N224" s="117"/>
      <c r="O224" s="117"/>
      <c r="P224" s="117"/>
      <c r="Q224" s="397"/>
      <c r="R224" s="397"/>
      <c r="S224" s="397"/>
      <c r="T224" s="397"/>
      <c r="U224" s="397"/>
      <c r="V224" s="397"/>
      <c r="W224" s="397"/>
      <c r="X224" s="397"/>
      <c r="Y224" s="397"/>
      <c r="Z224" s="397"/>
      <c r="AA224" s="397"/>
      <c r="AB224" s="397"/>
      <c r="AC224" s="397"/>
      <c r="AD224" s="397"/>
      <c r="AE224" s="397"/>
      <c r="AF224" s="397"/>
      <c r="AG224" s="397"/>
      <c r="AH224" s="397"/>
      <c r="AI224" s="397"/>
      <c r="AJ224" s="397"/>
      <c r="AK224" s="397"/>
      <c r="AL224" s="397"/>
      <c r="AM224" s="397"/>
      <c r="AN224" s="397"/>
      <c r="AO224" s="397"/>
      <c r="AP224" s="397"/>
      <c r="AQ224" s="397"/>
      <c r="AR224" s="397"/>
      <c r="AS224" s="397"/>
      <c r="AT224" s="397"/>
      <c r="AU224" s="397"/>
      <c r="AV224" s="397"/>
      <c r="AW224" s="397"/>
      <c r="AX224" s="397"/>
      <c r="AY224" s="397"/>
      <c r="AZ224" s="397"/>
      <c r="BA224" s="397"/>
      <c r="BB224" s="397"/>
      <c r="BC224" s="397"/>
    </row>
    <row r="225" spans="1:55" s="416" customFormat="1" ht="26" hidden="1" x14ac:dyDescent="0.3">
      <c r="A225" s="433" t="s">
        <v>12</v>
      </c>
      <c r="B225" s="434"/>
      <c r="C225" s="434"/>
      <c r="D225" s="434"/>
      <c r="E225" s="434"/>
      <c r="F225" s="434"/>
      <c r="G225" s="434"/>
      <c r="H225" s="434"/>
      <c r="I225" s="434"/>
      <c r="J225" s="434"/>
      <c r="K225" s="434"/>
      <c r="L225" s="435"/>
      <c r="M225" s="117"/>
      <c r="N225" s="117"/>
      <c r="O225" s="117"/>
      <c r="P225" s="117"/>
      <c r="Q225" s="397"/>
      <c r="R225" s="397"/>
      <c r="S225" s="397"/>
      <c r="T225" s="397"/>
      <c r="U225" s="397"/>
      <c r="V225" s="397"/>
      <c r="W225" s="397"/>
      <c r="X225" s="397"/>
      <c r="Y225" s="397"/>
      <c r="Z225" s="397"/>
      <c r="AA225" s="397"/>
      <c r="AB225" s="397"/>
      <c r="AC225" s="397"/>
      <c r="AD225" s="397"/>
      <c r="AE225" s="397"/>
      <c r="AF225" s="397"/>
      <c r="AG225" s="397"/>
      <c r="AH225" s="397"/>
      <c r="AI225" s="397"/>
      <c r="AJ225" s="397"/>
      <c r="AK225" s="397"/>
      <c r="AL225" s="397"/>
      <c r="AM225" s="397"/>
      <c r="AN225" s="397"/>
      <c r="AO225" s="397"/>
      <c r="AP225" s="397"/>
      <c r="AQ225" s="397"/>
      <c r="AR225" s="397"/>
      <c r="AS225" s="397"/>
      <c r="AT225" s="397"/>
      <c r="AU225" s="397"/>
      <c r="AV225" s="397"/>
      <c r="AW225" s="397"/>
      <c r="AX225" s="397"/>
      <c r="AY225" s="397"/>
      <c r="AZ225" s="397"/>
      <c r="BA225" s="397"/>
      <c r="BB225" s="397"/>
      <c r="BC225" s="397"/>
    </row>
    <row r="226" spans="1:55" s="415" customFormat="1" x14ac:dyDescent="0.3">
      <c r="A226" s="436" t="s">
        <v>13</v>
      </c>
      <c r="B226" s="584">
        <f>B228+B229</f>
        <v>22042320</v>
      </c>
      <c r="C226" s="584">
        <f t="shared" ref="C226:L226" si="301">C228+C229</f>
        <v>0</v>
      </c>
      <c r="D226" s="584">
        <f t="shared" si="301"/>
        <v>0</v>
      </c>
      <c r="E226" s="584">
        <f t="shared" si="301"/>
        <v>0</v>
      </c>
      <c r="F226" s="584">
        <f t="shared" si="301"/>
        <v>0</v>
      </c>
      <c r="G226" s="584">
        <f t="shared" si="301"/>
        <v>3673720</v>
      </c>
      <c r="H226" s="584">
        <f t="shared" si="301"/>
        <v>3673720</v>
      </c>
      <c r="I226" s="584">
        <f t="shared" si="301"/>
        <v>3673720</v>
      </c>
      <c r="J226" s="584">
        <f t="shared" si="301"/>
        <v>3673720</v>
      </c>
      <c r="K226" s="584">
        <f t="shared" si="301"/>
        <v>3673720</v>
      </c>
      <c r="L226" s="585">
        <f t="shared" si="301"/>
        <v>3673720</v>
      </c>
      <c r="M226" s="117"/>
      <c r="N226" s="117"/>
      <c r="O226" s="117"/>
      <c r="P226" s="117"/>
      <c r="Q226" s="122"/>
      <c r="R226" s="122"/>
      <c r="S226" s="122"/>
      <c r="T226" s="122"/>
      <c r="U226" s="122"/>
      <c r="V226" s="122"/>
      <c r="W226" s="122"/>
      <c r="X226" s="122"/>
      <c r="Y226" s="122"/>
      <c r="Z226" s="122"/>
      <c r="AA226" s="122"/>
      <c r="AB226" s="122"/>
      <c r="AC226" s="122"/>
      <c r="AD226" s="122"/>
      <c r="AE226" s="122"/>
      <c r="AF226" s="122"/>
      <c r="AG226" s="122"/>
      <c r="AH226" s="122"/>
      <c r="AI226" s="122"/>
      <c r="AJ226" s="122"/>
      <c r="AK226" s="122"/>
      <c r="AL226" s="122"/>
      <c r="AM226" s="122"/>
      <c r="AN226" s="122"/>
      <c r="AO226" s="122"/>
      <c r="AP226" s="122"/>
      <c r="AQ226" s="122"/>
      <c r="AR226" s="122"/>
      <c r="AS226" s="122"/>
      <c r="AT226" s="122"/>
      <c r="AU226" s="122"/>
      <c r="AV226" s="122"/>
      <c r="AW226" s="122"/>
      <c r="AX226" s="122"/>
      <c r="AY226" s="122"/>
      <c r="AZ226" s="122"/>
      <c r="BA226" s="122"/>
      <c r="BB226" s="122"/>
      <c r="BC226" s="122"/>
    </row>
    <row r="227" spans="1:55" s="416" customFormat="1" x14ac:dyDescent="0.3">
      <c r="A227" s="433" t="s">
        <v>14</v>
      </c>
      <c r="B227" s="434"/>
      <c r="C227" s="434"/>
      <c r="D227" s="434"/>
      <c r="E227" s="434"/>
      <c r="F227" s="434"/>
      <c r="G227" s="434"/>
      <c r="H227" s="434"/>
      <c r="I227" s="434"/>
      <c r="J227" s="434"/>
      <c r="K227" s="434"/>
      <c r="L227" s="435"/>
      <c r="M227" s="117"/>
      <c r="N227" s="117"/>
      <c r="O227" s="117"/>
      <c r="P227" s="117"/>
      <c r="Q227" s="117"/>
      <c r="R227" s="117"/>
      <c r="S227" s="117"/>
      <c r="T227" s="117"/>
      <c r="U227" s="117"/>
      <c r="V227" s="117"/>
      <c r="W227" s="117"/>
      <c r="X227" s="117"/>
      <c r="Y227" s="117"/>
      <c r="Z227" s="117"/>
      <c r="AA227" s="117"/>
      <c r="AB227" s="117"/>
      <c r="AC227" s="117"/>
      <c r="AD227" s="117"/>
      <c r="AE227" s="117"/>
      <c r="AF227" s="117"/>
      <c r="AG227" s="117"/>
      <c r="AH227" s="117"/>
      <c r="AI227" s="117"/>
      <c r="AJ227" s="117"/>
      <c r="AK227" s="117"/>
      <c r="AL227" s="117"/>
      <c r="AM227" s="117"/>
      <c r="AN227" s="117"/>
      <c r="AO227" s="117"/>
      <c r="AP227" s="117"/>
      <c r="AQ227" s="117"/>
      <c r="AR227" s="117"/>
      <c r="AS227" s="117"/>
      <c r="AT227" s="117"/>
      <c r="AU227" s="117"/>
      <c r="AV227" s="117"/>
      <c r="AW227" s="117"/>
      <c r="AX227" s="117"/>
      <c r="AY227" s="117"/>
      <c r="AZ227" s="117"/>
      <c r="BA227" s="117"/>
      <c r="BB227" s="117"/>
      <c r="BC227" s="117"/>
    </row>
    <row r="228" spans="1:55" s="416" customFormat="1" hidden="1" x14ac:dyDescent="0.3">
      <c r="A228" s="433" t="s">
        <v>15</v>
      </c>
      <c r="B228" s="437">
        <f>B237</f>
        <v>0</v>
      </c>
      <c r="C228" s="437">
        <f t="shared" ref="C228:L228" si="302">C237</f>
        <v>0</v>
      </c>
      <c r="D228" s="437">
        <f t="shared" si="302"/>
        <v>0</v>
      </c>
      <c r="E228" s="437">
        <f t="shared" si="302"/>
        <v>0</v>
      </c>
      <c r="F228" s="437">
        <f t="shared" si="302"/>
        <v>0</v>
      </c>
      <c r="G228" s="437">
        <f t="shared" si="302"/>
        <v>0</v>
      </c>
      <c r="H228" s="437">
        <f t="shared" si="302"/>
        <v>0</v>
      </c>
      <c r="I228" s="437">
        <f t="shared" si="302"/>
        <v>0</v>
      </c>
      <c r="J228" s="437">
        <f t="shared" si="302"/>
        <v>0</v>
      </c>
      <c r="K228" s="437">
        <f t="shared" si="302"/>
        <v>0</v>
      </c>
      <c r="L228" s="438">
        <f t="shared" si="302"/>
        <v>0</v>
      </c>
      <c r="M228" s="117"/>
      <c r="N228" s="117"/>
      <c r="O228" s="117"/>
      <c r="P228" s="117"/>
      <c r="Q228" s="397"/>
      <c r="R228" s="397"/>
      <c r="S228" s="397"/>
      <c r="T228" s="397"/>
      <c r="U228" s="397"/>
      <c r="V228" s="397"/>
      <c r="W228" s="397"/>
      <c r="X228" s="397"/>
      <c r="Y228" s="397"/>
      <c r="Z228" s="397"/>
      <c r="AA228" s="397"/>
      <c r="AB228" s="397"/>
      <c r="AC228" s="397"/>
      <c r="AD228" s="397"/>
      <c r="AE228" s="397"/>
      <c r="AF228" s="397"/>
      <c r="AG228" s="397"/>
      <c r="AH228" s="397"/>
      <c r="AI228" s="397"/>
      <c r="AJ228" s="397"/>
      <c r="AK228" s="397"/>
      <c r="AL228" s="397"/>
      <c r="AM228" s="397"/>
      <c r="AN228" s="397"/>
      <c r="AO228" s="397"/>
      <c r="AP228" s="397"/>
      <c r="AQ228" s="397"/>
      <c r="AR228" s="397"/>
      <c r="AS228" s="397"/>
      <c r="AT228" s="397"/>
      <c r="AU228" s="397"/>
      <c r="AV228" s="397"/>
      <c r="AW228" s="397"/>
      <c r="AX228" s="397"/>
      <c r="AY228" s="397"/>
      <c r="AZ228" s="397"/>
      <c r="BA228" s="397"/>
      <c r="BB228" s="397"/>
      <c r="BC228" s="397"/>
    </row>
    <row r="229" spans="1:55" s="416" customFormat="1" ht="52.5" thickBot="1" x14ac:dyDescent="0.35">
      <c r="A229" s="440" t="s">
        <v>16</v>
      </c>
      <c r="B229" s="441">
        <f>B238</f>
        <v>22042320</v>
      </c>
      <c r="C229" s="441">
        <f t="shared" ref="C229:L229" si="303">C238</f>
        <v>0</v>
      </c>
      <c r="D229" s="441">
        <f t="shared" si="303"/>
        <v>0</v>
      </c>
      <c r="E229" s="441">
        <f t="shared" si="303"/>
        <v>0</v>
      </c>
      <c r="F229" s="441">
        <f t="shared" si="303"/>
        <v>0</v>
      </c>
      <c r="G229" s="441">
        <f t="shared" si="303"/>
        <v>3673720</v>
      </c>
      <c r="H229" s="441">
        <f t="shared" si="303"/>
        <v>3673720</v>
      </c>
      <c r="I229" s="441">
        <f t="shared" si="303"/>
        <v>3673720</v>
      </c>
      <c r="J229" s="441">
        <f t="shared" si="303"/>
        <v>3673720</v>
      </c>
      <c r="K229" s="441">
        <f t="shared" si="303"/>
        <v>3673720</v>
      </c>
      <c r="L229" s="442">
        <f t="shared" si="303"/>
        <v>3673720</v>
      </c>
      <c r="M229" s="117"/>
      <c r="N229" s="117"/>
      <c r="O229" s="117"/>
      <c r="P229" s="117"/>
      <c r="Q229" s="397"/>
      <c r="R229" s="397"/>
      <c r="S229" s="397"/>
      <c r="T229" s="397"/>
      <c r="U229" s="397"/>
      <c r="V229" s="397"/>
      <c r="W229" s="397"/>
      <c r="X229" s="397"/>
      <c r="Y229" s="397"/>
      <c r="Z229" s="397"/>
      <c r="AA229" s="397"/>
      <c r="AB229" s="397"/>
      <c r="AC229" s="397"/>
      <c r="AD229" s="397"/>
      <c r="AE229" s="397"/>
      <c r="AF229" s="397"/>
      <c r="AG229" s="397"/>
      <c r="AH229" s="397"/>
      <c r="AI229" s="397"/>
      <c r="AJ229" s="397"/>
      <c r="AK229" s="397"/>
      <c r="AL229" s="397"/>
      <c r="AM229" s="397"/>
      <c r="AN229" s="397"/>
      <c r="AO229" s="397"/>
      <c r="AP229" s="397"/>
      <c r="AQ229" s="397"/>
      <c r="AR229" s="397"/>
      <c r="AS229" s="397"/>
      <c r="AT229" s="397"/>
      <c r="AU229" s="397"/>
      <c r="AV229" s="397"/>
      <c r="AW229" s="397"/>
      <c r="AX229" s="397"/>
      <c r="AY229" s="397"/>
      <c r="AZ229" s="397"/>
      <c r="BA229" s="397"/>
      <c r="BB229" s="397"/>
      <c r="BC229" s="397"/>
    </row>
    <row r="230" spans="1:55" s="397" customFormat="1" x14ac:dyDescent="0.3">
      <c r="A230" s="475" t="s">
        <v>461</v>
      </c>
      <c r="B230" s="476"/>
      <c r="C230" s="476"/>
      <c r="D230" s="476"/>
      <c r="E230" s="476"/>
      <c r="F230" s="476"/>
      <c r="G230" s="476"/>
      <c r="H230" s="476"/>
      <c r="I230" s="476"/>
      <c r="J230" s="476"/>
      <c r="K230" s="476"/>
      <c r="L230" s="477"/>
      <c r="M230" s="117"/>
      <c r="N230" s="117"/>
      <c r="O230" s="117"/>
      <c r="P230" s="117"/>
      <c r="Q230" s="122"/>
      <c r="R230" s="122"/>
      <c r="S230" s="122"/>
      <c r="T230" s="122"/>
      <c r="U230" s="122"/>
      <c r="V230" s="122"/>
      <c r="W230" s="122"/>
      <c r="X230" s="122"/>
      <c r="Y230" s="122"/>
      <c r="Z230" s="122"/>
      <c r="AA230" s="122"/>
      <c r="AB230" s="122"/>
      <c r="AC230" s="122"/>
      <c r="AD230" s="122"/>
      <c r="AE230" s="122"/>
      <c r="AF230" s="122"/>
      <c r="AG230" s="122"/>
      <c r="AH230" s="122"/>
      <c r="AI230" s="122"/>
      <c r="AJ230" s="122"/>
      <c r="AK230" s="122"/>
      <c r="AL230" s="122"/>
      <c r="AM230" s="122"/>
      <c r="AN230" s="122"/>
      <c r="AO230" s="122"/>
      <c r="AP230" s="122"/>
      <c r="AQ230" s="122"/>
      <c r="AR230" s="122"/>
      <c r="AS230" s="122"/>
      <c r="AT230" s="122"/>
      <c r="AU230" s="122"/>
      <c r="AV230" s="122"/>
      <c r="AW230" s="122"/>
      <c r="AX230" s="122"/>
      <c r="AY230" s="122"/>
      <c r="AZ230" s="122"/>
      <c r="BA230" s="122"/>
      <c r="BB230" s="122"/>
      <c r="BC230" s="122"/>
    </row>
    <row r="231" spans="1:55" s="397" customFormat="1" x14ac:dyDescent="0.3">
      <c r="A231" s="478" t="s">
        <v>462</v>
      </c>
      <c r="B231" s="451"/>
      <c r="C231" s="451"/>
      <c r="D231" s="451"/>
      <c r="E231" s="451"/>
      <c r="F231" s="451"/>
      <c r="G231" s="451"/>
      <c r="H231" s="451"/>
      <c r="I231" s="451"/>
      <c r="J231" s="451"/>
      <c r="K231" s="451"/>
      <c r="L231" s="479"/>
      <c r="M231" s="117"/>
      <c r="N231" s="117"/>
      <c r="O231" s="117"/>
      <c r="P231" s="117"/>
      <c r="Q231" s="117"/>
      <c r="R231" s="117"/>
      <c r="S231" s="117"/>
      <c r="T231" s="117"/>
      <c r="U231" s="117"/>
      <c r="V231" s="117"/>
      <c r="W231" s="117"/>
      <c r="X231" s="117"/>
      <c r="Y231" s="117"/>
      <c r="Z231" s="117"/>
      <c r="AA231" s="117"/>
      <c r="AB231" s="117"/>
      <c r="AC231" s="117"/>
      <c r="AD231" s="117"/>
      <c r="AE231" s="117"/>
      <c r="AF231" s="117"/>
      <c r="AG231" s="117"/>
      <c r="AH231" s="117"/>
      <c r="AI231" s="117"/>
      <c r="AJ231" s="117"/>
      <c r="AK231" s="117"/>
      <c r="AL231" s="117"/>
      <c r="AM231" s="117"/>
      <c r="AN231" s="117"/>
      <c r="AO231" s="117"/>
      <c r="AP231" s="117"/>
      <c r="AQ231" s="117"/>
      <c r="AR231" s="117"/>
      <c r="AS231" s="117"/>
      <c r="AT231" s="117"/>
      <c r="AU231" s="117"/>
      <c r="AV231" s="117"/>
      <c r="AW231" s="117"/>
      <c r="AX231" s="117"/>
      <c r="AY231" s="117"/>
      <c r="AZ231" s="117"/>
      <c r="BA231" s="117"/>
      <c r="BB231" s="117"/>
      <c r="BC231" s="117"/>
    </row>
    <row r="232" spans="1:55" s="397" customFormat="1" ht="13.5" customHeight="1" x14ac:dyDescent="0.3">
      <c r="A232" s="481" t="s">
        <v>466</v>
      </c>
      <c r="B232" s="451">
        <f>B236</f>
        <v>22042320</v>
      </c>
      <c r="C232" s="451">
        <f t="shared" ref="C232:L232" si="304">C236</f>
        <v>0</v>
      </c>
      <c r="D232" s="451">
        <f t="shared" si="304"/>
        <v>0</v>
      </c>
      <c r="E232" s="451">
        <f t="shared" si="304"/>
        <v>0</v>
      </c>
      <c r="F232" s="451">
        <f t="shared" si="304"/>
        <v>0</v>
      </c>
      <c r="G232" s="451">
        <f t="shared" si="304"/>
        <v>3673720</v>
      </c>
      <c r="H232" s="451">
        <f t="shared" si="304"/>
        <v>3673720</v>
      </c>
      <c r="I232" s="451">
        <f t="shared" si="304"/>
        <v>3673720</v>
      </c>
      <c r="J232" s="451">
        <f t="shared" si="304"/>
        <v>3673720</v>
      </c>
      <c r="K232" s="451">
        <f t="shared" si="304"/>
        <v>3673720</v>
      </c>
      <c r="L232" s="479">
        <f t="shared" si="304"/>
        <v>3673720</v>
      </c>
      <c r="M232" s="117"/>
      <c r="N232" s="117"/>
      <c r="O232" s="117"/>
      <c r="P232" s="117"/>
      <c r="Q232" s="117"/>
      <c r="R232" s="117"/>
      <c r="S232" s="117"/>
      <c r="T232" s="117"/>
      <c r="U232" s="117"/>
      <c r="V232" s="117"/>
      <c r="W232" s="117"/>
      <c r="X232" s="117"/>
      <c r="Y232" s="117"/>
      <c r="Z232" s="117"/>
      <c r="AA232" s="117"/>
      <c r="AB232" s="117"/>
      <c r="AC232" s="117"/>
      <c r="AD232" s="117"/>
      <c r="AE232" s="117"/>
      <c r="AF232" s="117"/>
      <c r="AG232" s="117"/>
      <c r="AH232" s="117"/>
      <c r="AI232" s="117"/>
      <c r="AJ232" s="117"/>
      <c r="AK232" s="117"/>
      <c r="AL232" s="117"/>
      <c r="AM232" s="117"/>
      <c r="AN232" s="117"/>
      <c r="AO232" s="117"/>
      <c r="AP232" s="117"/>
      <c r="AQ232" s="117"/>
      <c r="AR232" s="117"/>
      <c r="AS232" s="117"/>
      <c r="AT232" s="117"/>
      <c r="AU232" s="117"/>
      <c r="AV232" s="117"/>
      <c r="AW232" s="117"/>
      <c r="AX232" s="117"/>
      <c r="AY232" s="117"/>
      <c r="AZ232" s="117"/>
      <c r="BA232" s="117"/>
      <c r="BB232" s="117"/>
      <c r="BC232" s="117"/>
    </row>
    <row r="233" spans="1:55" s="397" customFormat="1" ht="13.5" hidden="1" customHeight="1" x14ac:dyDescent="0.3">
      <c r="A233" s="449" t="s">
        <v>15</v>
      </c>
      <c r="B233" s="452">
        <f t="shared" ref="B233:L234" si="305">B237</f>
        <v>0</v>
      </c>
      <c r="C233" s="452">
        <f t="shared" si="305"/>
        <v>0</v>
      </c>
      <c r="D233" s="452">
        <f t="shared" si="305"/>
        <v>0</v>
      </c>
      <c r="E233" s="452">
        <f t="shared" si="305"/>
        <v>0</v>
      </c>
      <c r="F233" s="452">
        <f t="shared" si="305"/>
        <v>0</v>
      </c>
      <c r="G233" s="452">
        <f t="shared" si="305"/>
        <v>0</v>
      </c>
      <c r="H233" s="452">
        <f t="shared" si="305"/>
        <v>0</v>
      </c>
      <c r="I233" s="452">
        <f t="shared" si="305"/>
        <v>0</v>
      </c>
      <c r="J233" s="452">
        <f t="shared" si="305"/>
        <v>0</v>
      </c>
      <c r="K233" s="452">
        <f t="shared" si="305"/>
        <v>0</v>
      </c>
      <c r="L233" s="459">
        <f t="shared" si="305"/>
        <v>0</v>
      </c>
      <c r="M233" s="117"/>
      <c r="N233" s="117"/>
      <c r="O233" s="117"/>
      <c r="P233" s="117"/>
      <c r="Q233" s="117"/>
      <c r="R233" s="117"/>
      <c r="S233" s="117"/>
      <c r="T233" s="117"/>
      <c r="U233" s="117"/>
      <c r="V233" s="117"/>
      <c r="W233" s="117"/>
      <c r="X233" s="117"/>
      <c r="Y233" s="117"/>
      <c r="Z233" s="117"/>
      <c r="AA233" s="117"/>
      <c r="AB233" s="117"/>
      <c r="AC233" s="117"/>
      <c r="AD233" s="117"/>
      <c r="AE233" s="117"/>
      <c r="AF233" s="117"/>
      <c r="AG233" s="117"/>
      <c r="AH233" s="117"/>
      <c r="AI233" s="117"/>
      <c r="AJ233" s="117"/>
      <c r="AK233" s="117"/>
      <c r="AL233" s="117"/>
      <c r="AM233" s="117"/>
      <c r="AN233" s="117"/>
      <c r="AO233" s="117"/>
      <c r="AP233" s="117"/>
      <c r="AQ233" s="117"/>
      <c r="AR233" s="117"/>
      <c r="AS233" s="117"/>
      <c r="AT233" s="117"/>
      <c r="AU233" s="117"/>
      <c r="AV233" s="117"/>
      <c r="AW233" s="117"/>
      <c r="AX233" s="117"/>
      <c r="AY233" s="117"/>
      <c r="AZ233" s="117"/>
      <c r="BA233" s="117"/>
      <c r="BB233" s="117"/>
      <c r="BC233" s="117"/>
    </row>
    <row r="234" spans="1:55" s="397" customFormat="1" ht="53.25" customHeight="1" thickBot="1" x14ac:dyDescent="0.35">
      <c r="A234" s="496" t="s">
        <v>16</v>
      </c>
      <c r="B234" s="460">
        <f t="shared" si="305"/>
        <v>22042320</v>
      </c>
      <c r="C234" s="460">
        <f t="shared" si="305"/>
        <v>0</v>
      </c>
      <c r="D234" s="460">
        <f t="shared" si="305"/>
        <v>0</v>
      </c>
      <c r="E234" s="460">
        <f t="shared" si="305"/>
        <v>0</v>
      </c>
      <c r="F234" s="460">
        <f t="shared" si="305"/>
        <v>0</v>
      </c>
      <c r="G234" s="460">
        <f t="shared" si="305"/>
        <v>3673720</v>
      </c>
      <c r="H234" s="460">
        <f t="shared" si="305"/>
        <v>3673720</v>
      </c>
      <c r="I234" s="460">
        <f t="shared" si="305"/>
        <v>3673720</v>
      </c>
      <c r="J234" s="460">
        <f t="shared" si="305"/>
        <v>3673720</v>
      </c>
      <c r="K234" s="460">
        <f t="shared" si="305"/>
        <v>3673720</v>
      </c>
      <c r="L234" s="461">
        <f t="shared" si="305"/>
        <v>3673720</v>
      </c>
      <c r="M234" s="117"/>
      <c r="N234" s="117"/>
      <c r="O234" s="117"/>
      <c r="P234" s="117"/>
      <c r="Q234" s="117"/>
      <c r="R234" s="117"/>
      <c r="S234" s="117"/>
      <c r="T234" s="117"/>
      <c r="U234" s="117"/>
      <c r="V234" s="117"/>
      <c r="W234" s="117"/>
      <c r="X234" s="117"/>
      <c r="Y234" s="117"/>
      <c r="Z234" s="117"/>
      <c r="AA234" s="117"/>
      <c r="AB234" s="117"/>
      <c r="AC234" s="117"/>
      <c r="AD234" s="117"/>
      <c r="AE234" s="117"/>
      <c r="AF234" s="117"/>
      <c r="AG234" s="117"/>
      <c r="AH234" s="117"/>
      <c r="AI234" s="117"/>
      <c r="AJ234" s="117"/>
      <c r="AK234" s="117"/>
      <c r="AL234" s="117"/>
      <c r="AM234" s="117"/>
      <c r="AN234" s="117"/>
      <c r="AO234" s="117"/>
      <c r="AP234" s="117"/>
      <c r="AQ234" s="117"/>
      <c r="AR234" s="117"/>
      <c r="AS234" s="117"/>
      <c r="AT234" s="117"/>
      <c r="AU234" s="117"/>
      <c r="AV234" s="117"/>
      <c r="AW234" s="117"/>
      <c r="AX234" s="117"/>
      <c r="AY234" s="117"/>
      <c r="AZ234" s="117"/>
      <c r="BA234" s="117"/>
      <c r="BB234" s="117"/>
      <c r="BC234" s="117"/>
    </row>
    <row r="235" spans="1:55" s="415" customFormat="1" ht="26" x14ac:dyDescent="0.3">
      <c r="A235" s="490" t="s">
        <v>498</v>
      </c>
      <c r="B235" s="491">
        <f>B237+B238</f>
        <v>22042320</v>
      </c>
      <c r="C235" s="491">
        <f t="shared" ref="C235:L235" si="306">C237+C238</f>
        <v>0</v>
      </c>
      <c r="D235" s="491">
        <f t="shared" si="306"/>
        <v>0</v>
      </c>
      <c r="E235" s="491">
        <f t="shared" si="306"/>
        <v>0</v>
      </c>
      <c r="F235" s="491">
        <f t="shared" si="306"/>
        <v>0</v>
      </c>
      <c r="G235" s="491">
        <f t="shared" si="306"/>
        <v>3673720</v>
      </c>
      <c r="H235" s="491">
        <f t="shared" si="306"/>
        <v>3673720</v>
      </c>
      <c r="I235" s="491">
        <f t="shared" si="306"/>
        <v>3673720</v>
      </c>
      <c r="J235" s="491">
        <f t="shared" si="306"/>
        <v>3673720</v>
      </c>
      <c r="K235" s="491">
        <f t="shared" si="306"/>
        <v>3673720</v>
      </c>
      <c r="L235" s="492">
        <f t="shared" si="306"/>
        <v>3673720</v>
      </c>
      <c r="M235" s="117"/>
      <c r="N235" s="117"/>
      <c r="O235" s="117"/>
      <c r="P235" s="117"/>
      <c r="Q235" s="397"/>
      <c r="R235" s="397"/>
      <c r="S235" s="397"/>
      <c r="T235" s="397"/>
      <c r="U235" s="397"/>
      <c r="V235" s="397"/>
      <c r="W235" s="397"/>
      <c r="X235" s="397"/>
      <c r="Y235" s="397"/>
      <c r="Z235" s="397"/>
      <c r="AA235" s="397"/>
      <c r="AB235" s="397"/>
      <c r="AC235" s="397"/>
      <c r="AD235" s="397"/>
      <c r="AE235" s="397"/>
      <c r="AF235" s="397"/>
      <c r="AG235" s="397"/>
      <c r="AH235" s="397"/>
      <c r="AI235" s="397"/>
      <c r="AJ235" s="397"/>
      <c r="AK235" s="397"/>
      <c r="AL235" s="397"/>
      <c r="AM235" s="397"/>
      <c r="AN235" s="397"/>
      <c r="AO235" s="397"/>
      <c r="AP235" s="397"/>
      <c r="AQ235" s="397"/>
      <c r="AR235" s="397"/>
      <c r="AS235" s="397"/>
      <c r="AT235" s="397"/>
      <c r="AU235" s="397"/>
      <c r="AV235" s="397"/>
      <c r="AW235" s="397"/>
      <c r="AX235" s="397"/>
      <c r="AY235" s="397"/>
      <c r="AZ235" s="397"/>
      <c r="BA235" s="397"/>
      <c r="BB235" s="397"/>
      <c r="BC235" s="397"/>
    </row>
    <row r="236" spans="1:55" s="415" customFormat="1" x14ac:dyDescent="0.3">
      <c r="A236" s="544" t="s">
        <v>466</v>
      </c>
      <c r="B236" s="545">
        <f>B237+B238</f>
        <v>22042320</v>
      </c>
      <c r="C236" s="545">
        <f t="shared" ref="C236:L236" si="307">C237+C238</f>
        <v>0</v>
      </c>
      <c r="D236" s="545">
        <f t="shared" si="307"/>
        <v>0</v>
      </c>
      <c r="E236" s="545">
        <f t="shared" si="307"/>
        <v>0</v>
      </c>
      <c r="F236" s="545">
        <f t="shared" si="307"/>
        <v>0</v>
      </c>
      <c r="G236" s="545">
        <f t="shared" si="307"/>
        <v>3673720</v>
      </c>
      <c r="H236" s="545">
        <f t="shared" si="307"/>
        <v>3673720</v>
      </c>
      <c r="I236" s="545">
        <f t="shared" si="307"/>
        <v>3673720</v>
      </c>
      <c r="J236" s="545">
        <f t="shared" si="307"/>
        <v>3673720</v>
      </c>
      <c r="K236" s="545">
        <f t="shared" si="307"/>
        <v>3673720</v>
      </c>
      <c r="L236" s="546">
        <f t="shared" si="307"/>
        <v>3673720</v>
      </c>
      <c r="M236" s="117"/>
      <c r="N236" s="117"/>
      <c r="O236" s="117"/>
      <c r="P236" s="117"/>
      <c r="Q236" s="397"/>
      <c r="R236" s="397"/>
      <c r="S236" s="397"/>
      <c r="T236" s="397"/>
      <c r="U236" s="397"/>
      <c r="V236" s="397"/>
      <c r="W236" s="397"/>
      <c r="X236" s="397"/>
      <c r="Y236" s="397"/>
      <c r="Z236" s="397"/>
      <c r="AA236" s="397"/>
      <c r="AB236" s="397"/>
      <c r="AC236" s="397"/>
      <c r="AD236" s="397"/>
      <c r="AE236" s="397"/>
      <c r="AF236" s="397"/>
      <c r="AG236" s="397"/>
      <c r="AH236" s="397"/>
      <c r="AI236" s="397"/>
      <c r="AJ236" s="397"/>
      <c r="AK236" s="397"/>
      <c r="AL236" s="397"/>
      <c r="AM236" s="397"/>
      <c r="AN236" s="397"/>
      <c r="AO236" s="397"/>
      <c r="AP236" s="397"/>
      <c r="AQ236" s="397"/>
      <c r="AR236" s="397"/>
      <c r="AS236" s="397"/>
      <c r="AT236" s="397"/>
      <c r="AU236" s="397"/>
      <c r="AV236" s="397"/>
      <c r="AW236" s="397"/>
      <c r="AX236" s="397"/>
      <c r="AY236" s="397"/>
      <c r="AZ236" s="397"/>
      <c r="BA236" s="397"/>
      <c r="BB236" s="397"/>
      <c r="BC236" s="397"/>
    </row>
    <row r="237" spans="1:55" s="415" customFormat="1" hidden="1" x14ac:dyDescent="0.3">
      <c r="A237" s="406" t="s">
        <v>15</v>
      </c>
      <c r="B237" s="407">
        <v>0</v>
      </c>
      <c r="C237" s="407">
        <v>0</v>
      </c>
      <c r="D237" s="407">
        <v>0</v>
      </c>
      <c r="E237" s="407">
        <v>0</v>
      </c>
      <c r="F237" s="407">
        <v>0</v>
      </c>
      <c r="G237" s="407">
        <f>$B$237/6</f>
        <v>0</v>
      </c>
      <c r="H237" s="407">
        <f t="shared" ref="H237:L237" si="308">$B$237/6</f>
        <v>0</v>
      </c>
      <c r="I237" s="407">
        <f t="shared" si="308"/>
        <v>0</v>
      </c>
      <c r="J237" s="407">
        <f t="shared" si="308"/>
        <v>0</v>
      </c>
      <c r="K237" s="407">
        <f t="shared" si="308"/>
        <v>0</v>
      </c>
      <c r="L237" s="408">
        <f t="shared" si="308"/>
        <v>0</v>
      </c>
      <c r="M237" s="117"/>
      <c r="N237" s="117"/>
      <c r="O237" s="117"/>
      <c r="P237" s="117"/>
      <c r="Q237" s="397"/>
      <c r="R237" s="397"/>
      <c r="S237" s="397"/>
      <c r="T237" s="397"/>
      <c r="U237" s="397"/>
      <c r="V237" s="397"/>
      <c r="W237" s="397"/>
      <c r="X237" s="397"/>
      <c r="Y237" s="397"/>
      <c r="Z237" s="397"/>
      <c r="AA237" s="397"/>
      <c r="AB237" s="397"/>
      <c r="AC237" s="397"/>
      <c r="AD237" s="397"/>
      <c r="AE237" s="397"/>
      <c r="AF237" s="397"/>
      <c r="AG237" s="397"/>
      <c r="AH237" s="397"/>
      <c r="AI237" s="397"/>
      <c r="AJ237" s="397"/>
      <c r="AK237" s="397"/>
      <c r="AL237" s="397"/>
      <c r="AM237" s="397"/>
      <c r="AN237" s="397"/>
      <c r="AO237" s="397"/>
      <c r="AP237" s="397"/>
      <c r="AQ237" s="397"/>
      <c r="AR237" s="397"/>
      <c r="AS237" s="397"/>
      <c r="AT237" s="397"/>
      <c r="AU237" s="397"/>
      <c r="AV237" s="397"/>
      <c r="AW237" s="397"/>
      <c r="AX237" s="397"/>
      <c r="AY237" s="397"/>
      <c r="AZ237" s="397"/>
      <c r="BA237" s="397"/>
      <c r="BB237" s="397"/>
      <c r="BC237" s="397"/>
    </row>
    <row r="238" spans="1:55" s="415" customFormat="1" ht="52.5" thickBot="1" x14ac:dyDescent="0.35">
      <c r="A238" s="484" t="s">
        <v>16</v>
      </c>
      <c r="B238" s="457">
        <f>'3.PIELIKUMS'!J30</f>
        <v>22042320</v>
      </c>
      <c r="C238" s="457">
        <v>0</v>
      </c>
      <c r="D238" s="457">
        <v>0</v>
      </c>
      <c r="E238" s="457">
        <v>0</v>
      </c>
      <c r="F238" s="457">
        <v>0</v>
      </c>
      <c r="G238" s="457">
        <f>$B$238/6</f>
        <v>3673720</v>
      </c>
      <c r="H238" s="457">
        <f t="shared" ref="H238:L238" si="309">$B$238/6</f>
        <v>3673720</v>
      </c>
      <c r="I238" s="457">
        <f t="shared" si="309"/>
        <v>3673720</v>
      </c>
      <c r="J238" s="457">
        <f t="shared" si="309"/>
        <v>3673720</v>
      </c>
      <c r="K238" s="457">
        <f t="shared" si="309"/>
        <v>3673720</v>
      </c>
      <c r="L238" s="458">
        <f t="shared" si="309"/>
        <v>3673720</v>
      </c>
      <c r="M238" s="117"/>
      <c r="N238" s="117"/>
      <c r="O238" s="117"/>
      <c r="P238" s="117"/>
      <c r="Q238" s="122"/>
      <c r="R238" s="122"/>
      <c r="S238" s="122"/>
      <c r="T238" s="122"/>
      <c r="U238" s="122"/>
      <c r="V238" s="122"/>
      <c r="W238" s="122"/>
      <c r="X238" s="122"/>
      <c r="Y238" s="122"/>
      <c r="Z238" s="122"/>
      <c r="AA238" s="122"/>
      <c r="AB238" s="122"/>
      <c r="AC238" s="122"/>
      <c r="AD238" s="122"/>
      <c r="AE238" s="122"/>
      <c r="AF238" s="122"/>
      <c r="AG238" s="122"/>
      <c r="AH238" s="122"/>
      <c r="AI238" s="122"/>
      <c r="AJ238" s="122"/>
      <c r="AK238" s="122"/>
      <c r="AL238" s="122"/>
      <c r="AM238" s="122"/>
      <c r="AN238" s="122"/>
      <c r="AO238" s="122"/>
      <c r="AP238" s="122"/>
      <c r="AQ238" s="122"/>
      <c r="AR238" s="122"/>
      <c r="AS238" s="122"/>
      <c r="AT238" s="122"/>
      <c r="AU238" s="122"/>
      <c r="AV238" s="122"/>
      <c r="AW238" s="122"/>
      <c r="AX238" s="122"/>
      <c r="AY238" s="122"/>
      <c r="AZ238" s="122"/>
      <c r="BA238" s="122"/>
      <c r="BB238" s="122"/>
      <c r="BC238" s="122"/>
    </row>
    <row r="239" spans="1:55" s="122" customFormat="1" ht="13.5" thickBot="1" x14ac:dyDescent="0.35">
      <c r="A239" s="664" t="s">
        <v>499</v>
      </c>
      <c r="B239" s="665"/>
      <c r="C239" s="665"/>
      <c r="D239" s="665"/>
      <c r="E239" s="665"/>
      <c r="F239" s="665"/>
      <c r="G239" s="665"/>
      <c r="H239" s="665"/>
      <c r="I239" s="665"/>
      <c r="J239" s="665"/>
      <c r="K239" s="665"/>
      <c r="L239" s="666"/>
      <c r="M239" s="117"/>
      <c r="N239" s="117"/>
      <c r="O239" s="117"/>
      <c r="P239" s="117"/>
      <c r="Q239" s="117"/>
      <c r="R239" s="117"/>
      <c r="S239" s="117"/>
      <c r="T239" s="117"/>
      <c r="U239" s="117"/>
      <c r="V239" s="117"/>
      <c r="W239" s="117"/>
      <c r="X239" s="117"/>
      <c r="Y239" s="117"/>
      <c r="Z239" s="117"/>
      <c r="AA239" s="117"/>
      <c r="AB239" s="117"/>
      <c r="AC239" s="117"/>
      <c r="AD239" s="117"/>
      <c r="AE239" s="117"/>
      <c r="AF239" s="117"/>
      <c r="AG239" s="117"/>
      <c r="AH239" s="117"/>
      <c r="AI239" s="117"/>
      <c r="AJ239" s="117"/>
      <c r="AK239" s="117"/>
      <c r="AL239" s="117"/>
      <c r="AM239" s="117"/>
      <c r="AN239" s="117"/>
      <c r="AO239" s="117"/>
      <c r="AP239" s="117"/>
      <c r="AQ239" s="117"/>
      <c r="AR239" s="117"/>
      <c r="AS239" s="117"/>
      <c r="AT239" s="117"/>
      <c r="AU239" s="117"/>
      <c r="AV239" s="117"/>
      <c r="AW239" s="117"/>
      <c r="AX239" s="117"/>
      <c r="AY239" s="117"/>
      <c r="AZ239" s="117"/>
      <c r="BA239" s="117"/>
      <c r="BB239" s="117"/>
      <c r="BC239" s="117"/>
    </row>
    <row r="240" spans="1:55" s="122" customFormat="1" ht="17.25" customHeight="1" x14ac:dyDescent="0.3">
      <c r="A240" s="174" t="s">
        <v>9</v>
      </c>
      <c r="B240" s="173">
        <f t="shared" ref="B240:L240" si="310">B269+B460</f>
        <v>341845000</v>
      </c>
      <c r="C240" s="173">
        <f t="shared" si="310"/>
        <v>0</v>
      </c>
      <c r="D240" s="173">
        <f t="shared" si="310"/>
        <v>0</v>
      </c>
      <c r="E240" s="173">
        <f t="shared" si="310"/>
        <v>0</v>
      </c>
      <c r="F240" s="173">
        <f t="shared" si="310"/>
        <v>0</v>
      </c>
      <c r="G240" s="173">
        <f t="shared" si="310"/>
        <v>56974166.666666672</v>
      </c>
      <c r="H240" s="173">
        <f t="shared" si="310"/>
        <v>56974166.666666672</v>
      </c>
      <c r="I240" s="173">
        <f t="shared" si="310"/>
        <v>56974166.666666672</v>
      </c>
      <c r="J240" s="173">
        <f t="shared" si="310"/>
        <v>56974166.666666672</v>
      </c>
      <c r="K240" s="173">
        <f t="shared" si="310"/>
        <v>56974166.666666672</v>
      </c>
      <c r="L240" s="175">
        <f t="shared" si="310"/>
        <v>56974166.666666672</v>
      </c>
      <c r="M240" s="117"/>
      <c r="N240" s="117"/>
      <c r="O240" s="117"/>
      <c r="P240" s="117"/>
      <c r="Q240" s="397"/>
      <c r="R240" s="397"/>
      <c r="S240" s="397"/>
      <c r="T240" s="397"/>
      <c r="U240" s="397"/>
      <c r="V240" s="397"/>
      <c r="W240" s="397"/>
      <c r="X240" s="397"/>
      <c r="Y240" s="397"/>
      <c r="Z240" s="397"/>
      <c r="AA240" s="397"/>
      <c r="AB240" s="397"/>
      <c r="AC240" s="397"/>
      <c r="AD240" s="397"/>
      <c r="AE240" s="397"/>
      <c r="AF240" s="397"/>
      <c r="AG240" s="397"/>
      <c r="AH240" s="397"/>
      <c r="AI240" s="397"/>
      <c r="AJ240" s="397"/>
      <c r="AK240" s="397"/>
      <c r="AL240" s="397"/>
      <c r="AM240" s="397"/>
      <c r="AN240" s="397"/>
      <c r="AO240" s="397"/>
      <c r="AP240" s="397"/>
      <c r="AQ240" s="397"/>
      <c r="AR240" s="397"/>
      <c r="AS240" s="397"/>
      <c r="AT240" s="397"/>
      <c r="AU240" s="397"/>
      <c r="AV240" s="397"/>
      <c r="AW240" s="397"/>
      <c r="AX240" s="397"/>
      <c r="AY240" s="397"/>
      <c r="AZ240" s="397"/>
      <c r="BA240" s="397"/>
      <c r="BB240" s="397"/>
      <c r="BC240" s="397"/>
    </row>
    <row r="241" spans="1:55" hidden="1" x14ac:dyDescent="0.3">
      <c r="A241" s="107" t="s">
        <v>10</v>
      </c>
      <c r="B241" s="171"/>
      <c r="C241" s="171"/>
      <c r="D241" s="171"/>
      <c r="E241" s="171"/>
      <c r="F241" s="171"/>
      <c r="G241" s="171"/>
      <c r="H241" s="171"/>
      <c r="I241" s="171"/>
      <c r="J241" s="171"/>
      <c r="K241" s="171"/>
      <c r="L241" s="172"/>
      <c r="Q241" s="397"/>
      <c r="R241" s="397"/>
      <c r="S241" s="397"/>
      <c r="T241" s="397"/>
      <c r="U241" s="397"/>
      <c r="V241" s="397"/>
      <c r="W241" s="397"/>
      <c r="X241" s="397"/>
      <c r="Y241" s="397"/>
      <c r="Z241" s="397"/>
      <c r="AA241" s="397"/>
      <c r="AB241" s="397"/>
      <c r="AC241" s="397"/>
      <c r="AD241" s="397"/>
      <c r="AE241" s="397"/>
      <c r="AF241" s="397"/>
      <c r="AG241" s="397"/>
      <c r="AH241" s="397"/>
      <c r="AI241" s="397"/>
      <c r="AJ241" s="397"/>
      <c r="AK241" s="397"/>
      <c r="AL241" s="397"/>
      <c r="AM241" s="397"/>
      <c r="AN241" s="397"/>
      <c r="AO241" s="397"/>
      <c r="AP241" s="397"/>
      <c r="AQ241" s="397"/>
      <c r="AR241" s="397"/>
      <c r="AS241" s="397"/>
      <c r="AT241" s="397"/>
      <c r="AU241" s="397"/>
      <c r="AV241" s="397"/>
      <c r="AW241" s="397"/>
      <c r="AX241" s="397"/>
      <c r="AY241" s="397"/>
      <c r="AZ241" s="397"/>
      <c r="BA241" s="397"/>
      <c r="BB241" s="397"/>
      <c r="BC241" s="397"/>
    </row>
    <row r="242" spans="1:55" hidden="1" x14ac:dyDescent="0.3">
      <c r="A242" s="107" t="s">
        <v>11</v>
      </c>
      <c r="B242" s="171"/>
      <c r="C242" s="171"/>
      <c r="D242" s="171"/>
      <c r="E242" s="171"/>
      <c r="F242" s="171"/>
      <c r="G242" s="171"/>
      <c r="H242" s="171"/>
      <c r="I242" s="171"/>
      <c r="J242" s="171"/>
      <c r="K242" s="171"/>
      <c r="L242" s="172"/>
      <c r="Q242" s="122"/>
      <c r="R242" s="122"/>
      <c r="S242" s="122"/>
      <c r="T242" s="122"/>
      <c r="U242" s="122"/>
      <c r="V242" s="122"/>
      <c r="W242" s="122"/>
      <c r="X242" s="122"/>
      <c r="Y242" s="122"/>
      <c r="Z242" s="122"/>
      <c r="AA242" s="122"/>
      <c r="AB242" s="122"/>
      <c r="AC242" s="122"/>
      <c r="AD242" s="122"/>
      <c r="AE242" s="122"/>
      <c r="AF242" s="122"/>
      <c r="AG242" s="122"/>
      <c r="AH242" s="122"/>
      <c r="AI242" s="122"/>
      <c r="AJ242" s="122"/>
      <c r="AK242" s="122"/>
      <c r="AL242" s="122"/>
      <c r="AM242" s="122"/>
      <c r="AN242" s="122"/>
      <c r="AO242" s="122"/>
      <c r="AP242" s="122"/>
      <c r="AQ242" s="122"/>
      <c r="AR242" s="122"/>
      <c r="AS242" s="122"/>
      <c r="AT242" s="122"/>
      <c r="AU242" s="122"/>
      <c r="AV242" s="122"/>
      <c r="AW242" s="122"/>
      <c r="AX242" s="122"/>
      <c r="AY242" s="122"/>
      <c r="AZ242" s="122"/>
      <c r="BA242" s="122"/>
      <c r="BB242" s="122"/>
      <c r="BC242" s="122"/>
    </row>
    <row r="243" spans="1:55" ht="26" hidden="1" x14ac:dyDescent="0.3">
      <c r="A243" s="107" t="s">
        <v>12</v>
      </c>
      <c r="B243" s="171"/>
      <c r="C243" s="171"/>
      <c r="D243" s="171"/>
      <c r="E243" s="171"/>
      <c r="F243" s="171"/>
      <c r="G243" s="171"/>
      <c r="H243" s="171"/>
      <c r="I243" s="171"/>
      <c r="J243" s="171"/>
      <c r="K243" s="171"/>
      <c r="L243" s="172"/>
    </row>
    <row r="244" spans="1:55" s="122" customFormat="1" x14ac:dyDescent="0.3">
      <c r="A244" s="146" t="s">
        <v>13</v>
      </c>
      <c r="B244" s="147">
        <f t="shared" ref="B244:L244" si="311">B273+B464</f>
        <v>341845000</v>
      </c>
      <c r="C244" s="147">
        <f t="shared" si="311"/>
        <v>0</v>
      </c>
      <c r="D244" s="147">
        <f t="shared" si="311"/>
        <v>0</v>
      </c>
      <c r="E244" s="147">
        <f t="shared" si="311"/>
        <v>0</v>
      </c>
      <c r="F244" s="147">
        <f t="shared" si="311"/>
        <v>0</v>
      </c>
      <c r="G244" s="147">
        <f t="shared" si="311"/>
        <v>56974166.666666672</v>
      </c>
      <c r="H244" s="147">
        <f t="shared" si="311"/>
        <v>56974166.666666672</v>
      </c>
      <c r="I244" s="147">
        <f t="shared" si="311"/>
        <v>56974166.666666672</v>
      </c>
      <c r="J244" s="147">
        <f t="shared" si="311"/>
        <v>56974166.666666672</v>
      </c>
      <c r="K244" s="147">
        <f t="shared" si="311"/>
        <v>56974166.666666672</v>
      </c>
      <c r="L244" s="151">
        <f t="shared" si="311"/>
        <v>56974166.666666672</v>
      </c>
      <c r="M244" s="117"/>
      <c r="N244" s="117"/>
      <c r="O244" s="117"/>
      <c r="P244" s="117"/>
      <c r="Q244" s="397"/>
      <c r="R244" s="397"/>
      <c r="S244" s="397"/>
      <c r="T244" s="397"/>
      <c r="U244" s="397"/>
      <c r="V244" s="397"/>
      <c r="W244" s="397"/>
      <c r="X244" s="397"/>
      <c r="Y244" s="397"/>
      <c r="Z244" s="397"/>
      <c r="AA244" s="397"/>
      <c r="AB244" s="397"/>
      <c r="AC244" s="397"/>
      <c r="AD244" s="397"/>
      <c r="AE244" s="397"/>
      <c r="AF244" s="397"/>
      <c r="AG244" s="397"/>
      <c r="AH244" s="397"/>
      <c r="AI244" s="397"/>
      <c r="AJ244" s="397"/>
      <c r="AK244" s="397"/>
      <c r="AL244" s="397"/>
      <c r="AM244" s="397"/>
      <c r="AN244" s="397"/>
      <c r="AO244" s="397"/>
      <c r="AP244" s="397"/>
      <c r="AQ244" s="397"/>
      <c r="AR244" s="397"/>
      <c r="AS244" s="397"/>
      <c r="AT244" s="397"/>
      <c r="AU244" s="397"/>
      <c r="AV244" s="397"/>
      <c r="AW244" s="397"/>
      <c r="AX244" s="397"/>
      <c r="AY244" s="397"/>
      <c r="AZ244" s="397"/>
      <c r="BA244" s="397"/>
      <c r="BB244" s="397"/>
      <c r="BC244" s="397"/>
    </row>
    <row r="245" spans="1:55" x14ac:dyDescent="0.3">
      <c r="A245" s="148" t="s">
        <v>14</v>
      </c>
      <c r="B245" s="171"/>
      <c r="C245" s="171"/>
      <c r="D245" s="171"/>
      <c r="E245" s="171"/>
      <c r="F245" s="171"/>
      <c r="G245" s="171"/>
      <c r="H245" s="171"/>
      <c r="I245" s="171"/>
      <c r="J245" s="171"/>
      <c r="K245" s="171"/>
      <c r="L245" s="172"/>
      <c r="Q245" s="397"/>
      <c r="R245" s="397"/>
      <c r="S245" s="397"/>
      <c r="T245" s="397"/>
      <c r="U245" s="397"/>
      <c r="V245" s="397"/>
      <c r="W245" s="397"/>
      <c r="X245" s="397"/>
      <c r="Y245" s="397"/>
      <c r="Z245" s="397"/>
      <c r="AA245" s="397"/>
      <c r="AB245" s="397"/>
      <c r="AC245" s="397"/>
      <c r="AD245" s="397"/>
      <c r="AE245" s="397"/>
      <c r="AF245" s="397"/>
      <c r="AG245" s="397"/>
      <c r="AH245" s="397"/>
      <c r="AI245" s="397"/>
      <c r="AJ245" s="397"/>
      <c r="AK245" s="397"/>
      <c r="AL245" s="397"/>
      <c r="AM245" s="397"/>
      <c r="AN245" s="397"/>
      <c r="AO245" s="397"/>
      <c r="AP245" s="397"/>
      <c r="AQ245" s="397"/>
      <c r="AR245" s="397"/>
      <c r="AS245" s="397"/>
      <c r="AT245" s="397"/>
      <c r="AU245" s="397"/>
      <c r="AV245" s="397"/>
      <c r="AW245" s="397"/>
      <c r="AX245" s="397"/>
      <c r="AY245" s="397"/>
      <c r="AZ245" s="397"/>
      <c r="BA245" s="397"/>
      <c r="BB245" s="397"/>
      <c r="BC245" s="397"/>
    </row>
    <row r="246" spans="1:55" x14ac:dyDescent="0.3">
      <c r="A246" s="148" t="s">
        <v>15</v>
      </c>
      <c r="B246" s="149">
        <f t="shared" ref="B246:L246" si="312">B275+B466</f>
        <v>20500000</v>
      </c>
      <c r="C246" s="149">
        <f t="shared" si="312"/>
        <v>0</v>
      </c>
      <c r="D246" s="149">
        <f t="shared" si="312"/>
        <v>0</v>
      </c>
      <c r="E246" s="149">
        <f t="shared" si="312"/>
        <v>0</v>
      </c>
      <c r="F246" s="149">
        <f t="shared" si="312"/>
        <v>0</v>
      </c>
      <c r="G246" s="149">
        <f t="shared" si="312"/>
        <v>3416666.666666667</v>
      </c>
      <c r="H246" s="149">
        <f t="shared" si="312"/>
        <v>3416666.666666667</v>
      </c>
      <c r="I246" s="149">
        <f t="shared" si="312"/>
        <v>3416666.666666667</v>
      </c>
      <c r="J246" s="149">
        <f t="shared" si="312"/>
        <v>3416666.666666667</v>
      </c>
      <c r="K246" s="149">
        <f t="shared" si="312"/>
        <v>3416666.666666667</v>
      </c>
      <c r="L246" s="178">
        <f t="shared" si="312"/>
        <v>3416666.666666667</v>
      </c>
      <c r="Q246" s="122"/>
      <c r="R246" s="122"/>
      <c r="S246" s="122"/>
      <c r="T246" s="122"/>
      <c r="U246" s="122"/>
      <c r="V246" s="122"/>
      <c r="W246" s="122"/>
      <c r="X246" s="122"/>
      <c r="Y246" s="122"/>
      <c r="Z246" s="122"/>
      <c r="AA246" s="122"/>
      <c r="AB246" s="122"/>
      <c r="AC246" s="122"/>
      <c r="AD246" s="122"/>
      <c r="AE246" s="122"/>
      <c r="AF246" s="122"/>
      <c r="AG246" s="122"/>
      <c r="AH246" s="122"/>
      <c r="AI246" s="122"/>
      <c r="AJ246" s="122"/>
      <c r="AK246" s="122"/>
      <c r="AL246" s="122"/>
      <c r="AM246" s="122"/>
      <c r="AN246" s="122"/>
      <c r="AO246" s="122"/>
      <c r="AP246" s="122"/>
      <c r="AQ246" s="122"/>
      <c r="AR246" s="122"/>
      <c r="AS246" s="122"/>
      <c r="AT246" s="122"/>
      <c r="AU246" s="122"/>
      <c r="AV246" s="122"/>
      <c r="AW246" s="122"/>
      <c r="AX246" s="122"/>
      <c r="AY246" s="122"/>
      <c r="AZ246" s="122"/>
      <c r="BA246" s="122"/>
      <c r="BB246" s="122"/>
      <c r="BC246" s="122"/>
    </row>
    <row r="247" spans="1:55" ht="53.15" customHeight="1" thickBot="1" x14ac:dyDescent="0.35">
      <c r="A247" s="176" t="s">
        <v>16</v>
      </c>
      <c r="B247" s="183">
        <f t="shared" ref="B247:L247" si="313">B276+B467</f>
        <v>321345000</v>
      </c>
      <c r="C247" s="183">
        <f t="shared" si="313"/>
        <v>0</v>
      </c>
      <c r="D247" s="183">
        <f t="shared" si="313"/>
        <v>0</v>
      </c>
      <c r="E247" s="183">
        <f t="shared" si="313"/>
        <v>0</v>
      </c>
      <c r="F247" s="183">
        <f t="shared" si="313"/>
        <v>0</v>
      </c>
      <c r="G247" s="183">
        <f t="shared" si="313"/>
        <v>53557500</v>
      </c>
      <c r="H247" s="183">
        <f t="shared" si="313"/>
        <v>53557500</v>
      </c>
      <c r="I247" s="183">
        <f t="shared" si="313"/>
        <v>53557500</v>
      </c>
      <c r="J247" s="183">
        <f t="shared" si="313"/>
        <v>53557500</v>
      </c>
      <c r="K247" s="183">
        <f t="shared" si="313"/>
        <v>53557500</v>
      </c>
      <c r="L247" s="184">
        <f t="shared" si="313"/>
        <v>53557500</v>
      </c>
    </row>
    <row r="248" spans="1:55" s="122" customFormat="1" x14ac:dyDescent="0.3">
      <c r="A248" s="470" t="s">
        <v>461</v>
      </c>
      <c r="B248" s="247"/>
      <c r="C248" s="247"/>
      <c r="D248" s="247"/>
      <c r="E248" s="247"/>
      <c r="F248" s="247"/>
      <c r="G248" s="247"/>
      <c r="H248" s="247"/>
      <c r="I248" s="247"/>
      <c r="J248" s="247"/>
      <c r="K248" s="247"/>
      <c r="L248" s="280"/>
      <c r="M248" s="117"/>
      <c r="N248" s="117"/>
      <c r="O248" s="117"/>
      <c r="P248" s="117"/>
      <c r="Q248" s="397"/>
      <c r="R248" s="397"/>
      <c r="S248" s="397"/>
      <c r="T248" s="397"/>
      <c r="U248" s="397"/>
      <c r="V248" s="397"/>
      <c r="W248" s="397"/>
      <c r="X248" s="397"/>
      <c r="Y248" s="397"/>
      <c r="Z248" s="397"/>
      <c r="AA248" s="397"/>
      <c r="AB248" s="397"/>
      <c r="AC248" s="397"/>
      <c r="AD248" s="397"/>
      <c r="AE248" s="397"/>
      <c r="AF248" s="397"/>
      <c r="AG248" s="397"/>
      <c r="AH248" s="397"/>
      <c r="AI248" s="397"/>
      <c r="AJ248" s="397"/>
      <c r="AK248" s="397"/>
      <c r="AL248" s="397"/>
      <c r="AM248" s="397"/>
      <c r="AN248" s="397"/>
      <c r="AO248" s="397"/>
      <c r="AP248" s="397"/>
      <c r="AQ248" s="397"/>
      <c r="AR248" s="397"/>
      <c r="AS248" s="397"/>
      <c r="AT248" s="397"/>
      <c r="AU248" s="397"/>
      <c r="AV248" s="397"/>
      <c r="AW248" s="397"/>
      <c r="AX248" s="397"/>
      <c r="AY248" s="397"/>
      <c r="AZ248" s="397"/>
      <c r="BA248" s="397"/>
      <c r="BB248" s="397"/>
      <c r="BC248" s="397"/>
    </row>
    <row r="249" spans="1:55" s="122" customFormat="1" x14ac:dyDescent="0.3">
      <c r="A249" s="148" t="s">
        <v>462</v>
      </c>
      <c r="B249" s="147"/>
      <c r="C249" s="147"/>
      <c r="D249" s="147"/>
      <c r="E249" s="147"/>
      <c r="F249" s="147"/>
      <c r="G249" s="147"/>
      <c r="H249" s="147"/>
      <c r="I249" s="147"/>
      <c r="J249" s="147"/>
      <c r="K249" s="147"/>
      <c r="L249" s="151"/>
      <c r="M249" s="117"/>
      <c r="N249" s="117"/>
      <c r="O249" s="117"/>
      <c r="P249" s="117"/>
      <c r="Q249" s="397"/>
      <c r="R249" s="397"/>
      <c r="S249" s="397"/>
      <c r="T249" s="397"/>
      <c r="U249" s="397"/>
      <c r="V249" s="397"/>
      <c r="W249" s="397"/>
      <c r="X249" s="397"/>
      <c r="Y249" s="397"/>
      <c r="Z249" s="397"/>
      <c r="AA249" s="397"/>
      <c r="AB249" s="397"/>
      <c r="AC249" s="397"/>
      <c r="AD249" s="397"/>
      <c r="AE249" s="397"/>
      <c r="AF249" s="397"/>
      <c r="AG249" s="397"/>
      <c r="AH249" s="397"/>
      <c r="AI249" s="397"/>
      <c r="AJ249" s="397"/>
      <c r="AK249" s="397"/>
      <c r="AL249" s="397"/>
      <c r="AM249" s="397"/>
      <c r="AN249" s="397"/>
      <c r="AO249" s="397"/>
      <c r="AP249" s="397"/>
      <c r="AQ249" s="397"/>
      <c r="AR249" s="397"/>
      <c r="AS249" s="397"/>
      <c r="AT249" s="397"/>
      <c r="AU249" s="397"/>
      <c r="AV249" s="397"/>
      <c r="AW249" s="397"/>
      <c r="AX249" s="397"/>
      <c r="AY249" s="397"/>
      <c r="AZ249" s="397"/>
      <c r="BA249" s="397"/>
      <c r="BB249" s="397"/>
      <c r="BC249" s="397"/>
    </row>
    <row r="250" spans="1:55" s="122" customFormat="1" x14ac:dyDescent="0.3">
      <c r="A250" s="502" t="s">
        <v>463</v>
      </c>
      <c r="B250" s="248">
        <f>B251+B252</f>
        <v>2500000</v>
      </c>
      <c r="C250" s="248">
        <f t="shared" ref="C250:L250" si="314">C251+C252</f>
        <v>0</v>
      </c>
      <c r="D250" s="248">
        <f t="shared" si="314"/>
        <v>0</v>
      </c>
      <c r="E250" s="248">
        <f t="shared" si="314"/>
        <v>0</v>
      </c>
      <c r="F250" s="248">
        <f t="shared" si="314"/>
        <v>0</v>
      </c>
      <c r="G250" s="248">
        <f t="shared" si="314"/>
        <v>416666.66666666669</v>
      </c>
      <c r="H250" s="248">
        <f t="shared" si="314"/>
        <v>416666.66666666669</v>
      </c>
      <c r="I250" s="248">
        <f t="shared" si="314"/>
        <v>416666.66666666669</v>
      </c>
      <c r="J250" s="248">
        <f t="shared" si="314"/>
        <v>416666.66666666669</v>
      </c>
      <c r="K250" s="248">
        <f t="shared" si="314"/>
        <v>416666.66666666669</v>
      </c>
      <c r="L250" s="249">
        <f t="shared" si="314"/>
        <v>416666.66666666669</v>
      </c>
      <c r="M250" s="117"/>
      <c r="N250" s="117"/>
      <c r="O250" s="117"/>
      <c r="P250" s="117"/>
      <c r="Q250" s="397"/>
      <c r="R250" s="397"/>
      <c r="S250" s="397"/>
      <c r="T250" s="397"/>
      <c r="U250" s="397"/>
      <c r="V250" s="397"/>
      <c r="W250" s="397"/>
      <c r="X250" s="397"/>
      <c r="Y250" s="397"/>
      <c r="Z250" s="397"/>
      <c r="AA250" s="397"/>
      <c r="AB250" s="397"/>
      <c r="AC250" s="397"/>
      <c r="AD250" s="397"/>
      <c r="AE250" s="397"/>
      <c r="AF250" s="397"/>
      <c r="AG250" s="397"/>
      <c r="AH250" s="397"/>
      <c r="AI250" s="397"/>
      <c r="AJ250" s="397"/>
      <c r="AK250" s="397"/>
      <c r="AL250" s="397"/>
      <c r="AM250" s="397"/>
      <c r="AN250" s="397"/>
      <c r="AO250" s="397"/>
      <c r="AP250" s="397"/>
      <c r="AQ250" s="397"/>
      <c r="AR250" s="397"/>
      <c r="AS250" s="397"/>
      <c r="AT250" s="397"/>
      <c r="AU250" s="397"/>
      <c r="AV250" s="397"/>
      <c r="AW250" s="397"/>
      <c r="AX250" s="397"/>
      <c r="AY250" s="397"/>
      <c r="AZ250" s="397"/>
      <c r="BA250" s="397"/>
      <c r="BB250" s="397"/>
      <c r="BC250" s="397"/>
    </row>
    <row r="251" spans="1:55" s="122" customFormat="1" hidden="1" x14ac:dyDescent="0.3">
      <c r="A251" s="478" t="s">
        <v>15</v>
      </c>
      <c r="B251" s="248">
        <f>B474</f>
        <v>0</v>
      </c>
      <c r="C251" s="248">
        <f t="shared" ref="C251:L251" si="315">C474</f>
        <v>0</v>
      </c>
      <c r="D251" s="248">
        <f t="shared" si="315"/>
        <v>0</v>
      </c>
      <c r="E251" s="248">
        <f t="shared" si="315"/>
        <v>0</v>
      </c>
      <c r="F251" s="248">
        <f t="shared" si="315"/>
        <v>0</v>
      </c>
      <c r="G251" s="248">
        <f t="shared" si="315"/>
        <v>0</v>
      </c>
      <c r="H251" s="248">
        <f t="shared" si="315"/>
        <v>0</v>
      </c>
      <c r="I251" s="248">
        <f t="shared" si="315"/>
        <v>0</v>
      </c>
      <c r="J251" s="248">
        <f t="shared" si="315"/>
        <v>0</v>
      </c>
      <c r="K251" s="248">
        <f t="shared" si="315"/>
        <v>0</v>
      </c>
      <c r="L251" s="249">
        <f t="shared" si="315"/>
        <v>0</v>
      </c>
      <c r="M251" s="117"/>
      <c r="N251" s="117"/>
      <c r="O251" s="117"/>
      <c r="P251" s="117"/>
      <c r="Q251" s="397"/>
      <c r="R251" s="397"/>
      <c r="S251" s="397"/>
      <c r="T251" s="397"/>
      <c r="U251" s="397"/>
      <c r="V251" s="397"/>
      <c r="W251" s="397"/>
      <c r="X251" s="397"/>
      <c r="Y251" s="397"/>
      <c r="Z251" s="397"/>
      <c r="AA251" s="397"/>
      <c r="AB251" s="397"/>
      <c r="AC251" s="397"/>
      <c r="AD251" s="397"/>
      <c r="AE251" s="397"/>
      <c r="AF251" s="397"/>
      <c r="AG251" s="397"/>
      <c r="AH251" s="397"/>
      <c r="AI251" s="397"/>
      <c r="AJ251" s="397"/>
      <c r="AK251" s="397"/>
      <c r="AL251" s="397"/>
      <c r="AM251" s="397"/>
      <c r="AN251" s="397"/>
      <c r="AO251" s="397"/>
      <c r="AP251" s="397"/>
      <c r="AQ251" s="397"/>
      <c r="AR251" s="397"/>
      <c r="AS251" s="397"/>
      <c r="AT251" s="397"/>
      <c r="AU251" s="397"/>
      <c r="AV251" s="397"/>
      <c r="AW251" s="397"/>
      <c r="AX251" s="397"/>
      <c r="AY251" s="397"/>
      <c r="AZ251" s="397"/>
      <c r="BA251" s="397"/>
      <c r="BB251" s="397"/>
      <c r="BC251" s="397"/>
    </row>
    <row r="252" spans="1:55" s="122" customFormat="1" ht="52" x14ac:dyDescent="0.3">
      <c r="A252" s="478" t="s">
        <v>16</v>
      </c>
      <c r="B252" s="463">
        <f>B475</f>
        <v>2500000</v>
      </c>
      <c r="C252" s="463">
        <f t="shared" ref="C252:L252" si="316">C475</f>
        <v>0</v>
      </c>
      <c r="D252" s="463">
        <f t="shared" si="316"/>
        <v>0</v>
      </c>
      <c r="E252" s="463">
        <f t="shared" si="316"/>
        <v>0</v>
      </c>
      <c r="F252" s="463">
        <f t="shared" si="316"/>
        <v>0</v>
      </c>
      <c r="G252" s="463">
        <f t="shared" si="316"/>
        <v>416666.66666666669</v>
      </c>
      <c r="H252" s="463">
        <f t="shared" si="316"/>
        <v>416666.66666666669</v>
      </c>
      <c r="I252" s="463">
        <f t="shared" si="316"/>
        <v>416666.66666666669</v>
      </c>
      <c r="J252" s="463">
        <f t="shared" si="316"/>
        <v>416666.66666666669</v>
      </c>
      <c r="K252" s="463">
        <f t="shared" si="316"/>
        <v>416666.66666666669</v>
      </c>
      <c r="L252" s="493">
        <f t="shared" si="316"/>
        <v>416666.66666666669</v>
      </c>
      <c r="M252" s="117"/>
      <c r="N252" s="117"/>
      <c r="O252" s="117"/>
      <c r="P252" s="117"/>
      <c r="Q252" s="578"/>
      <c r="R252" s="578"/>
      <c r="S252" s="578"/>
      <c r="T252" s="578"/>
      <c r="U252" s="578"/>
      <c r="V252" s="578"/>
      <c r="W252" s="578"/>
      <c r="X252" s="578"/>
      <c r="Y252" s="578"/>
      <c r="Z252" s="578"/>
      <c r="AA252" s="578"/>
      <c r="AB252" s="397"/>
      <c r="AC252" s="397"/>
      <c r="AD252" s="397"/>
      <c r="AE252" s="397"/>
      <c r="AF252" s="397"/>
      <c r="AG252" s="397"/>
      <c r="AH252" s="397"/>
      <c r="AI252" s="397"/>
      <c r="AJ252" s="397"/>
      <c r="AK252" s="397"/>
      <c r="AL252" s="397"/>
      <c r="AM252" s="397"/>
      <c r="AN252" s="397"/>
      <c r="AO252" s="397"/>
      <c r="AP252" s="397"/>
      <c r="AQ252" s="397"/>
      <c r="AR252" s="397"/>
      <c r="AS252" s="397"/>
      <c r="AT252" s="397"/>
      <c r="AU252" s="397"/>
      <c r="AV252" s="397"/>
      <c r="AW252" s="397"/>
      <c r="AX252" s="397"/>
      <c r="AY252" s="397"/>
      <c r="AZ252" s="397"/>
      <c r="BA252" s="397"/>
      <c r="BB252" s="397"/>
      <c r="BC252" s="397"/>
    </row>
    <row r="253" spans="1:55" s="122" customFormat="1" x14ac:dyDescent="0.3">
      <c r="A253" s="480" t="s">
        <v>464</v>
      </c>
      <c r="B253" s="248">
        <f>B254+B255</f>
        <v>194615000</v>
      </c>
      <c r="C253" s="248">
        <f t="shared" ref="C253:L253" si="317">C254+C255</f>
        <v>0</v>
      </c>
      <c r="D253" s="248">
        <f t="shared" si="317"/>
        <v>0</v>
      </c>
      <c r="E253" s="248">
        <f t="shared" si="317"/>
        <v>0</v>
      </c>
      <c r="F253" s="248">
        <f t="shared" si="317"/>
        <v>0</v>
      </c>
      <c r="G253" s="248">
        <f t="shared" si="317"/>
        <v>32435833.333333336</v>
      </c>
      <c r="H253" s="248">
        <f t="shared" si="317"/>
        <v>32435833.333333336</v>
      </c>
      <c r="I253" s="248">
        <f t="shared" si="317"/>
        <v>32435833.333333336</v>
      </c>
      <c r="J253" s="248">
        <f t="shared" si="317"/>
        <v>32435833.333333336</v>
      </c>
      <c r="K253" s="248">
        <f t="shared" si="317"/>
        <v>32435833.333333336</v>
      </c>
      <c r="L253" s="249">
        <f t="shared" si="317"/>
        <v>32435833.333333336</v>
      </c>
      <c r="M253" s="117"/>
      <c r="N253" s="117"/>
      <c r="O253" s="117"/>
      <c r="P253" s="117"/>
    </row>
    <row r="254" spans="1:55" s="122" customFormat="1" x14ac:dyDescent="0.3">
      <c r="A254" s="534" t="s">
        <v>15</v>
      </c>
      <c r="B254" s="463">
        <f>B280+B471</f>
        <v>14100000</v>
      </c>
      <c r="C254" s="463">
        <f t="shared" ref="C254:L254" si="318">C280+C471</f>
        <v>0</v>
      </c>
      <c r="D254" s="463">
        <f t="shared" si="318"/>
        <v>0</v>
      </c>
      <c r="E254" s="463">
        <f t="shared" si="318"/>
        <v>0</v>
      </c>
      <c r="F254" s="463">
        <f t="shared" si="318"/>
        <v>0</v>
      </c>
      <c r="G254" s="463">
        <f t="shared" si="318"/>
        <v>2350000</v>
      </c>
      <c r="H254" s="463">
        <f t="shared" si="318"/>
        <v>2350000</v>
      </c>
      <c r="I254" s="463">
        <f t="shared" si="318"/>
        <v>2350000</v>
      </c>
      <c r="J254" s="463">
        <f t="shared" si="318"/>
        <v>2350000</v>
      </c>
      <c r="K254" s="463">
        <f t="shared" si="318"/>
        <v>2350000</v>
      </c>
      <c r="L254" s="493">
        <f t="shared" si="318"/>
        <v>2350000</v>
      </c>
      <c r="M254" s="117"/>
      <c r="N254" s="117"/>
      <c r="O254" s="117"/>
      <c r="P254" s="117"/>
      <c r="Q254" s="579"/>
      <c r="R254" s="579"/>
      <c r="S254" s="579"/>
      <c r="T254" s="579"/>
      <c r="U254" s="579"/>
      <c r="V254" s="579"/>
      <c r="W254" s="579"/>
      <c r="X254" s="579"/>
      <c r="Y254" s="579"/>
      <c r="Z254" s="579"/>
      <c r="AA254" s="579"/>
      <c r="AB254" s="117"/>
      <c r="AC254" s="117"/>
      <c r="AD254" s="117"/>
      <c r="AE254" s="117"/>
      <c r="AF254" s="117"/>
      <c r="AG254" s="117"/>
      <c r="AH254" s="117"/>
      <c r="AI254" s="117"/>
      <c r="AJ254" s="117"/>
      <c r="AK254" s="117"/>
      <c r="AL254" s="117"/>
      <c r="AM254" s="117"/>
      <c r="AN254" s="117"/>
      <c r="AO254" s="117"/>
      <c r="AP254" s="117"/>
      <c r="AQ254" s="117"/>
      <c r="AR254" s="117"/>
      <c r="AS254" s="117"/>
      <c r="AT254" s="117"/>
      <c r="AU254" s="117"/>
      <c r="AV254" s="117"/>
      <c r="AW254" s="117"/>
      <c r="AX254" s="117"/>
      <c r="AY254" s="117"/>
      <c r="AZ254" s="117"/>
      <c r="BA254" s="117"/>
      <c r="BB254" s="117"/>
      <c r="BC254" s="117"/>
    </row>
    <row r="255" spans="1:55" s="122" customFormat="1" ht="52" x14ac:dyDescent="0.3">
      <c r="A255" s="534" t="s">
        <v>16</v>
      </c>
      <c r="B255" s="463">
        <f>B281+B472</f>
        <v>180515000</v>
      </c>
      <c r="C255" s="463">
        <f t="shared" ref="C255:L255" si="319">C281+C472</f>
        <v>0</v>
      </c>
      <c r="D255" s="463">
        <f t="shared" si="319"/>
        <v>0</v>
      </c>
      <c r="E255" s="463">
        <f t="shared" si="319"/>
        <v>0</v>
      </c>
      <c r="F255" s="463">
        <f t="shared" si="319"/>
        <v>0</v>
      </c>
      <c r="G255" s="463">
        <f t="shared" si="319"/>
        <v>30085833.333333336</v>
      </c>
      <c r="H255" s="463">
        <f t="shared" si="319"/>
        <v>30085833.333333336</v>
      </c>
      <c r="I255" s="463">
        <f t="shared" si="319"/>
        <v>30085833.333333336</v>
      </c>
      <c r="J255" s="463">
        <f t="shared" si="319"/>
        <v>30085833.333333336</v>
      </c>
      <c r="K255" s="463">
        <f t="shared" si="319"/>
        <v>30085833.333333336</v>
      </c>
      <c r="L255" s="493">
        <f t="shared" si="319"/>
        <v>30085833.333333336</v>
      </c>
      <c r="M255" s="117"/>
      <c r="N255" s="117"/>
      <c r="O255" s="117"/>
      <c r="P255" s="117"/>
      <c r="Q255" s="578"/>
      <c r="R255" s="578"/>
      <c r="S255" s="578"/>
      <c r="T255" s="578"/>
      <c r="U255" s="578"/>
      <c r="V255" s="578"/>
      <c r="W255" s="578"/>
      <c r="X255" s="578"/>
      <c r="Y255" s="578"/>
      <c r="Z255" s="578"/>
      <c r="AA255" s="578"/>
      <c r="AB255" s="397"/>
      <c r="AC255" s="397"/>
      <c r="AD255" s="397"/>
      <c r="AE255" s="397"/>
      <c r="AF255" s="397"/>
      <c r="AG255" s="397"/>
      <c r="AH255" s="397"/>
      <c r="AI255" s="397"/>
      <c r="AJ255" s="397"/>
      <c r="AK255" s="397"/>
      <c r="AL255" s="397"/>
      <c r="AM255" s="397"/>
      <c r="AN255" s="397"/>
      <c r="AO255" s="397"/>
      <c r="AP255" s="397"/>
      <c r="AQ255" s="397"/>
      <c r="AR255" s="397"/>
      <c r="AS255" s="397"/>
      <c r="AT255" s="397"/>
      <c r="AU255" s="397"/>
      <c r="AV255" s="397"/>
      <c r="AW255" s="397"/>
      <c r="AX255" s="397"/>
      <c r="AY255" s="397"/>
      <c r="AZ255" s="397"/>
      <c r="BA255" s="397"/>
      <c r="BB255" s="397"/>
      <c r="BC255" s="397"/>
    </row>
    <row r="256" spans="1:55" s="122" customFormat="1" x14ac:dyDescent="0.3">
      <c r="A256" s="502" t="s">
        <v>467</v>
      </c>
      <c r="B256" s="248">
        <f>B257+B258</f>
        <v>12180000</v>
      </c>
      <c r="C256" s="248">
        <f t="shared" ref="C256:L256" si="320">C257+C258</f>
        <v>0</v>
      </c>
      <c r="D256" s="248">
        <f t="shared" si="320"/>
        <v>0</v>
      </c>
      <c r="E256" s="248">
        <f t="shared" si="320"/>
        <v>0</v>
      </c>
      <c r="F256" s="248">
        <f t="shared" si="320"/>
        <v>0</v>
      </c>
      <c r="G256" s="248">
        <f t="shared" si="320"/>
        <v>2030000</v>
      </c>
      <c r="H256" s="248">
        <f t="shared" si="320"/>
        <v>2030000</v>
      </c>
      <c r="I256" s="248">
        <f t="shared" si="320"/>
        <v>2030000</v>
      </c>
      <c r="J256" s="248">
        <f t="shared" si="320"/>
        <v>2030000</v>
      </c>
      <c r="K256" s="248">
        <f t="shared" si="320"/>
        <v>2030000</v>
      </c>
      <c r="L256" s="249">
        <f t="shared" si="320"/>
        <v>2030000</v>
      </c>
      <c r="M256" s="117"/>
      <c r="N256" s="117"/>
      <c r="O256" s="117"/>
      <c r="P256" s="117"/>
      <c r="Q256" s="397"/>
      <c r="R256" s="397"/>
      <c r="S256" s="397"/>
      <c r="T256" s="397"/>
      <c r="U256" s="397"/>
      <c r="V256" s="397"/>
      <c r="W256" s="397"/>
      <c r="X256" s="397"/>
      <c r="Y256" s="397"/>
      <c r="Z256" s="397"/>
      <c r="AA256" s="397"/>
      <c r="AB256" s="397"/>
      <c r="AC256" s="397"/>
      <c r="AD256" s="397"/>
      <c r="AE256" s="397"/>
      <c r="AF256" s="397"/>
      <c r="AG256" s="397"/>
      <c r="AH256" s="397"/>
      <c r="AI256" s="397"/>
      <c r="AJ256" s="397"/>
      <c r="AK256" s="397"/>
      <c r="AL256" s="397"/>
      <c r="AM256" s="397"/>
      <c r="AN256" s="397"/>
      <c r="AO256" s="397"/>
      <c r="AP256" s="397"/>
      <c r="AQ256" s="397"/>
      <c r="AR256" s="397"/>
      <c r="AS256" s="397"/>
      <c r="AT256" s="397"/>
      <c r="AU256" s="397"/>
      <c r="AV256" s="397"/>
      <c r="AW256" s="397"/>
      <c r="AX256" s="397"/>
      <c r="AY256" s="397"/>
      <c r="AZ256" s="397"/>
      <c r="BA256" s="397"/>
      <c r="BB256" s="397"/>
      <c r="BC256" s="397"/>
    </row>
    <row r="257" spans="1:55" s="122" customFormat="1" hidden="1" x14ac:dyDescent="0.3">
      <c r="A257" s="478" t="s">
        <v>15</v>
      </c>
      <c r="B257" s="556">
        <f>B486</f>
        <v>0</v>
      </c>
      <c r="C257" s="556">
        <f t="shared" ref="C257:Z257" si="321">C486</f>
        <v>0</v>
      </c>
      <c r="D257" s="556">
        <f t="shared" si="321"/>
        <v>0</v>
      </c>
      <c r="E257" s="556">
        <f t="shared" si="321"/>
        <v>0</v>
      </c>
      <c r="F257" s="556">
        <f t="shared" si="321"/>
        <v>0</v>
      </c>
      <c r="G257" s="556">
        <f t="shared" si="321"/>
        <v>0</v>
      </c>
      <c r="H257" s="556">
        <f t="shared" si="321"/>
        <v>0</v>
      </c>
      <c r="I257" s="556">
        <f t="shared" si="321"/>
        <v>0</v>
      </c>
      <c r="J257" s="556">
        <f t="shared" si="321"/>
        <v>0</v>
      </c>
      <c r="K257" s="556">
        <f t="shared" si="321"/>
        <v>0</v>
      </c>
      <c r="L257" s="557">
        <f t="shared" si="321"/>
        <v>0</v>
      </c>
      <c r="M257" s="117"/>
      <c r="N257" s="117"/>
      <c r="O257" s="117"/>
      <c r="P257" s="117"/>
      <c r="Q257" s="147">
        <f t="shared" si="321"/>
        <v>0</v>
      </c>
      <c r="R257" s="147">
        <f t="shared" si="321"/>
        <v>0</v>
      </c>
      <c r="S257" s="147">
        <f t="shared" si="321"/>
        <v>0</v>
      </c>
      <c r="T257" s="147">
        <f t="shared" si="321"/>
        <v>0</v>
      </c>
      <c r="U257" s="147">
        <f t="shared" si="321"/>
        <v>0</v>
      </c>
      <c r="V257" s="147">
        <f t="shared" si="321"/>
        <v>0</v>
      </c>
      <c r="W257" s="147">
        <f t="shared" si="321"/>
        <v>0</v>
      </c>
      <c r="X257" s="147">
        <f t="shared" si="321"/>
        <v>0</v>
      </c>
      <c r="Y257" s="147">
        <f t="shared" si="321"/>
        <v>0</v>
      </c>
      <c r="Z257" s="147">
        <f t="shared" si="321"/>
        <v>0</v>
      </c>
      <c r="AA257" s="397"/>
      <c r="AB257" s="397"/>
      <c r="AC257" s="397"/>
      <c r="AD257" s="397"/>
      <c r="AE257" s="397"/>
      <c r="AF257" s="397"/>
      <c r="AG257" s="397"/>
      <c r="AH257" s="397"/>
      <c r="AI257" s="397"/>
      <c r="AJ257" s="397"/>
      <c r="AK257" s="397"/>
      <c r="AL257" s="397"/>
      <c r="AM257" s="397"/>
      <c r="AN257" s="397"/>
      <c r="AO257" s="397"/>
      <c r="AP257" s="397"/>
      <c r="AQ257" s="397"/>
      <c r="AR257" s="397"/>
      <c r="AS257" s="397"/>
      <c r="AT257" s="397"/>
      <c r="AU257" s="397"/>
      <c r="AV257" s="397"/>
      <c r="AW257" s="397"/>
      <c r="AX257" s="397"/>
      <c r="AY257" s="397"/>
      <c r="AZ257" s="397"/>
      <c r="BA257" s="397"/>
      <c r="BB257" s="397"/>
      <c r="BC257" s="397"/>
    </row>
    <row r="258" spans="1:55" s="122" customFormat="1" ht="52" x14ac:dyDescent="0.3">
      <c r="A258" s="478" t="s">
        <v>16</v>
      </c>
      <c r="B258" s="463">
        <f>B487</f>
        <v>12180000</v>
      </c>
      <c r="C258" s="463">
        <f t="shared" ref="C258:L258" si="322">C487</f>
        <v>0</v>
      </c>
      <c r="D258" s="463">
        <f t="shared" si="322"/>
        <v>0</v>
      </c>
      <c r="E258" s="463">
        <f t="shared" si="322"/>
        <v>0</v>
      </c>
      <c r="F258" s="463">
        <f t="shared" si="322"/>
        <v>0</v>
      </c>
      <c r="G258" s="463">
        <f t="shared" si="322"/>
        <v>2030000</v>
      </c>
      <c r="H258" s="463">
        <f t="shared" si="322"/>
        <v>2030000</v>
      </c>
      <c r="I258" s="463">
        <f t="shared" si="322"/>
        <v>2030000</v>
      </c>
      <c r="J258" s="463">
        <f t="shared" si="322"/>
        <v>2030000</v>
      </c>
      <c r="K258" s="463">
        <f t="shared" si="322"/>
        <v>2030000</v>
      </c>
      <c r="L258" s="493">
        <f t="shared" si="322"/>
        <v>2030000</v>
      </c>
      <c r="M258" s="117"/>
      <c r="N258" s="117"/>
      <c r="O258" s="117"/>
      <c r="P258" s="117"/>
      <c r="Q258" s="578"/>
      <c r="R258" s="578"/>
      <c r="S258" s="578"/>
      <c r="T258" s="578"/>
      <c r="U258" s="578"/>
      <c r="V258" s="578"/>
      <c r="W258" s="578"/>
      <c r="X258" s="578"/>
      <c r="Y258" s="578"/>
      <c r="Z258" s="578"/>
      <c r="AA258" s="578"/>
      <c r="AB258" s="397"/>
      <c r="AC258" s="397"/>
      <c r="AD258" s="397"/>
      <c r="AE258" s="397"/>
      <c r="AF258" s="397"/>
      <c r="AG258" s="397"/>
      <c r="AH258" s="397"/>
      <c r="AI258" s="397"/>
      <c r="AJ258" s="397"/>
      <c r="AK258" s="397"/>
      <c r="AL258" s="397"/>
      <c r="AM258" s="397"/>
      <c r="AN258" s="397"/>
      <c r="AO258" s="397"/>
      <c r="AP258" s="397"/>
      <c r="AQ258" s="397"/>
      <c r="AR258" s="397"/>
      <c r="AS258" s="397"/>
      <c r="AT258" s="397"/>
      <c r="AU258" s="397"/>
      <c r="AV258" s="397"/>
      <c r="AW258" s="397"/>
      <c r="AX258" s="397"/>
      <c r="AY258" s="397"/>
      <c r="AZ258" s="397"/>
      <c r="BA258" s="397"/>
      <c r="BB258" s="397"/>
      <c r="BC258" s="397"/>
    </row>
    <row r="259" spans="1:55" s="122" customFormat="1" x14ac:dyDescent="0.3">
      <c r="A259" s="530" t="s">
        <v>469</v>
      </c>
      <c r="B259" s="248">
        <f>B260+B261</f>
        <v>6400000</v>
      </c>
      <c r="C259" s="248">
        <f t="shared" ref="C259:L259" si="323">C260+C261</f>
        <v>0</v>
      </c>
      <c r="D259" s="248">
        <f t="shared" si="323"/>
        <v>0</v>
      </c>
      <c r="E259" s="248">
        <f t="shared" si="323"/>
        <v>0</v>
      </c>
      <c r="F259" s="248">
        <f t="shared" si="323"/>
        <v>0</v>
      </c>
      <c r="G259" s="248">
        <f t="shared" si="323"/>
        <v>1066666.6666666667</v>
      </c>
      <c r="H259" s="248">
        <f t="shared" si="323"/>
        <v>1066666.6666666667</v>
      </c>
      <c r="I259" s="248">
        <f t="shared" si="323"/>
        <v>1066666.6666666667</v>
      </c>
      <c r="J259" s="248">
        <f t="shared" si="323"/>
        <v>1066666.6666666667</v>
      </c>
      <c r="K259" s="248">
        <f t="shared" si="323"/>
        <v>1066666.6666666667</v>
      </c>
      <c r="L259" s="249">
        <f t="shared" si="323"/>
        <v>1066666.6666666667</v>
      </c>
      <c r="M259" s="117"/>
      <c r="N259" s="117"/>
      <c r="O259" s="117"/>
      <c r="P259" s="117"/>
      <c r="Q259" s="397"/>
      <c r="R259" s="397"/>
      <c r="S259" s="397"/>
      <c r="T259" s="397"/>
      <c r="U259" s="397"/>
      <c r="V259" s="397"/>
      <c r="W259" s="397"/>
      <c r="X259" s="397"/>
      <c r="Y259" s="397"/>
      <c r="Z259" s="397"/>
      <c r="AA259" s="397"/>
      <c r="AB259" s="397"/>
      <c r="AC259" s="397"/>
      <c r="AD259" s="397"/>
      <c r="AE259" s="397"/>
      <c r="AF259" s="397"/>
      <c r="AG259" s="397"/>
      <c r="AH259" s="397"/>
      <c r="AI259" s="397"/>
      <c r="AJ259" s="397"/>
      <c r="AK259" s="397"/>
      <c r="AL259" s="397"/>
      <c r="AM259" s="397"/>
      <c r="AN259" s="397"/>
      <c r="AO259" s="397"/>
      <c r="AP259" s="397"/>
      <c r="AQ259" s="397"/>
      <c r="AR259" s="397"/>
      <c r="AS259" s="397"/>
      <c r="AT259" s="397"/>
      <c r="AU259" s="397"/>
      <c r="AV259" s="397"/>
      <c r="AW259" s="397"/>
      <c r="AX259" s="397"/>
      <c r="AY259" s="397"/>
      <c r="AZ259" s="397"/>
      <c r="BA259" s="397"/>
      <c r="BB259" s="397"/>
      <c r="BC259" s="397"/>
    </row>
    <row r="260" spans="1:55" s="122" customFormat="1" x14ac:dyDescent="0.3">
      <c r="A260" s="478" t="s">
        <v>15</v>
      </c>
      <c r="B260" s="463">
        <f>B480</f>
        <v>6400000</v>
      </c>
      <c r="C260" s="463">
        <f t="shared" ref="C260:L260" si="324">C480</f>
        <v>0</v>
      </c>
      <c r="D260" s="463">
        <f t="shared" si="324"/>
        <v>0</v>
      </c>
      <c r="E260" s="463">
        <f t="shared" si="324"/>
        <v>0</v>
      </c>
      <c r="F260" s="463">
        <f t="shared" si="324"/>
        <v>0</v>
      </c>
      <c r="G260" s="463">
        <f t="shared" si="324"/>
        <v>1066666.6666666667</v>
      </c>
      <c r="H260" s="463">
        <f t="shared" si="324"/>
        <v>1066666.6666666667</v>
      </c>
      <c r="I260" s="463">
        <f t="shared" si="324"/>
        <v>1066666.6666666667</v>
      </c>
      <c r="J260" s="463">
        <f t="shared" si="324"/>
        <v>1066666.6666666667</v>
      </c>
      <c r="K260" s="463">
        <f t="shared" si="324"/>
        <v>1066666.6666666667</v>
      </c>
      <c r="L260" s="493">
        <f t="shared" si="324"/>
        <v>1066666.6666666667</v>
      </c>
      <c r="M260" s="117"/>
      <c r="N260" s="117"/>
      <c r="O260" s="117"/>
      <c r="P260" s="117"/>
      <c r="Q260" s="578"/>
      <c r="R260" s="578"/>
      <c r="S260" s="578"/>
      <c r="T260" s="578"/>
      <c r="U260" s="578"/>
      <c r="V260" s="578"/>
      <c r="W260" s="578"/>
      <c r="X260" s="578"/>
      <c r="Y260" s="578"/>
      <c r="Z260" s="578"/>
      <c r="AA260" s="578"/>
      <c r="AB260" s="397"/>
      <c r="AC260" s="397"/>
      <c r="AD260" s="397"/>
      <c r="AE260" s="397"/>
      <c r="AF260" s="397"/>
      <c r="AG260" s="397"/>
      <c r="AH260" s="397"/>
      <c r="AI260" s="397"/>
      <c r="AJ260" s="397"/>
      <c r="AK260" s="397"/>
      <c r="AL260" s="397"/>
      <c r="AM260" s="397"/>
      <c r="AN260" s="397"/>
      <c r="AO260" s="397"/>
      <c r="AP260" s="397"/>
      <c r="AQ260" s="397"/>
      <c r="AR260" s="397"/>
      <c r="AS260" s="397"/>
      <c r="AT260" s="397"/>
      <c r="AU260" s="397"/>
      <c r="AV260" s="397"/>
      <c r="AW260" s="397"/>
      <c r="AX260" s="397"/>
      <c r="AY260" s="397"/>
      <c r="AZ260" s="397"/>
      <c r="BA260" s="397"/>
      <c r="BB260" s="397"/>
      <c r="BC260" s="397"/>
    </row>
    <row r="261" spans="1:55" s="122" customFormat="1" ht="52" hidden="1" x14ac:dyDescent="0.3">
      <c r="A261" s="478" t="s">
        <v>16</v>
      </c>
      <c r="B261" s="556">
        <f>B481</f>
        <v>0</v>
      </c>
      <c r="C261" s="556">
        <f t="shared" ref="C261:L261" si="325">C481</f>
        <v>0</v>
      </c>
      <c r="D261" s="556">
        <f t="shared" si="325"/>
        <v>0</v>
      </c>
      <c r="E261" s="556">
        <f t="shared" si="325"/>
        <v>0</v>
      </c>
      <c r="F261" s="556">
        <f t="shared" si="325"/>
        <v>0</v>
      </c>
      <c r="G261" s="556">
        <f t="shared" si="325"/>
        <v>0</v>
      </c>
      <c r="H261" s="556">
        <f t="shared" si="325"/>
        <v>0</v>
      </c>
      <c r="I261" s="556">
        <f t="shared" si="325"/>
        <v>0</v>
      </c>
      <c r="J261" s="556">
        <f t="shared" si="325"/>
        <v>0</v>
      </c>
      <c r="K261" s="556">
        <f t="shared" si="325"/>
        <v>0</v>
      </c>
      <c r="L261" s="557">
        <f t="shared" si="325"/>
        <v>0</v>
      </c>
      <c r="M261" s="117"/>
      <c r="N261" s="117"/>
      <c r="O261" s="117"/>
      <c r="P261" s="117"/>
      <c r="Q261" s="397"/>
      <c r="R261" s="397"/>
      <c r="S261" s="397"/>
      <c r="T261" s="397"/>
      <c r="U261" s="397"/>
      <c r="V261" s="397"/>
      <c r="W261" s="397"/>
      <c r="X261" s="397"/>
      <c r="Y261" s="397"/>
      <c r="Z261" s="397"/>
      <c r="AA261" s="397"/>
      <c r="AB261" s="397"/>
      <c r="AC261" s="397"/>
      <c r="AD261" s="397"/>
      <c r="AE261" s="397"/>
      <c r="AF261" s="397"/>
      <c r="AG261" s="397"/>
      <c r="AH261" s="397"/>
      <c r="AI261" s="397"/>
      <c r="AJ261" s="397"/>
      <c r="AK261" s="397"/>
      <c r="AL261" s="397"/>
      <c r="AM261" s="397"/>
      <c r="AN261" s="397"/>
      <c r="AO261" s="397"/>
      <c r="AP261" s="397"/>
      <c r="AQ261" s="397"/>
      <c r="AR261" s="397"/>
      <c r="AS261" s="397"/>
      <c r="AT261" s="397"/>
      <c r="AU261" s="397"/>
      <c r="AV261" s="397"/>
      <c r="AW261" s="397"/>
      <c r="AX261" s="397"/>
      <c r="AY261" s="397"/>
      <c r="AZ261" s="397"/>
      <c r="BA261" s="397"/>
      <c r="BB261" s="397"/>
      <c r="BC261" s="397"/>
    </row>
    <row r="262" spans="1:55" s="122" customFormat="1" ht="26" x14ac:dyDescent="0.3">
      <c r="A262" s="502" t="s">
        <v>470</v>
      </c>
      <c r="B262" s="248">
        <f>B263+B264</f>
        <v>121800000</v>
      </c>
      <c r="C262" s="248">
        <f t="shared" ref="C262:L262" si="326">C263+C264</f>
        <v>0</v>
      </c>
      <c r="D262" s="248">
        <f t="shared" si="326"/>
        <v>0</v>
      </c>
      <c r="E262" s="248">
        <f t="shared" si="326"/>
        <v>0</v>
      </c>
      <c r="F262" s="248">
        <f t="shared" si="326"/>
        <v>0</v>
      </c>
      <c r="G262" s="248">
        <f t="shared" si="326"/>
        <v>20300000</v>
      </c>
      <c r="H262" s="248">
        <f t="shared" si="326"/>
        <v>20300000</v>
      </c>
      <c r="I262" s="248">
        <f t="shared" si="326"/>
        <v>20300000</v>
      </c>
      <c r="J262" s="248">
        <f t="shared" si="326"/>
        <v>20300000</v>
      </c>
      <c r="K262" s="248">
        <f t="shared" si="326"/>
        <v>20300000</v>
      </c>
      <c r="L262" s="249">
        <f t="shared" si="326"/>
        <v>20300000</v>
      </c>
      <c r="M262" s="117"/>
      <c r="N262" s="117"/>
      <c r="O262" s="117"/>
      <c r="P262" s="117"/>
      <c r="Q262" s="397"/>
      <c r="R262" s="397"/>
      <c r="S262" s="397"/>
      <c r="T262" s="397"/>
      <c r="U262" s="397"/>
      <c r="V262" s="397"/>
      <c r="W262" s="397"/>
      <c r="X262" s="397"/>
      <c r="Y262" s="397"/>
      <c r="Z262" s="397"/>
      <c r="AA262" s="397"/>
      <c r="AB262" s="397"/>
      <c r="AC262" s="397"/>
      <c r="AD262" s="397"/>
      <c r="AE262" s="397"/>
      <c r="AF262" s="397"/>
      <c r="AG262" s="397"/>
      <c r="AH262" s="397"/>
      <c r="AI262" s="397"/>
      <c r="AJ262" s="397"/>
      <c r="AK262" s="397"/>
      <c r="AL262" s="397"/>
      <c r="AM262" s="397"/>
      <c r="AN262" s="397"/>
      <c r="AO262" s="397"/>
      <c r="AP262" s="397"/>
      <c r="AQ262" s="397"/>
      <c r="AR262" s="397"/>
      <c r="AS262" s="397"/>
      <c r="AT262" s="397"/>
      <c r="AU262" s="397"/>
      <c r="AV262" s="397"/>
      <c r="AW262" s="397"/>
      <c r="AX262" s="397"/>
      <c r="AY262" s="397"/>
      <c r="AZ262" s="397"/>
      <c r="BA262" s="397"/>
      <c r="BB262" s="397"/>
      <c r="BC262" s="397"/>
    </row>
    <row r="263" spans="1:55" s="122" customFormat="1" x14ac:dyDescent="0.3">
      <c r="A263" s="478" t="s">
        <v>15</v>
      </c>
      <c r="B263" s="463">
        <f>B283+B477</f>
        <v>0</v>
      </c>
      <c r="C263" s="463">
        <f t="shared" ref="C263:L263" si="327">C283+C477</f>
        <v>0</v>
      </c>
      <c r="D263" s="463">
        <f t="shared" si="327"/>
        <v>0</v>
      </c>
      <c r="E263" s="463">
        <f t="shared" si="327"/>
        <v>0</v>
      </c>
      <c r="F263" s="463">
        <f t="shared" si="327"/>
        <v>0</v>
      </c>
      <c r="G263" s="463">
        <f t="shared" si="327"/>
        <v>0</v>
      </c>
      <c r="H263" s="463">
        <f t="shared" si="327"/>
        <v>0</v>
      </c>
      <c r="I263" s="463">
        <f t="shared" si="327"/>
        <v>0</v>
      </c>
      <c r="J263" s="463">
        <f t="shared" si="327"/>
        <v>0</v>
      </c>
      <c r="K263" s="463">
        <f t="shared" si="327"/>
        <v>0</v>
      </c>
      <c r="L263" s="493">
        <f t="shared" si="327"/>
        <v>0</v>
      </c>
      <c r="M263" s="117"/>
      <c r="N263" s="117"/>
      <c r="O263" s="117"/>
      <c r="P263" s="117"/>
      <c r="Q263" s="578"/>
      <c r="R263" s="578"/>
      <c r="S263" s="578"/>
      <c r="T263" s="578"/>
      <c r="U263" s="578"/>
      <c r="V263" s="578"/>
      <c r="W263" s="578"/>
      <c r="X263" s="578"/>
      <c r="Y263" s="578"/>
      <c r="Z263" s="578"/>
      <c r="AA263" s="578"/>
      <c r="AB263" s="397"/>
      <c r="AC263" s="397"/>
      <c r="AD263" s="397"/>
      <c r="AE263" s="397"/>
      <c r="AF263" s="397"/>
      <c r="AG263" s="397"/>
      <c r="AH263" s="397"/>
      <c r="AI263" s="397"/>
      <c r="AJ263" s="397"/>
      <c r="AK263" s="397"/>
      <c r="AL263" s="397"/>
      <c r="AM263" s="397"/>
      <c r="AN263" s="397"/>
      <c r="AO263" s="397"/>
      <c r="AP263" s="397"/>
      <c r="AQ263" s="397"/>
      <c r="AR263" s="397"/>
      <c r="AS263" s="397"/>
      <c r="AT263" s="397"/>
      <c r="AU263" s="397"/>
      <c r="AV263" s="397"/>
      <c r="AW263" s="397"/>
      <c r="AX263" s="397"/>
      <c r="AY263" s="397"/>
      <c r="AZ263" s="397"/>
      <c r="BA263" s="397"/>
      <c r="BB263" s="397"/>
      <c r="BC263" s="397"/>
    </row>
    <row r="264" spans="1:55" s="122" customFormat="1" ht="52" x14ac:dyDescent="0.3">
      <c r="A264" s="478" t="s">
        <v>16</v>
      </c>
      <c r="B264" s="463">
        <f>B284+B478</f>
        <v>121800000</v>
      </c>
      <c r="C264" s="463">
        <f t="shared" ref="C264:L264" si="328">C284+C478</f>
        <v>0</v>
      </c>
      <c r="D264" s="463">
        <f t="shared" si="328"/>
        <v>0</v>
      </c>
      <c r="E264" s="463">
        <f t="shared" si="328"/>
        <v>0</v>
      </c>
      <c r="F264" s="463">
        <f t="shared" si="328"/>
        <v>0</v>
      </c>
      <c r="G264" s="463">
        <f t="shared" si="328"/>
        <v>20300000</v>
      </c>
      <c r="H264" s="463">
        <f t="shared" si="328"/>
        <v>20300000</v>
      </c>
      <c r="I264" s="463">
        <f t="shared" si="328"/>
        <v>20300000</v>
      </c>
      <c r="J264" s="463">
        <f t="shared" si="328"/>
        <v>20300000</v>
      </c>
      <c r="K264" s="463">
        <f t="shared" si="328"/>
        <v>20300000</v>
      </c>
      <c r="L264" s="493">
        <f t="shared" si="328"/>
        <v>20300000</v>
      </c>
      <c r="M264" s="117"/>
      <c r="N264" s="117"/>
      <c r="O264" s="117"/>
      <c r="P264" s="117"/>
      <c r="Q264" s="578"/>
      <c r="R264" s="578"/>
      <c r="S264" s="578"/>
      <c r="T264" s="578"/>
      <c r="U264" s="578"/>
      <c r="V264" s="578"/>
      <c r="W264" s="578"/>
      <c r="X264" s="578"/>
      <c r="Y264" s="578"/>
      <c r="Z264" s="578"/>
      <c r="AA264" s="578"/>
      <c r="AB264" s="397"/>
      <c r="AC264" s="397"/>
      <c r="AD264" s="397"/>
      <c r="AE264" s="397"/>
      <c r="AF264" s="397"/>
      <c r="AG264" s="397"/>
      <c r="AH264" s="397"/>
      <c r="AI264" s="397"/>
      <c r="AJ264" s="397"/>
      <c r="AK264" s="397"/>
      <c r="AL264" s="397"/>
      <c r="AM264" s="397"/>
      <c r="AN264" s="397"/>
      <c r="AO264" s="397"/>
      <c r="AP264" s="397"/>
      <c r="AQ264" s="397"/>
      <c r="AR264" s="397"/>
      <c r="AS264" s="397"/>
      <c r="AT264" s="397"/>
      <c r="AU264" s="397"/>
      <c r="AV264" s="397"/>
      <c r="AW264" s="397"/>
      <c r="AX264" s="397"/>
      <c r="AY264" s="397"/>
      <c r="AZ264" s="397"/>
      <c r="BA264" s="397"/>
      <c r="BB264" s="397"/>
      <c r="BC264" s="397"/>
    </row>
    <row r="265" spans="1:55" s="122" customFormat="1" x14ac:dyDescent="0.3">
      <c r="A265" s="530" t="s">
        <v>500</v>
      </c>
      <c r="B265" s="248">
        <f>B266+B267</f>
        <v>4350000</v>
      </c>
      <c r="C265" s="248">
        <f t="shared" ref="C265:L265" si="329">C266+C267</f>
        <v>0</v>
      </c>
      <c r="D265" s="248">
        <f t="shared" si="329"/>
        <v>0</v>
      </c>
      <c r="E265" s="248">
        <f t="shared" si="329"/>
        <v>0</v>
      </c>
      <c r="F265" s="248">
        <f t="shared" si="329"/>
        <v>0</v>
      </c>
      <c r="G265" s="248">
        <f t="shared" si="329"/>
        <v>725000</v>
      </c>
      <c r="H265" s="248">
        <f t="shared" si="329"/>
        <v>725000</v>
      </c>
      <c r="I265" s="248">
        <f t="shared" si="329"/>
        <v>725000</v>
      </c>
      <c r="J265" s="248">
        <f t="shared" si="329"/>
        <v>725000</v>
      </c>
      <c r="K265" s="248">
        <f t="shared" si="329"/>
        <v>725000</v>
      </c>
      <c r="L265" s="249">
        <f t="shared" si="329"/>
        <v>725000</v>
      </c>
      <c r="M265" s="117"/>
      <c r="N265" s="117"/>
      <c r="O265" s="117"/>
      <c r="P265" s="117"/>
      <c r="Q265" s="397"/>
      <c r="R265" s="397"/>
      <c r="S265" s="397"/>
      <c r="T265" s="397"/>
      <c r="U265" s="397"/>
      <c r="V265" s="397"/>
      <c r="W265" s="397"/>
      <c r="X265" s="397"/>
      <c r="Y265" s="397"/>
      <c r="Z265" s="397"/>
      <c r="AA265" s="397"/>
      <c r="AB265" s="397"/>
      <c r="AC265" s="397"/>
      <c r="AD265" s="397"/>
      <c r="AE265" s="397"/>
      <c r="AF265" s="397"/>
      <c r="AG265" s="397"/>
      <c r="AH265" s="397"/>
      <c r="AI265" s="397"/>
      <c r="AJ265" s="397"/>
      <c r="AK265" s="397"/>
      <c r="AL265" s="397"/>
      <c r="AM265" s="397"/>
      <c r="AN265" s="397"/>
      <c r="AO265" s="397"/>
      <c r="AP265" s="397"/>
      <c r="AQ265" s="397"/>
      <c r="AR265" s="397"/>
      <c r="AS265" s="397"/>
      <c r="AT265" s="397"/>
      <c r="AU265" s="397"/>
      <c r="AV265" s="397"/>
      <c r="AW265" s="397"/>
      <c r="AX265" s="397"/>
      <c r="AY265" s="397"/>
      <c r="AZ265" s="397"/>
      <c r="BA265" s="397"/>
      <c r="BB265" s="397"/>
      <c r="BC265" s="397"/>
    </row>
    <row r="266" spans="1:55" s="122" customFormat="1" hidden="1" x14ac:dyDescent="0.3">
      <c r="A266" s="478" t="s">
        <v>15</v>
      </c>
      <c r="B266" s="556">
        <f>B483</f>
        <v>0</v>
      </c>
      <c r="C266" s="556">
        <f t="shared" ref="C266:L266" si="330">C483</f>
        <v>0</v>
      </c>
      <c r="D266" s="556">
        <f t="shared" si="330"/>
        <v>0</v>
      </c>
      <c r="E266" s="556">
        <f t="shared" si="330"/>
        <v>0</v>
      </c>
      <c r="F266" s="556">
        <f t="shared" si="330"/>
        <v>0</v>
      </c>
      <c r="G266" s="556">
        <f t="shared" si="330"/>
        <v>0</v>
      </c>
      <c r="H266" s="556">
        <f t="shared" si="330"/>
        <v>0</v>
      </c>
      <c r="I266" s="556">
        <f t="shared" si="330"/>
        <v>0</v>
      </c>
      <c r="J266" s="556">
        <f t="shared" si="330"/>
        <v>0</v>
      </c>
      <c r="K266" s="556">
        <f t="shared" si="330"/>
        <v>0</v>
      </c>
      <c r="L266" s="557">
        <f t="shared" si="330"/>
        <v>0</v>
      </c>
      <c r="M266" s="117"/>
      <c r="N266" s="117"/>
      <c r="O266" s="117"/>
      <c r="P266" s="117"/>
      <c r="Q266" s="397"/>
      <c r="R266" s="397"/>
      <c r="S266" s="397"/>
      <c r="T266" s="397"/>
      <c r="U266" s="397"/>
      <c r="V266" s="397"/>
      <c r="W266" s="397"/>
      <c r="X266" s="397"/>
      <c r="Y266" s="397"/>
      <c r="Z266" s="397"/>
      <c r="AA266" s="397"/>
      <c r="AB266" s="397"/>
      <c r="AC266" s="397"/>
      <c r="AD266" s="397"/>
      <c r="AE266" s="397"/>
      <c r="AF266" s="397"/>
      <c r="AG266" s="397"/>
      <c r="AH266" s="397"/>
      <c r="AI266" s="397"/>
      <c r="AJ266" s="397"/>
      <c r="AK266" s="397"/>
      <c r="AL266" s="397"/>
      <c r="AM266" s="397"/>
      <c r="AN266" s="397"/>
      <c r="AO266" s="397"/>
      <c r="AP266" s="397"/>
      <c r="AQ266" s="397"/>
      <c r="AR266" s="397"/>
      <c r="AS266" s="397"/>
      <c r="AT266" s="397"/>
      <c r="AU266" s="397"/>
      <c r="AV266" s="397"/>
      <c r="AW266" s="397"/>
      <c r="AX266" s="397"/>
      <c r="AY266" s="397"/>
      <c r="AZ266" s="397"/>
      <c r="BA266" s="397"/>
      <c r="BB266" s="397"/>
      <c r="BC266" s="397"/>
    </row>
    <row r="267" spans="1:55" s="122" customFormat="1" ht="52.5" thickBot="1" x14ac:dyDescent="0.35">
      <c r="A267" s="503" t="s">
        <v>16</v>
      </c>
      <c r="B267" s="494">
        <f>B484</f>
        <v>4350000</v>
      </c>
      <c r="C267" s="494">
        <f t="shared" ref="C267:L267" si="331">C484</f>
        <v>0</v>
      </c>
      <c r="D267" s="494">
        <f t="shared" si="331"/>
        <v>0</v>
      </c>
      <c r="E267" s="494">
        <f t="shared" si="331"/>
        <v>0</v>
      </c>
      <c r="F267" s="494">
        <f t="shared" si="331"/>
        <v>0</v>
      </c>
      <c r="G267" s="494">
        <f t="shared" si="331"/>
        <v>725000</v>
      </c>
      <c r="H267" s="494">
        <f t="shared" si="331"/>
        <v>725000</v>
      </c>
      <c r="I267" s="494">
        <f t="shared" si="331"/>
        <v>725000</v>
      </c>
      <c r="J267" s="494">
        <f t="shared" si="331"/>
        <v>725000</v>
      </c>
      <c r="K267" s="494">
        <f t="shared" si="331"/>
        <v>725000</v>
      </c>
      <c r="L267" s="495">
        <f t="shared" si="331"/>
        <v>725000</v>
      </c>
      <c r="M267" s="117"/>
      <c r="N267" s="117"/>
      <c r="O267" s="117"/>
      <c r="P267" s="117"/>
      <c r="Q267" s="117"/>
      <c r="R267" s="117"/>
      <c r="S267" s="117"/>
      <c r="T267" s="117"/>
      <c r="U267" s="117"/>
      <c r="V267" s="117"/>
      <c r="W267" s="117"/>
      <c r="X267" s="117"/>
      <c r="Y267" s="117"/>
      <c r="Z267" s="117"/>
      <c r="AA267" s="117"/>
      <c r="AB267" s="117"/>
      <c r="AC267" s="117"/>
      <c r="AD267" s="117"/>
      <c r="AE267" s="117"/>
      <c r="AF267" s="117"/>
      <c r="AG267" s="117"/>
      <c r="AH267" s="117"/>
      <c r="AI267" s="117"/>
      <c r="AJ267" s="397"/>
      <c r="AK267" s="397"/>
      <c r="AL267" s="397"/>
      <c r="AM267" s="397"/>
      <c r="AN267" s="397"/>
      <c r="AO267" s="397"/>
      <c r="AP267" s="397"/>
      <c r="AQ267" s="397"/>
      <c r="AR267" s="397"/>
      <c r="AS267" s="397"/>
      <c r="AT267" s="397"/>
      <c r="AU267" s="397"/>
      <c r="AV267" s="397"/>
      <c r="AW267" s="397"/>
      <c r="AX267" s="397"/>
      <c r="AY267" s="397"/>
      <c r="AZ267" s="397"/>
      <c r="BA267" s="397"/>
      <c r="BB267" s="397"/>
      <c r="BC267" s="397"/>
    </row>
    <row r="268" spans="1:55" s="122" customFormat="1" ht="13.5" thickBot="1" x14ac:dyDescent="0.35">
      <c r="A268" s="664" t="s">
        <v>501</v>
      </c>
      <c r="B268" s="665"/>
      <c r="C268" s="665"/>
      <c r="D268" s="665"/>
      <c r="E268" s="665"/>
      <c r="F268" s="665"/>
      <c r="G268" s="665"/>
      <c r="H268" s="665"/>
      <c r="I268" s="665"/>
      <c r="J268" s="665"/>
      <c r="K268" s="665"/>
      <c r="L268" s="666"/>
      <c r="M268" s="117"/>
      <c r="N268" s="117"/>
      <c r="O268" s="117"/>
      <c r="P268" s="117"/>
      <c r="Q268" s="397"/>
      <c r="R268" s="397"/>
      <c r="S268" s="397"/>
      <c r="T268" s="397"/>
      <c r="U268" s="397"/>
      <c r="V268" s="397"/>
      <c r="W268" s="397"/>
      <c r="X268" s="397"/>
      <c r="Y268" s="397"/>
      <c r="Z268" s="397"/>
      <c r="AA268" s="397"/>
      <c r="AB268" s="397"/>
      <c r="AC268" s="397"/>
      <c r="AD268" s="397"/>
      <c r="AE268" s="397"/>
      <c r="AF268" s="397"/>
      <c r="AG268" s="397"/>
      <c r="AH268" s="397"/>
      <c r="AI268" s="397"/>
      <c r="AJ268" s="397"/>
      <c r="AK268" s="397"/>
      <c r="AL268" s="397"/>
      <c r="AM268" s="397"/>
      <c r="AN268" s="397"/>
      <c r="AO268" s="397"/>
      <c r="AP268" s="397"/>
      <c r="AQ268" s="397"/>
      <c r="AR268" s="397"/>
      <c r="AS268" s="397"/>
      <c r="AT268" s="397"/>
      <c r="AU268" s="397"/>
      <c r="AV268" s="397"/>
      <c r="AW268" s="397"/>
      <c r="AX268" s="397"/>
      <c r="AY268" s="397"/>
      <c r="AZ268" s="397"/>
      <c r="BA268" s="397"/>
      <c r="BB268" s="397"/>
      <c r="BC268" s="397"/>
    </row>
    <row r="269" spans="1:55" s="122" customFormat="1" ht="17.25" customHeight="1" x14ac:dyDescent="0.3">
      <c r="A269" s="470" t="s">
        <v>9</v>
      </c>
      <c r="B269" s="247">
        <f t="shared" ref="B269:L269" si="332">B286+B304+B326+B344+B370+B388+B406+B424+B442</f>
        <v>151115000</v>
      </c>
      <c r="C269" s="247">
        <f t="shared" si="332"/>
        <v>0</v>
      </c>
      <c r="D269" s="247">
        <f t="shared" si="332"/>
        <v>0</v>
      </c>
      <c r="E269" s="247">
        <f t="shared" si="332"/>
        <v>0</v>
      </c>
      <c r="F269" s="247">
        <f t="shared" si="332"/>
        <v>0</v>
      </c>
      <c r="G269" s="247">
        <f t="shared" si="332"/>
        <v>25185833.333333332</v>
      </c>
      <c r="H269" s="247">
        <f t="shared" si="332"/>
        <v>25185833.333333332</v>
      </c>
      <c r="I269" s="247">
        <f t="shared" si="332"/>
        <v>25185833.333333332</v>
      </c>
      <c r="J269" s="247">
        <f t="shared" si="332"/>
        <v>25185833.333333332</v>
      </c>
      <c r="K269" s="247">
        <f t="shared" si="332"/>
        <v>25185833.333333332</v>
      </c>
      <c r="L269" s="280">
        <f t="shared" si="332"/>
        <v>25185833.333333332</v>
      </c>
      <c r="M269" s="117"/>
      <c r="N269" s="117"/>
      <c r="O269" s="117"/>
      <c r="P269" s="117"/>
      <c r="Q269" s="397"/>
      <c r="R269" s="397"/>
      <c r="S269" s="397"/>
      <c r="T269" s="397"/>
      <c r="U269" s="397"/>
      <c r="V269" s="397"/>
      <c r="W269" s="397"/>
      <c r="X269" s="397"/>
      <c r="Y269" s="397"/>
      <c r="Z269" s="397"/>
      <c r="AA269" s="397"/>
      <c r="AB269" s="397"/>
      <c r="AC269" s="397"/>
      <c r="AD269" s="397"/>
      <c r="AE269" s="397"/>
      <c r="AF269" s="397"/>
      <c r="AG269" s="397"/>
      <c r="AH269" s="397"/>
      <c r="AI269" s="397"/>
      <c r="AJ269" s="397"/>
      <c r="AK269" s="397"/>
      <c r="AL269" s="397"/>
      <c r="AM269" s="397"/>
      <c r="AN269" s="397"/>
      <c r="AO269" s="397"/>
      <c r="AP269" s="397"/>
      <c r="AQ269" s="397"/>
      <c r="AR269" s="397"/>
      <c r="AS269" s="397"/>
      <c r="AT269" s="397"/>
      <c r="AU269" s="397"/>
      <c r="AV269" s="397"/>
      <c r="AW269" s="397"/>
      <c r="AX269" s="397"/>
      <c r="AY269" s="397"/>
      <c r="AZ269" s="397"/>
      <c r="BA269" s="397"/>
      <c r="BB269" s="397"/>
      <c r="BC269" s="397"/>
    </row>
    <row r="270" spans="1:55" hidden="1" x14ac:dyDescent="0.3">
      <c r="A270" s="107" t="s">
        <v>10</v>
      </c>
      <c r="B270" s="171"/>
      <c r="C270" s="171"/>
      <c r="D270" s="171"/>
      <c r="E270" s="171"/>
      <c r="F270" s="171"/>
      <c r="G270" s="171"/>
      <c r="H270" s="171"/>
      <c r="I270" s="171"/>
      <c r="J270" s="171"/>
      <c r="K270" s="171"/>
      <c r="L270" s="172"/>
      <c r="Q270" s="122"/>
      <c r="R270" s="122"/>
      <c r="S270" s="122"/>
      <c r="T270" s="122"/>
      <c r="U270" s="122"/>
      <c r="V270" s="122"/>
      <c r="W270" s="122"/>
      <c r="X270" s="122"/>
      <c r="Y270" s="122"/>
      <c r="Z270" s="122"/>
      <c r="AA270" s="122"/>
      <c r="AB270" s="122"/>
      <c r="AC270" s="122"/>
      <c r="AD270" s="122"/>
      <c r="AE270" s="122"/>
      <c r="AF270" s="122"/>
      <c r="AG270" s="122"/>
      <c r="AH270" s="122"/>
      <c r="AI270" s="122"/>
      <c r="AJ270" s="122"/>
      <c r="AK270" s="122"/>
      <c r="AL270" s="122"/>
      <c r="AM270" s="122"/>
      <c r="AN270" s="122"/>
      <c r="AO270" s="122"/>
      <c r="AP270" s="122"/>
      <c r="AQ270" s="122"/>
      <c r="AR270" s="122"/>
      <c r="AS270" s="122"/>
      <c r="AT270" s="122"/>
      <c r="AU270" s="122"/>
      <c r="AV270" s="122"/>
      <c r="AW270" s="122"/>
      <c r="AX270" s="122"/>
      <c r="AY270" s="122"/>
      <c r="AZ270" s="122"/>
      <c r="BA270" s="122"/>
      <c r="BB270" s="122"/>
      <c r="BC270" s="122"/>
    </row>
    <row r="271" spans="1:55" hidden="1" x14ac:dyDescent="0.3">
      <c r="A271" s="107" t="s">
        <v>11</v>
      </c>
      <c r="B271" s="171"/>
      <c r="C271" s="171"/>
      <c r="D271" s="171"/>
      <c r="E271" s="171"/>
      <c r="F271" s="171"/>
      <c r="G271" s="171"/>
      <c r="H271" s="171"/>
      <c r="I271" s="171"/>
      <c r="J271" s="171"/>
      <c r="K271" s="171"/>
      <c r="L271" s="172"/>
    </row>
    <row r="272" spans="1:55" ht="26" hidden="1" x14ac:dyDescent="0.3">
      <c r="A272" s="107" t="s">
        <v>12</v>
      </c>
      <c r="B272" s="171"/>
      <c r="C272" s="171"/>
      <c r="D272" s="171"/>
      <c r="E272" s="171"/>
      <c r="F272" s="171"/>
      <c r="G272" s="171"/>
      <c r="H272" s="171"/>
      <c r="I272" s="171"/>
      <c r="J272" s="171"/>
      <c r="K272" s="171"/>
      <c r="L272" s="172"/>
      <c r="Q272" s="397"/>
      <c r="R272" s="397"/>
      <c r="S272" s="397"/>
      <c r="T272" s="397"/>
      <c r="U272" s="397"/>
      <c r="V272" s="397"/>
      <c r="W272" s="397"/>
      <c r="X272" s="397"/>
      <c r="Y272" s="397"/>
      <c r="Z272" s="397"/>
      <c r="AA272" s="397"/>
      <c r="AB272" s="397"/>
      <c r="AC272" s="397"/>
      <c r="AD272" s="397"/>
      <c r="AE272" s="397"/>
      <c r="AF272" s="397"/>
      <c r="AG272" s="397"/>
      <c r="AH272" s="397"/>
      <c r="AI272" s="397"/>
      <c r="AJ272" s="397"/>
      <c r="AK272" s="397"/>
      <c r="AL272" s="397"/>
      <c r="AM272" s="397"/>
      <c r="AN272" s="397"/>
      <c r="AO272" s="397"/>
      <c r="AP272" s="397"/>
      <c r="AQ272" s="397"/>
      <c r="AR272" s="397"/>
      <c r="AS272" s="397"/>
      <c r="AT272" s="397"/>
      <c r="AU272" s="397"/>
      <c r="AV272" s="397"/>
      <c r="AW272" s="397"/>
      <c r="AX272" s="397"/>
      <c r="AY272" s="397"/>
      <c r="AZ272" s="397"/>
      <c r="BA272" s="397"/>
      <c r="BB272" s="397"/>
      <c r="BC272" s="397"/>
    </row>
    <row r="273" spans="1:55" s="122" customFormat="1" x14ac:dyDescent="0.3">
      <c r="A273" s="146" t="s">
        <v>13</v>
      </c>
      <c r="B273" s="147">
        <f t="shared" ref="B273:L273" si="333">B290+B308+B330+B348+B374+B392+B410+B428+B446</f>
        <v>151115000</v>
      </c>
      <c r="C273" s="147">
        <f t="shared" si="333"/>
        <v>0</v>
      </c>
      <c r="D273" s="147">
        <f t="shared" si="333"/>
        <v>0</v>
      </c>
      <c r="E273" s="147">
        <f t="shared" si="333"/>
        <v>0</v>
      </c>
      <c r="F273" s="147">
        <f t="shared" si="333"/>
        <v>0</v>
      </c>
      <c r="G273" s="147">
        <f t="shared" si="333"/>
        <v>25185833.333333332</v>
      </c>
      <c r="H273" s="147">
        <f t="shared" si="333"/>
        <v>25185833.333333332</v>
      </c>
      <c r="I273" s="147">
        <f t="shared" si="333"/>
        <v>25185833.333333332</v>
      </c>
      <c r="J273" s="147">
        <f t="shared" si="333"/>
        <v>25185833.333333332</v>
      </c>
      <c r="K273" s="147">
        <f t="shared" si="333"/>
        <v>25185833.333333332</v>
      </c>
      <c r="L273" s="151">
        <f t="shared" si="333"/>
        <v>25185833.333333332</v>
      </c>
      <c r="M273" s="117"/>
      <c r="N273" s="117"/>
      <c r="O273" s="117"/>
      <c r="P273" s="117"/>
      <c r="Q273" s="397"/>
      <c r="R273" s="397"/>
      <c r="S273" s="397"/>
      <c r="T273" s="397"/>
      <c r="U273" s="397"/>
      <c r="V273" s="397"/>
      <c r="W273" s="397"/>
      <c r="X273" s="397"/>
      <c r="Y273" s="397"/>
      <c r="Z273" s="397"/>
      <c r="AA273" s="397"/>
      <c r="AB273" s="397"/>
      <c r="AC273" s="397"/>
      <c r="AD273" s="397"/>
      <c r="AE273" s="397"/>
      <c r="AF273" s="397"/>
      <c r="AG273" s="397"/>
      <c r="AH273" s="397"/>
      <c r="AI273" s="397"/>
      <c r="AJ273" s="397"/>
      <c r="AK273" s="397"/>
      <c r="AL273" s="397"/>
      <c r="AM273" s="397"/>
      <c r="AN273" s="397"/>
      <c r="AO273" s="397"/>
      <c r="AP273" s="397"/>
      <c r="AQ273" s="397"/>
      <c r="AR273" s="397"/>
      <c r="AS273" s="397"/>
      <c r="AT273" s="397"/>
      <c r="AU273" s="397"/>
      <c r="AV273" s="397"/>
      <c r="AW273" s="397"/>
      <c r="AX273" s="397"/>
      <c r="AY273" s="397"/>
      <c r="AZ273" s="397"/>
      <c r="BA273" s="397"/>
      <c r="BB273" s="397"/>
      <c r="BC273" s="397"/>
    </row>
    <row r="274" spans="1:55" hidden="1" x14ac:dyDescent="0.3">
      <c r="A274" s="148" t="s">
        <v>14</v>
      </c>
      <c r="B274" s="171"/>
      <c r="C274" s="171"/>
      <c r="D274" s="171"/>
      <c r="E274" s="171"/>
      <c r="F274" s="171"/>
      <c r="G274" s="171"/>
      <c r="H274" s="171"/>
      <c r="I274" s="171"/>
      <c r="J274" s="171"/>
      <c r="K274" s="171"/>
      <c r="L274" s="172"/>
      <c r="Q274" s="122"/>
      <c r="R274" s="122"/>
      <c r="S274" s="122"/>
      <c r="T274" s="122"/>
      <c r="U274" s="122"/>
      <c r="V274" s="122"/>
      <c r="W274" s="122"/>
      <c r="X274" s="122"/>
      <c r="Y274" s="122"/>
      <c r="Z274" s="122"/>
      <c r="AA274" s="122"/>
      <c r="AB274" s="122"/>
      <c r="AC274" s="122"/>
      <c r="AD274" s="122"/>
      <c r="AE274" s="122"/>
      <c r="AF274" s="122"/>
      <c r="AG274" s="122"/>
      <c r="AH274" s="122"/>
      <c r="AI274" s="122"/>
      <c r="AJ274" s="122"/>
      <c r="AK274" s="122"/>
      <c r="AL274" s="122"/>
      <c r="AM274" s="122"/>
      <c r="AN274" s="122"/>
      <c r="AO274" s="122"/>
      <c r="AP274" s="122"/>
      <c r="AQ274" s="122"/>
      <c r="AR274" s="122"/>
      <c r="AS274" s="122"/>
      <c r="AT274" s="122"/>
      <c r="AU274" s="122"/>
      <c r="AV274" s="122"/>
      <c r="AW274" s="122"/>
      <c r="AX274" s="122"/>
      <c r="AY274" s="122"/>
      <c r="AZ274" s="122"/>
      <c r="BA274" s="122"/>
      <c r="BB274" s="122"/>
      <c r="BC274" s="122"/>
    </row>
    <row r="275" spans="1:55" x14ac:dyDescent="0.3">
      <c r="A275" s="148" t="s">
        <v>15</v>
      </c>
      <c r="B275" s="149">
        <f t="shared" ref="B275:L275" si="334">B292+B310+B332+B350+B376+B394+B412+B430+B448</f>
        <v>14100000</v>
      </c>
      <c r="C275" s="149">
        <f t="shared" si="334"/>
        <v>0</v>
      </c>
      <c r="D275" s="149">
        <f t="shared" si="334"/>
        <v>0</v>
      </c>
      <c r="E275" s="149">
        <f t="shared" si="334"/>
        <v>0</v>
      </c>
      <c r="F275" s="149">
        <f t="shared" si="334"/>
        <v>0</v>
      </c>
      <c r="G275" s="149">
        <f t="shared" si="334"/>
        <v>2350000</v>
      </c>
      <c r="H275" s="149">
        <f t="shared" si="334"/>
        <v>2350000</v>
      </c>
      <c r="I275" s="149">
        <f t="shared" si="334"/>
        <v>2350000</v>
      </c>
      <c r="J275" s="149">
        <f t="shared" si="334"/>
        <v>2350000</v>
      </c>
      <c r="K275" s="149">
        <f t="shared" si="334"/>
        <v>2350000</v>
      </c>
      <c r="L275" s="178">
        <f t="shared" si="334"/>
        <v>2350000</v>
      </c>
    </row>
    <row r="276" spans="1:55" ht="56.5" customHeight="1" thickBot="1" x14ac:dyDescent="0.35">
      <c r="A276" s="150" t="s">
        <v>16</v>
      </c>
      <c r="B276" s="177">
        <f t="shared" ref="B276:L276" si="335">B293+B311+B333+B351+B377+B395+B413+B431+B449</f>
        <v>137015000</v>
      </c>
      <c r="C276" s="177">
        <f t="shared" si="335"/>
        <v>0</v>
      </c>
      <c r="D276" s="177">
        <f t="shared" si="335"/>
        <v>0</v>
      </c>
      <c r="E276" s="177">
        <f t="shared" si="335"/>
        <v>0</v>
      </c>
      <c r="F276" s="177">
        <f t="shared" si="335"/>
        <v>0</v>
      </c>
      <c r="G276" s="177">
        <f t="shared" si="335"/>
        <v>22835833.333333332</v>
      </c>
      <c r="H276" s="177">
        <f t="shared" si="335"/>
        <v>22835833.333333332</v>
      </c>
      <c r="I276" s="177">
        <f t="shared" si="335"/>
        <v>22835833.333333332</v>
      </c>
      <c r="J276" s="177">
        <f t="shared" si="335"/>
        <v>22835833.333333332</v>
      </c>
      <c r="K276" s="177">
        <f t="shared" si="335"/>
        <v>22835833.333333332</v>
      </c>
      <c r="L276" s="179">
        <f t="shared" si="335"/>
        <v>22835833.333333332</v>
      </c>
      <c r="Q276" s="397"/>
      <c r="R276" s="397"/>
      <c r="S276" s="397"/>
      <c r="T276" s="397"/>
      <c r="U276" s="397"/>
      <c r="V276" s="397"/>
      <c r="W276" s="397"/>
      <c r="X276" s="397"/>
      <c r="Y276" s="397"/>
      <c r="Z276" s="397"/>
      <c r="AA276" s="397"/>
      <c r="AB276" s="397"/>
      <c r="AC276" s="397"/>
      <c r="AD276" s="397"/>
      <c r="AE276" s="397"/>
      <c r="AF276" s="397"/>
      <c r="AG276" s="397"/>
      <c r="AH276" s="397"/>
      <c r="AI276" s="397"/>
      <c r="AJ276" s="397"/>
      <c r="AK276" s="397"/>
      <c r="AL276" s="397"/>
      <c r="AM276" s="397"/>
      <c r="AN276" s="397"/>
      <c r="AO276" s="397"/>
      <c r="AP276" s="397"/>
      <c r="AQ276" s="397"/>
      <c r="AR276" s="397"/>
      <c r="AS276" s="397"/>
      <c r="AT276" s="397"/>
      <c r="AU276" s="397"/>
      <c r="AV276" s="397"/>
      <c r="AW276" s="397"/>
      <c r="AX276" s="397"/>
      <c r="AY276" s="397"/>
      <c r="AZ276" s="397"/>
      <c r="BA276" s="397"/>
      <c r="BB276" s="397"/>
      <c r="BC276" s="397"/>
    </row>
    <row r="277" spans="1:55" s="122" customFormat="1" x14ac:dyDescent="0.3">
      <c r="A277" s="475" t="s">
        <v>461</v>
      </c>
      <c r="B277" s="476"/>
      <c r="C277" s="476"/>
      <c r="D277" s="476"/>
      <c r="E277" s="476"/>
      <c r="F277" s="476"/>
      <c r="G277" s="476"/>
      <c r="H277" s="476"/>
      <c r="I277" s="476"/>
      <c r="J277" s="476"/>
      <c r="K277" s="476"/>
      <c r="L277" s="477"/>
      <c r="M277" s="117"/>
      <c r="N277" s="117"/>
      <c r="O277" s="117"/>
      <c r="P277" s="117"/>
      <c r="Q277" s="397"/>
      <c r="R277" s="397"/>
      <c r="S277" s="397"/>
      <c r="T277" s="397"/>
      <c r="U277" s="397"/>
      <c r="V277" s="397"/>
      <c r="W277" s="397"/>
      <c r="X277" s="397"/>
      <c r="Y277" s="397"/>
      <c r="Z277" s="397"/>
      <c r="AA277" s="397"/>
      <c r="AB277" s="397"/>
      <c r="AC277" s="397"/>
      <c r="AD277" s="397"/>
      <c r="AE277" s="397"/>
      <c r="AF277" s="397"/>
      <c r="AG277" s="397"/>
      <c r="AH277" s="397"/>
      <c r="AI277" s="397"/>
      <c r="AJ277" s="397"/>
      <c r="AK277" s="397"/>
      <c r="AL277" s="397"/>
      <c r="AM277" s="397"/>
      <c r="AN277" s="397"/>
      <c r="AO277" s="397"/>
      <c r="AP277" s="397"/>
      <c r="AQ277" s="397"/>
      <c r="AR277" s="397"/>
      <c r="AS277" s="397"/>
      <c r="AT277" s="397"/>
      <c r="AU277" s="397"/>
      <c r="AV277" s="397"/>
      <c r="AW277" s="397"/>
      <c r="AX277" s="397"/>
      <c r="AY277" s="397"/>
      <c r="AZ277" s="397"/>
      <c r="BA277" s="397"/>
      <c r="BB277" s="397"/>
      <c r="BC277" s="397"/>
    </row>
    <row r="278" spans="1:55" s="122" customFormat="1" x14ac:dyDescent="0.3">
      <c r="A278" s="478" t="s">
        <v>462</v>
      </c>
      <c r="B278" s="451"/>
      <c r="C278" s="451"/>
      <c r="D278" s="451"/>
      <c r="E278" s="451"/>
      <c r="F278" s="451"/>
      <c r="G278" s="451"/>
      <c r="H278" s="451"/>
      <c r="I278" s="451"/>
      <c r="J278" s="451"/>
      <c r="K278" s="451"/>
      <c r="L278" s="479"/>
      <c r="M278" s="117"/>
      <c r="N278" s="117"/>
      <c r="O278" s="117"/>
      <c r="P278" s="117"/>
    </row>
    <row r="279" spans="1:55" s="122" customFormat="1" x14ac:dyDescent="0.3">
      <c r="A279" s="480" t="s">
        <v>464</v>
      </c>
      <c r="B279" s="498">
        <f>B314+B336+B354+B380+B398+B416+B434+B452</f>
        <v>103265000</v>
      </c>
      <c r="C279" s="498">
        <f t="shared" ref="C279:L279" si="336">C314+C336+C354+C380+C398+C416+C434+C452</f>
        <v>0</v>
      </c>
      <c r="D279" s="498">
        <f t="shared" si="336"/>
        <v>0</v>
      </c>
      <c r="E279" s="498">
        <f t="shared" si="336"/>
        <v>0</v>
      </c>
      <c r="F279" s="498">
        <f t="shared" si="336"/>
        <v>0</v>
      </c>
      <c r="G279" s="498">
        <f t="shared" si="336"/>
        <v>17210833.333333332</v>
      </c>
      <c r="H279" s="498">
        <f t="shared" si="336"/>
        <v>17210833.333333332</v>
      </c>
      <c r="I279" s="498">
        <f t="shared" si="336"/>
        <v>17210833.333333332</v>
      </c>
      <c r="J279" s="498">
        <f t="shared" si="336"/>
        <v>17210833.333333332</v>
      </c>
      <c r="K279" s="498">
        <f t="shared" si="336"/>
        <v>17210833.333333332</v>
      </c>
      <c r="L279" s="499">
        <f t="shared" si="336"/>
        <v>17210833.333333332</v>
      </c>
      <c r="M279" s="117"/>
      <c r="N279" s="117"/>
      <c r="O279" s="117"/>
      <c r="P279" s="117"/>
    </row>
    <row r="280" spans="1:55" s="122" customFormat="1" x14ac:dyDescent="0.3">
      <c r="A280" s="478" t="s">
        <v>15</v>
      </c>
      <c r="B280" s="500">
        <f t="shared" ref="B280:L280" si="337">B315+B337+B355+B381+B399+B417+B435+B453</f>
        <v>14100000</v>
      </c>
      <c r="C280" s="500">
        <f t="shared" si="337"/>
        <v>0</v>
      </c>
      <c r="D280" s="500">
        <f t="shared" si="337"/>
        <v>0</v>
      </c>
      <c r="E280" s="500">
        <f t="shared" si="337"/>
        <v>0</v>
      </c>
      <c r="F280" s="500">
        <f t="shared" si="337"/>
        <v>0</v>
      </c>
      <c r="G280" s="500">
        <f t="shared" si="337"/>
        <v>2350000</v>
      </c>
      <c r="H280" s="500">
        <f t="shared" si="337"/>
        <v>2350000</v>
      </c>
      <c r="I280" s="500">
        <f t="shared" si="337"/>
        <v>2350000</v>
      </c>
      <c r="J280" s="500">
        <f t="shared" si="337"/>
        <v>2350000</v>
      </c>
      <c r="K280" s="500">
        <f t="shared" si="337"/>
        <v>2350000</v>
      </c>
      <c r="L280" s="501">
        <f t="shared" si="337"/>
        <v>2350000</v>
      </c>
      <c r="M280" s="117"/>
      <c r="N280" s="117"/>
      <c r="O280" s="117"/>
      <c r="P280" s="117"/>
      <c r="Q280" s="117"/>
      <c r="R280" s="117"/>
      <c r="S280" s="117"/>
      <c r="T280" s="117"/>
      <c r="U280" s="117"/>
      <c r="V280" s="117"/>
      <c r="W280" s="117"/>
      <c r="X280" s="117"/>
      <c r="Y280" s="117"/>
      <c r="Z280" s="117"/>
      <c r="AA280" s="117"/>
      <c r="AB280" s="117"/>
      <c r="AC280" s="117"/>
      <c r="AD280" s="117"/>
      <c r="AE280" s="117"/>
      <c r="AF280" s="117"/>
      <c r="AG280" s="117"/>
      <c r="AH280" s="117"/>
      <c r="AI280" s="117"/>
      <c r="AJ280" s="117"/>
      <c r="AK280" s="117"/>
      <c r="AL280" s="117"/>
      <c r="AM280" s="117"/>
      <c r="AN280" s="117"/>
      <c r="AO280" s="117"/>
      <c r="AP280" s="117"/>
      <c r="AQ280" s="117"/>
      <c r="AR280" s="117"/>
      <c r="AS280" s="117"/>
      <c r="AT280" s="117"/>
      <c r="AU280" s="117"/>
      <c r="AV280" s="117"/>
      <c r="AW280" s="117"/>
      <c r="AX280" s="117"/>
      <c r="AY280" s="117"/>
      <c r="AZ280" s="117"/>
      <c r="BA280" s="117"/>
      <c r="BB280" s="117"/>
      <c r="BC280" s="117"/>
    </row>
    <row r="281" spans="1:55" s="122" customFormat="1" ht="52" x14ac:dyDescent="0.3">
      <c r="A281" s="478" t="s">
        <v>16</v>
      </c>
      <c r="B281" s="500">
        <f t="shared" ref="B281:L281" si="338">B316+B338+B356+B382+B400+B418+B436+B454</f>
        <v>89165000</v>
      </c>
      <c r="C281" s="500">
        <f t="shared" si="338"/>
        <v>0</v>
      </c>
      <c r="D281" s="500">
        <f t="shared" si="338"/>
        <v>0</v>
      </c>
      <c r="E281" s="500">
        <f t="shared" si="338"/>
        <v>0</v>
      </c>
      <c r="F281" s="500">
        <f t="shared" si="338"/>
        <v>0</v>
      </c>
      <c r="G281" s="500">
        <f t="shared" si="338"/>
        <v>14860833.333333334</v>
      </c>
      <c r="H281" s="500">
        <f t="shared" si="338"/>
        <v>14860833.333333334</v>
      </c>
      <c r="I281" s="500">
        <f t="shared" si="338"/>
        <v>14860833.333333334</v>
      </c>
      <c r="J281" s="500">
        <f t="shared" si="338"/>
        <v>14860833.333333334</v>
      </c>
      <c r="K281" s="500">
        <f t="shared" si="338"/>
        <v>14860833.333333334</v>
      </c>
      <c r="L281" s="501">
        <f t="shared" si="338"/>
        <v>14860833.333333334</v>
      </c>
      <c r="M281" s="117"/>
      <c r="N281" s="117"/>
      <c r="O281" s="117"/>
      <c r="P281" s="117"/>
      <c r="Q281" s="397"/>
      <c r="R281" s="397"/>
      <c r="S281" s="397"/>
      <c r="T281" s="397"/>
      <c r="U281" s="397"/>
      <c r="V281" s="397"/>
      <c r="W281" s="397"/>
      <c r="X281" s="397"/>
      <c r="Y281" s="397"/>
      <c r="Z281" s="397"/>
      <c r="AA281" s="397"/>
      <c r="AB281" s="397"/>
      <c r="AC281" s="397"/>
      <c r="AD281" s="397"/>
      <c r="AE281" s="397"/>
      <c r="AF281" s="397"/>
      <c r="AG281" s="397"/>
      <c r="AH281" s="397"/>
      <c r="AI281" s="397"/>
      <c r="AJ281" s="397"/>
      <c r="AK281" s="397"/>
      <c r="AL281" s="397"/>
      <c r="AM281" s="397"/>
      <c r="AN281" s="397"/>
      <c r="AO281" s="397"/>
      <c r="AP281" s="397"/>
      <c r="AQ281" s="397"/>
      <c r="AR281" s="397"/>
      <c r="AS281" s="397"/>
      <c r="AT281" s="397"/>
      <c r="AU281" s="397"/>
      <c r="AV281" s="397"/>
      <c r="AW281" s="397"/>
      <c r="AX281" s="397"/>
      <c r="AY281" s="397"/>
      <c r="AZ281" s="397"/>
      <c r="BA281" s="397"/>
      <c r="BB281" s="397"/>
      <c r="BC281" s="397"/>
    </row>
    <row r="282" spans="1:55" s="122" customFormat="1" ht="26" x14ac:dyDescent="0.3">
      <c r="A282" s="502" t="s">
        <v>470</v>
      </c>
      <c r="B282" s="451">
        <f>B296</f>
        <v>47850000</v>
      </c>
      <c r="C282" s="451">
        <f t="shared" ref="C282:L282" si="339">C296</f>
        <v>0</v>
      </c>
      <c r="D282" s="451">
        <f t="shared" si="339"/>
        <v>0</v>
      </c>
      <c r="E282" s="451">
        <f t="shared" si="339"/>
        <v>0</v>
      </c>
      <c r="F282" s="451">
        <f t="shared" si="339"/>
        <v>0</v>
      </c>
      <c r="G282" s="451">
        <f t="shared" si="339"/>
        <v>7975000</v>
      </c>
      <c r="H282" s="451">
        <f t="shared" si="339"/>
        <v>7975000</v>
      </c>
      <c r="I282" s="451">
        <f t="shared" si="339"/>
        <v>7975000</v>
      </c>
      <c r="J282" s="451">
        <f t="shared" si="339"/>
        <v>7975000</v>
      </c>
      <c r="K282" s="451">
        <f t="shared" si="339"/>
        <v>7975000</v>
      </c>
      <c r="L282" s="479">
        <f t="shared" si="339"/>
        <v>7975000</v>
      </c>
      <c r="M282" s="117"/>
      <c r="N282" s="117"/>
      <c r="O282" s="117"/>
      <c r="P282" s="117"/>
      <c r="Q282" s="397"/>
      <c r="R282" s="397"/>
      <c r="S282" s="397"/>
      <c r="T282" s="397"/>
      <c r="U282" s="397"/>
      <c r="V282" s="397"/>
      <c r="W282" s="397"/>
      <c r="X282" s="397"/>
      <c r="Y282" s="397"/>
      <c r="Z282" s="397"/>
      <c r="AA282" s="397"/>
      <c r="AB282" s="397"/>
      <c r="AC282" s="397"/>
      <c r="AD282" s="397"/>
      <c r="AE282" s="397"/>
      <c r="AF282" s="397"/>
      <c r="AG282" s="397"/>
      <c r="AH282" s="397"/>
      <c r="AI282" s="397"/>
      <c r="AJ282" s="397"/>
      <c r="AK282" s="397"/>
      <c r="AL282" s="397"/>
      <c r="AM282" s="397"/>
      <c r="AN282" s="397"/>
      <c r="AO282" s="397"/>
      <c r="AP282" s="397"/>
      <c r="AQ282" s="397"/>
      <c r="AR282" s="397"/>
      <c r="AS282" s="397"/>
      <c r="AT282" s="397"/>
      <c r="AU282" s="397"/>
      <c r="AV282" s="397"/>
      <c r="AW282" s="397"/>
      <c r="AX282" s="397"/>
      <c r="AY282" s="397"/>
      <c r="AZ282" s="397"/>
      <c r="BA282" s="397"/>
      <c r="BB282" s="397"/>
      <c r="BC282" s="397"/>
    </row>
    <row r="283" spans="1:55" s="122" customFormat="1" hidden="1" x14ac:dyDescent="0.3">
      <c r="A283" s="478" t="s">
        <v>15</v>
      </c>
      <c r="B283" s="452">
        <f t="shared" ref="B283:L284" si="340">B297</f>
        <v>0</v>
      </c>
      <c r="C283" s="452">
        <f t="shared" si="340"/>
        <v>0</v>
      </c>
      <c r="D283" s="452">
        <f t="shared" si="340"/>
        <v>0</v>
      </c>
      <c r="E283" s="452">
        <f t="shared" si="340"/>
        <v>0</v>
      </c>
      <c r="F283" s="452">
        <f t="shared" si="340"/>
        <v>0</v>
      </c>
      <c r="G283" s="452">
        <f t="shared" si="340"/>
        <v>0</v>
      </c>
      <c r="H283" s="452">
        <f t="shared" si="340"/>
        <v>0</v>
      </c>
      <c r="I283" s="452">
        <f t="shared" si="340"/>
        <v>0</v>
      </c>
      <c r="J283" s="452">
        <f t="shared" si="340"/>
        <v>0</v>
      </c>
      <c r="K283" s="452">
        <f t="shared" si="340"/>
        <v>0</v>
      </c>
      <c r="L283" s="459">
        <f t="shared" si="340"/>
        <v>0</v>
      </c>
      <c r="M283" s="117"/>
      <c r="N283" s="117"/>
      <c r="O283" s="117"/>
      <c r="P283" s="117"/>
      <c r="Q283" s="397"/>
      <c r="R283" s="397"/>
      <c r="S283" s="397"/>
      <c r="T283" s="397"/>
      <c r="U283" s="397"/>
      <c r="V283" s="397"/>
      <c r="W283" s="397"/>
      <c r="X283" s="397"/>
      <c r="Y283" s="397"/>
      <c r="Z283" s="397"/>
      <c r="AA283" s="397"/>
      <c r="AB283" s="397"/>
      <c r="AC283" s="397"/>
      <c r="AD283" s="397"/>
      <c r="AE283" s="397"/>
      <c r="AF283" s="397"/>
      <c r="AG283" s="397"/>
      <c r="AH283" s="397"/>
      <c r="AI283" s="397"/>
      <c r="AJ283" s="397"/>
      <c r="AK283" s="397"/>
      <c r="AL283" s="397"/>
      <c r="AM283" s="397"/>
      <c r="AN283" s="397"/>
      <c r="AO283" s="397"/>
      <c r="AP283" s="397"/>
      <c r="AQ283" s="397"/>
      <c r="AR283" s="397"/>
      <c r="AS283" s="397"/>
      <c r="AT283" s="397"/>
      <c r="AU283" s="397"/>
      <c r="AV283" s="397"/>
      <c r="AW283" s="397"/>
      <c r="AX283" s="397"/>
      <c r="AY283" s="397"/>
      <c r="AZ283" s="397"/>
      <c r="BA283" s="397"/>
      <c r="BB283" s="397"/>
      <c r="BC283" s="397"/>
    </row>
    <row r="284" spans="1:55" s="122" customFormat="1" ht="52.5" thickBot="1" x14ac:dyDescent="0.35">
      <c r="A284" s="503" t="s">
        <v>16</v>
      </c>
      <c r="B284" s="460">
        <f t="shared" si="340"/>
        <v>47850000</v>
      </c>
      <c r="C284" s="460">
        <f t="shared" si="340"/>
        <v>0</v>
      </c>
      <c r="D284" s="460">
        <f t="shared" si="340"/>
        <v>0</v>
      </c>
      <c r="E284" s="460">
        <f t="shared" si="340"/>
        <v>0</v>
      </c>
      <c r="F284" s="460">
        <f t="shared" si="340"/>
        <v>0</v>
      </c>
      <c r="G284" s="460">
        <f t="shared" si="340"/>
        <v>7975000</v>
      </c>
      <c r="H284" s="460">
        <f t="shared" si="340"/>
        <v>7975000</v>
      </c>
      <c r="I284" s="460">
        <f t="shared" si="340"/>
        <v>7975000</v>
      </c>
      <c r="J284" s="460">
        <f t="shared" si="340"/>
        <v>7975000</v>
      </c>
      <c r="K284" s="460">
        <f t="shared" si="340"/>
        <v>7975000</v>
      </c>
      <c r="L284" s="461">
        <f t="shared" si="340"/>
        <v>7975000</v>
      </c>
      <c r="M284" s="117"/>
      <c r="N284" s="117"/>
      <c r="O284" s="117"/>
      <c r="P284" s="117"/>
    </row>
    <row r="285" spans="1:55" s="122" customFormat="1" ht="39" x14ac:dyDescent="0.3">
      <c r="A285" s="485" t="s">
        <v>502</v>
      </c>
      <c r="B285" s="670"/>
      <c r="C285" s="670"/>
      <c r="D285" s="670"/>
      <c r="E285" s="670"/>
      <c r="F285" s="670"/>
      <c r="G285" s="670"/>
      <c r="H285" s="670"/>
      <c r="I285" s="670"/>
      <c r="J285" s="670"/>
      <c r="K285" s="670"/>
      <c r="L285" s="671"/>
      <c r="M285" s="117"/>
      <c r="N285" s="117"/>
      <c r="O285" s="117"/>
      <c r="P285" s="117"/>
      <c r="Q285" s="397"/>
      <c r="R285" s="397"/>
      <c r="S285" s="397"/>
      <c r="T285" s="397"/>
      <c r="U285" s="397"/>
      <c r="V285" s="397"/>
      <c r="W285" s="397"/>
      <c r="X285" s="397"/>
      <c r="Y285" s="397"/>
      <c r="Z285" s="397"/>
      <c r="AA285" s="397"/>
      <c r="AB285" s="397"/>
      <c r="AC285" s="397"/>
      <c r="AD285" s="397"/>
      <c r="AE285" s="397"/>
      <c r="AF285" s="397"/>
      <c r="AG285" s="397"/>
      <c r="AH285" s="397"/>
      <c r="AI285" s="397"/>
      <c r="AJ285" s="397"/>
      <c r="AK285" s="397"/>
      <c r="AL285" s="397"/>
      <c r="AM285" s="397"/>
      <c r="AN285" s="397"/>
      <c r="AO285" s="397"/>
      <c r="AP285" s="397"/>
      <c r="AQ285" s="397"/>
      <c r="AR285" s="397"/>
      <c r="AS285" s="397"/>
      <c r="AT285" s="397"/>
      <c r="AU285" s="397"/>
      <c r="AV285" s="397"/>
      <c r="AW285" s="397"/>
      <c r="AX285" s="397"/>
      <c r="AY285" s="397"/>
      <c r="AZ285" s="397"/>
      <c r="BA285" s="397"/>
      <c r="BB285" s="397"/>
      <c r="BC285" s="397"/>
    </row>
    <row r="286" spans="1:55" s="122" customFormat="1" x14ac:dyDescent="0.3">
      <c r="A286" s="504" t="s">
        <v>9</v>
      </c>
      <c r="B286" s="505">
        <f>B290</f>
        <v>47850000</v>
      </c>
      <c r="C286" s="505">
        <f t="shared" ref="C286:L286" si="341">C290</f>
        <v>0</v>
      </c>
      <c r="D286" s="505">
        <f t="shared" si="341"/>
        <v>0</v>
      </c>
      <c r="E286" s="505">
        <f t="shared" si="341"/>
        <v>0</v>
      </c>
      <c r="F286" s="505">
        <f t="shared" si="341"/>
        <v>0</v>
      </c>
      <c r="G286" s="505">
        <f t="shared" si="341"/>
        <v>7975000</v>
      </c>
      <c r="H286" s="505">
        <f t="shared" si="341"/>
        <v>7975000</v>
      </c>
      <c r="I286" s="505">
        <f t="shared" si="341"/>
        <v>7975000</v>
      </c>
      <c r="J286" s="505">
        <f t="shared" si="341"/>
        <v>7975000</v>
      </c>
      <c r="K286" s="505">
        <f t="shared" si="341"/>
        <v>7975000</v>
      </c>
      <c r="L286" s="506">
        <f t="shared" si="341"/>
        <v>7975000</v>
      </c>
      <c r="M286" s="117"/>
      <c r="N286" s="117"/>
      <c r="O286" s="117"/>
      <c r="P286" s="117"/>
    </row>
    <row r="287" spans="1:55" hidden="1" x14ac:dyDescent="0.3">
      <c r="A287" s="507" t="s">
        <v>10</v>
      </c>
      <c r="B287" s="508">
        <f t="shared" ref="B287:L287" si="342">B292</f>
        <v>0</v>
      </c>
      <c r="C287" s="508">
        <f t="shared" si="342"/>
        <v>0</v>
      </c>
      <c r="D287" s="508">
        <f t="shared" si="342"/>
        <v>0</v>
      </c>
      <c r="E287" s="508">
        <f t="shared" si="342"/>
        <v>0</v>
      </c>
      <c r="F287" s="508">
        <f t="shared" si="342"/>
        <v>0</v>
      </c>
      <c r="G287" s="508">
        <f t="shared" si="342"/>
        <v>0</v>
      </c>
      <c r="H287" s="508">
        <f t="shared" si="342"/>
        <v>0</v>
      </c>
      <c r="I287" s="508">
        <f t="shared" si="342"/>
        <v>0</v>
      </c>
      <c r="J287" s="508">
        <f t="shared" si="342"/>
        <v>0</v>
      </c>
      <c r="K287" s="508">
        <f t="shared" si="342"/>
        <v>0</v>
      </c>
      <c r="L287" s="509">
        <f t="shared" si="342"/>
        <v>0</v>
      </c>
    </row>
    <row r="288" spans="1:55" hidden="1" x14ac:dyDescent="0.3">
      <c r="A288" s="507" t="s">
        <v>11</v>
      </c>
      <c r="B288" s="508">
        <v>0</v>
      </c>
      <c r="C288" s="508">
        <v>0</v>
      </c>
      <c r="D288" s="508">
        <v>0</v>
      </c>
      <c r="E288" s="508">
        <v>0</v>
      </c>
      <c r="F288" s="508">
        <v>0</v>
      </c>
      <c r="G288" s="508">
        <v>0</v>
      </c>
      <c r="H288" s="508">
        <v>0</v>
      </c>
      <c r="I288" s="508">
        <v>0</v>
      </c>
      <c r="J288" s="508">
        <v>0</v>
      </c>
      <c r="K288" s="508">
        <v>0</v>
      </c>
      <c r="L288" s="509">
        <v>0</v>
      </c>
      <c r="Q288" s="397"/>
      <c r="R288" s="397"/>
      <c r="S288" s="397"/>
      <c r="T288" s="397"/>
      <c r="U288" s="397"/>
      <c r="V288" s="397"/>
      <c r="W288" s="397"/>
      <c r="X288" s="397"/>
      <c r="Y288" s="397"/>
      <c r="Z288" s="397"/>
      <c r="AA288" s="397"/>
      <c r="AB288" s="397"/>
      <c r="AC288" s="397"/>
      <c r="AD288" s="397"/>
      <c r="AE288" s="397"/>
      <c r="AF288" s="397"/>
      <c r="AG288" s="397"/>
      <c r="AH288" s="397"/>
      <c r="AI288" s="397"/>
      <c r="AJ288" s="397"/>
      <c r="AK288" s="397"/>
      <c r="AL288" s="397"/>
      <c r="AM288" s="397"/>
      <c r="AN288" s="397"/>
      <c r="AO288" s="397"/>
      <c r="AP288" s="397"/>
      <c r="AQ288" s="397"/>
      <c r="AR288" s="397"/>
      <c r="AS288" s="397"/>
      <c r="AT288" s="397"/>
      <c r="AU288" s="397"/>
      <c r="AV288" s="397"/>
      <c r="AW288" s="397"/>
      <c r="AX288" s="397"/>
      <c r="AY288" s="397"/>
      <c r="AZ288" s="397"/>
      <c r="BA288" s="397"/>
      <c r="BB288" s="397"/>
      <c r="BC288" s="397"/>
    </row>
    <row r="289" spans="1:55" ht="26" hidden="1" x14ac:dyDescent="0.3">
      <c r="A289" s="507" t="s">
        <v>12</v>
      </c>
      <c r="B289" s="508">
        <f t="shared" ref="B289:L289" si="343">B294</f>
        <v>0</v>
      </c>
      <c r="C289" s="508">
        <f t="shared" si="343"/>
        <v>0</v>
      </c>
      <c r="D289" s="508">
        <f t="shared" si="343"/>
        <v>0</v>
      </c>
      <c r="E289" s="508">
        <f t="shared" si="343"/>
        <v>0</v>
      </c>
      <c r="F289" s="508">
        <f t="shared" si="343"/>
        <v>0</v>
      </c>
      <c r="G289" s="508">
        <f t="shared" si="343"/>
        <v>0</v>
      </c>
      <c r="H289" s="508">
        <f t="shared" si="343"/>
        <v>0</v>
      </c>
      <c r="I289" s="508">
        <f t="shared" si="343"/>
        <v>0</v>
      </c>
      <c r="J289" s="508">
        <f t="shared" si="343"/>
        <v>0</v>
      </c>
      <c r="K289" s="508">
        <f t="shared" si="343"/>
        <v>0</v>
      </c>
      <c r="L289" s="509">
        <f t="shared" si="343"/>
        <v>0</v>
      </c>
      <c r="Q289" s="397"/>
      <c r="R289" s="397"/>
      <c r="S289" s="397"/>
      <c r="T289" s="397"/>
      <c r="U289" s="397"/>
      <c r="V289" s="397"/>
      <c r="W289" s="397"/>
      <c r="X289" s="397"/>
      <c r="Y289" s="397"/>
      <c r="Z289" s="397"/>
      <c r="AA289" s="397"/>
      <c r="AB289" s="397"/>
      <c r="AC289" s="397"/>
      <c r="AD289" s="397"/>
      <c r="AE289" s="397"/>
      <c r="AF289" s="397"/>
      <c r="AG289" s="397"/>
      <c r="AH289" s="397"/>
      <c r="AI289" s="397"/>
      <c r="AJ289" s="397"/>
      <c r="AK289" s="397"/>
      <c r="AL289" s="397"/>
      <c r="AM289" s="397"/>
      <c r="AN289" s="397"/>
      <c r="AO289" s="397"/>
      <c r="AP289" s="397"/>
      <c r="AQ289" s="397"/>
      <c r="AR289" s="397"/>
      <c r="AS289" s="397"/>
      <c r="AT289" s="397"/>
      <c r="AU289" s="397"/>
      <c r="AV289" s="397"/>
      <c r="AW289" s="397"/>
      <c r="AX289" s="397"/>
      <c r="AY289" s="397"/>
      <c r="AZ289" s="397"/>
      <c r="BA289" s="397"/>
      <c r="BB289" s="397"/>
      <c r="BC289" s="397"/>
    </row>
    <row r="290" spans="1:55" s="122" customFormat="1" x14ac:dyDescent="0.3">
      <c r="A290" s="504" t="s">
        <v>13</v>
      </c>
      <c r="B290" s="505">
        <f>B292+B293</f>
        <v>47850000</v>
      </c>
      <c r="C290" s="505">
        <f t="shared" ref="C290:L290" si="344">C292+C293</f>
        <v>0</v>
      </c>
      <c r="D290" s="505">
        <f t="shared" si="344"/>
        <v>0</v>
      </c>
      <c r="E290" s="505">
        <f t="shared" si="344"/>
        <v>0</v>
      </c>
      <c r="F290" s="505">
        <f t="shared" si="344"/>
        <v>0</v>
      </c>
      <c r="G290" s="505">
        <f t="shared" si="344"/>
        <v>7975000</v>
      </c>
      <c r="H290" s="505">
        <f t="shared" si="344"/>
        <v>7975000</v>
      </c>
      <c r="I290" s="505">
        <f t="shared" si="344"/>
        <v>7975000</v>
      </c>
      <c r="J290" s="505">
        <f t="shared" si="344"/>
        <v>7975000</v>
      </c>
      <c r="K290" s="505">
        <f t="shared" si="344"/>
        <v>7975000</v>
      </c>
      <c r="L290" s="506">
        <f t="shared" si="344"/>
        <v>7975000</v>
      </c>
      <c r="M290" s="117"/>
      <c r="N290" s="117"/>
      <c r="O290" s="117"/>
      <c r="P290" s="117"/>
    </row>
    <row r="291" spans="1:55" hidden="1" x14ac:dyDescent="0.3">
      <c r="A291" s="507" t="s">
        <v>14</v>
      </c>
      <c r="B291" s="508"/>
      <c r="C291" s="508"/>
      <c r="D291" s="508"/>
      <c r="E291" s="508"/>
      <c r="F291" s="508"/>
      <c r="G291" s="508"/>
      <c r="H291" s="508"/>
      <c r="I291" s="508"/>
      <c r="J291" s="508"/>
      <c r="K291" s="508"/>
      <c r="L291" s="509"/>
    </row>
    <row r="292" spans="1:55" hidden="1" x14ac:dyDescent="0.3">
      <c r="A292" s="507" t="s">
        <v>15</v>
      </c>
      <c r="B292" s="508">
        <f t="shared" ref="B292:L292" si="345">B301</f>
        <v>0</v>
      </c>
      <c r="C292" s="508">
        <f t="shared" si="345"/>
        <v>0</v>
      </c>
      <c r="D292" s="508">
        <f t="shared" si="345"/>
        <v>0</v>
      </c>
      <c r="E292" s="508">
        <f t="shared" si="345"/>
        <v>0</v>
      </c>
      <c r="F292" s="508">
        <f t="shared" si="345"/>
        <v>0</v>
      </c>
      <c r="G292" s="508">
        <f t="shared" si="345"/>
        <v>0</v>
      </c>
      <c r="H292" s="508">
        <f t="shared" si="345"/>
        <v>0</v>
      </c>
      <c r="I292" s="508">
        <f t="shared" si="345"/>
        <v>0</v>
      </c>
      <c r="J292" s="508">
        <f t="shared" si="345"/>
        <v>0</v>
      </c>
      <c r="K292" s="508">
        <f t="shared" si="345"/>
        <v>0</v>
      </c>
      <c r="L292" s="509">
        <f t="shared" si="345"/>
        <v>0</v>
      </c>
      <c r="Q292" s="397"/>
      <c r="R292" s="397"/>
      <c r="S292" s="397"/>
      <c r="T292" s="397"/>
      <c r="U292" s="397"/>
      <c r="V292" s="397"/>
      <c r="W292" s="397"/>
      <c r="X292" s="397"/>
      <c r="Y292" s="397"/>
      <c r="Z292" s="397"/>
      <c r="AA292" s="397"/>
      <c r="AB292" s="397"/>
      <c r="AC292" s="397"/>
      <c r="AD292" s="397"/>
      <c r="AE292" s="397"/>
      <c r="AF292" s="397"/>
      <c r="AG292" s="397"/>
      <c r="AH292" s="397"/>
      <c r="AI292" s="397"/>
      <c r="AJ292" s="397"/>
      <c r="AK292" s="397"/>
      <c r="AL292" s="397"/>
      <c r="AM292" s="397"/>
      <c r="AN292" s="397"/>
      <c r="AO292" s="397"/>
      <c r="AP292" s="397"/>
      <c r="AQ292" s="397"/>
      <c r="AR292" s="397"/>
      <c r="AS292" s="397"/>
      <c r="AT292" s="397"/>
      <c r="AU292" s="397"/>
      <c r="AV292" s="397"/>
      <c r="AW292" s="397"/>
      <c r="AX292" s="397"/>
      <c r="AY292" s="397"/>
      <c r="AZ292" s="397"/>
      <c r="BA292" s="397"/>
      <c r="BB292" s="397"/>
      <c r="BC292" s="397"/>
    </row>
    <row r="293" spans="1:55" ht="52" x14ac:dyDescent="0.3">
      <c r="A293" s="507" t="s">
        <v>16</v>
      </c>
      <c r="B293" s="508">
        <f>B302</f>
        <v>47850000</v>
      </c>
      <c r="C293" s="508">
        <f t="shared" ref="C293:L293" si="346">C302</f>
        <v>0</v>
      </c>
      <c r="D293" s="508">
        <f t="shared" si="346"/>
        <v>0</v>
      </c>
      <c r="E293" s="508">
        <f t="shared" si="346"/>
        <v>0</v>
      </c>
      <c r="F293" s="508">
        <f t="shared" si="346"/>
        <v>0</v>
      </c>
      <c r="G293" s="508">
        <f t="shared" si="346"/>
        <v>7975000</v>
      </c>
      <c r="H293" s="508">
        <f t="shared" si="346"/>
        <v>7975000</v>
      </c>
      <c r="I293" s="508">
        <f t="shared" si="346"/>
        <v>7975000</v>
      </c>
      <c r="J293" s="508">
        <f t="shared" si="346"/>
        <v>7975000</v>
      </c>
      <c r="K293" s="508">
        <f t="shared" si="346"/>
        <v>7975000</v>
      </c>
      <c r="L293" s="509">
        <f t="shared" si="346"/>
        <v>7975000</v>
      </c>
      <c r="Q293" s="397"/>
      <c r="R293" s="397"/>
      <c r="S293" s="397"/>
      <c r="T293" s="397"/>
      <c r="U293" s="397"/>
      <c r="V293" s="397"/>
      <c r="W293" s="397"/>
      <c r="X293" s="397"/>
      <c r="Y293" s="397"/>
      <c r="Z293" s="397"/>
      <c r="AA293" s="397"/>
      <c r="AB293" s="397"/>
      <c r="AC293" s="397"/>
      <c r="AD293" s="397"/>
      <c r="AE293" s="397"/>
      <c r="AF293" s="397"/>
      <c r="AG293" s="397"/>
      <c r="AH293" s="397"/>
      <c r="AI293" s="397"/>
      <c r="AJ293" s="397"/>
      <c r="AK293" s="397"/>
      <c r="AL293" s="397"/>
      <c r="AM293" s="397"/>
      <c r="AN293" s="397"/>
      <c r="AO293" s="397"/>
      <c r="AP293" s="397"/>
      <c r="AQ293" s="397"/>
      <c r="AR293" s="397"/>
      <c r="AS293" s="397"/>
      <c r="AT293" s="397"/>
      <c r="AU293" s="397"/>
      <c r="AV293" s="397"/>
      <c r="AW293" s="397"/>
      <c r="AX293" s="397"/>
      <c r="AY293" s="397"/>
      <c r="AZ293" s="397"/>
      <c r="BA293" s="397"/>
      <c r="BB293" s="397"/>
      <c r="BC293" s="397"/>
    </row>
    <row r="294" spans="1:55" s="397" customFormat="1" x14ac:dyDescent="0.3">
      <c r="A294" s="502" t="s">
        <v>461</v>
      </c>
      <c r="B294" s="451"/>
      <c r="C294" s="451"/>
      <c r="D294" s="451"/>
      <c r="E294" s="451"/>
      <c r="F294" s="451"/>
      <c r="G294" s="451"/>
      <c r="H294" s="451"/>
      <c r="I294" s="451"/>
      <c r="J294" s="451"/>
      <c r="K294" s="451"/>
      <c r="L294" s="479"/>
      <c r="M294" s="117"/>
      <c r="N294" s="117"/>
      <c r="O294" s="117"/>
      <c r="P294" s="117"/>
      <c r="Q294" s="122"/>
      <c r="R294" s="122"/>
      <c r="S294" s="122"/>
      <c r="T294" s="122"/>
      <c r="U294" s="122"/>
      <c r="V294" s="122"/>
      <c r="W294" s="122"/>
      <c r="X294" s="122"/>
      <c r="Y294" s="122"/>
      <c r="Z294" s="122"/>
      <c r="AA294" s="122"/>
      <c r="AB294" s="122"/>
      <c r="AC294" s="122"/>
      <c r="AD294" s="122"/>
      <c r="AE294" s="122"/>
      <c r="AF294" s="122"/>
      <c r="AG294" s="122"/>
      <c r="AH294" s="122"/>
      <c r="AI294" s="122"/>
      <c r="AJ294" s="122"/>
      <c r="AK294" s="122"/>
      <c r="AL294" s="122"/>
      <c r="AM294" s="122"/>
      <c r="AN294" s="122"/>
      <c r="AO294" s="122"/>
      <c r="AP294" s="122"/>
      <c r="AQ294" s="122"/>
      <c r="AR294" s="122"/>
      <c r="AS294" s="122"/>
      <c r="AT294" s="122"/>
      <c r="AU294" s="122"/>
      <c r="AV294" s="122"/>
      <c r="AW294" s="122"/>
      <c r="AX294" s="122"/>
      <c r="AY294" s="122"/>
      <c r="AZ294" s="122"/>
      <c r="BA294" s="122"/>
      <c r="BB294" s="122"/>
      <c r="BC294" s="122"/>
    </row>
    <row r="295" spans="1:55" s="397" customFormat="1" x14ac:dyDescent="0.3">
      <c r="A295" s="478" t="s">
        <v>462</v>
      </c>
      <c r="B295" s="451"/>
      <c r="C295" s="451"/>
      <c r="D295" s="451"/>
      <c r="E295" s="451"/>
      <c r="F295" s="451"/>
      <c r="G295" s="451"/>
      <c r="H295" s="451"/>
      <c r="I295" s="451"/>
      <c r="J295" s="451"/>
      <c r="K295" s="451"/>
      <c r="L295" s="479"/>
      <c r="M295" s="117"/>
      <c r="N295" s="117"/>
      <c r="O295" s="117"/>
      <c r="P295" s="117"/>
      <c r="Q295" s="117"/>
      <c r="R295" s="117"/>
      <c r="S295" s="117"/>
      <c r="T295" s="117"/>
      <c r="U295" s="117"/>
      <c r="V295" s="117"/>
      <c r="W295" s="117"/>
      <c r="X295" s="117"/>
      <c r="Y295" s="117"/>
      <c r="Z295" s="117"/>
      <c r="AA295" s="117"/>
      <c r="AB295" s="117"/>
      <c r="AC295" s="117"/>
      <c r="AD295" s="117"/>
      <c r="AE295" s="117"/>
      <c r="AF295" s="117"/>
      <c r="AG295" s="117"/>
      <c r="AH295" s="117"/>
      <c r="AI295" s="117"/>
      <c r="AJ295" s="117"/>
      <c r="AK295" s="117"/>
      <c r="AL295" s="117"/>
      <c r="AM295" s="117"/>
      <c r="AN295" s="117"/>
      <c r="AO295" s="117"/>
      <c r="AP295" s="117"/>
      <c r="AQ295" s="117"/>
      <c r="AR295" s="117"/>
      <c r="AS295" s="117"/>
      <c r="AT295" s="117"/>
      <c r="AU295" s="117"/>
      <c r="AV295" s="117"/>
      <c r="AW295" s="117"/>
      <c r="AX295" s="117"/>
      <c r="AY295" s="117"/>
      <c r="AZ295" s="117"/>
      <c r="BA295" s="117"/>
      <c r="BB295" s="117"/>
      <c r="BC295" s="117"/>
    </row>
    <row r="296" spans="1:55" s="122" customFormat="1" ht="26" x14ac:dyDescent="0.3">
      <c r="A296" s="502" t="s">
        <v>470</v>
      </c>
      <c r="B296" s="451">
        <f>B297+B298</f>
        <v>47850000</v>
      </c>
      <c r="C296" s="451">
        <f t="shared" ref="C296:L296" si="347">C297+C298</f>
        <v>0</v>
      </c>
      <c r="D296" s="451">
        <f t="shared" si="347"/>
        <v>0</v>
      </c>
      <c r="E296" s="451">
        <f t="shared" si="347"/>
        <v>0</v>
      </c>
      <c r="F296" s="451">
        <f t="shared" si="347"/>
        <v>0</v>
      </c>
      <c r="G296" s="451">
        <f t="shared" si="347"/>
        <v>7975000</v>
      </c>
      <c r="H296" s="451">
        <f t="shared" si="347"/>
        <v>7975000</v>
      </c>
      <c r="I296" s="451">
        <f t="shared" si="347"/>
        <v>7975000</v>
      </c>
      <c r="J296" s="451">
        <f t="shared" si="347"/>
        <v>7975000</v>
      </c>
      <c r="K296" s="451">
        <f t="shared" si="347"/>
        <v>7975000</v>
      </c>
      <c r="L296" s="479">
        <f t="shared" si="347"/>
        <v>7975000</v>
      </c>
      <c r="M296" s="117"/>
      <c r="N296" s="117"/>
      <c r="O296" s="117"/>
      <c r="P296" s="117"/>
      <c r="Q296" s="397"/>
      <c r="R296" s="397"/>
      <c r="S296" s="397"/>
      <c r="T296" s="397"/>
      <c r="U296" s="397"/>
      <c r="V296" s="397"/>
      <c r="W296" s="397"/>
      <c r="X296" s="397"/>
      <c r="Y296" s="397"/>
      <c r="Z296" s="397"/>
      <c r="AA296" s="397"/>
      <c r="AB296" s="397"/>
      <c r="AC296" s="397"/>
      <c r="AD296" s="397"/>
      <c r="AE296" s="397"/>
      <c r="AF296" s="397"/>
      <c r="AG296" s="397"/>
      <c r="AH296" s="397"/>
      <c r="AI296" s="397"/>
      <c r="AJ296" s="397"/>
      <c r="AK296" s="397"/>
      <c r="AL296" s="397"/>
      <c r="AM296" s="397"/>
      <c r="AN296" s="397"/>
      <c r="AO296" s="397"/>
      <c r="AP296" s="397"/>
      <c r="AQ296" s="397"/>
      <c r="AR296" s="397"/>
      <c r="AS296" s="397"/>
      <c r="AT296" s="397"/>
      <c r="AU296" s="397"/>
      <c r="AV296" s="397"/>
      <c r="AW296" s="397"/>
      <c r="AX296" s="397"/>
      <c r="AY296" s="397"/>
      <c r="AZ296" s="397"/>
      <c r="BA296" s="397"/>
      <c r="BB296" s="397"/>
      <c r="BC296" s="397"/>
    </row>
    <row r="297" spans="1:55" s="122" customFormat="1" hidden="1" x14ac:dyDescent="0.3">
      <c r="A297" s="478" t="s">
        <v>15</v>
      </c>
      <c r="B297" s="452">
        <f>B301</f>
        <v>0</v>
      </c>
      <c r="C297" s="452">
        <f t="shared" ref="C297:L297" si="348">C301</f>
        <v>0</v>
      </c>
      <c r="D297" s="452">
        <f t="shared" si="348"/>
        <v>0</v>
      </c>
      <c r="E297" s="452">
        <f t="shared" si="348"/>
        <v>0</v>
      </c>
      <c r="F297" s="452">
        <f t="shared" si="348"/>
        <v>0</v>
      </c>
      <c r="G297" s="452">
        <f t="shared" si="348"/>
        <v>0</v>
      </c>
      <c r="H297" s="452">
        <f t="shared" si="348"/>
        <v>0</v>
      </c>
      <c r="I297" s="452">
        <f t="shared" si="348"/>
        <v>0</v>
      </c>
      <c r="J297" s="452">
        <f t="shared" si="348"/>
        <v>0</v>
      </c>
      <c r="K297" s="452">
        <f t="shared" si="348"/>
        <v>0</v>
      </c>
      <c r="L297" s="459">
        <f t="shared" si="348"/>
        <v>0</v>
      </c>
      <c r="M297" s="117"/>
      <c r="N297" s="117"/>
      <c r="O297" s="117"/>
      <c r="P297" s="117"/>
      <c r="Q297" s="397"/>
      <c r="R297" s="397"/>
      <c r="S297" s="397"/>
      <c r="T297" s="397"/>
      <c r="U297" s="397"/>
      <c r="V297" s="397"/>
      <c r="W297" s="397"/>
      <c r="X297" s="397"/>
      <c r="Y297" s="397"/>
      <c r="Z297" s="397"/>
      <c r="AA297" s="397"/>
      <c r="AB297" s="397"/>
      <c r="AC297" s="397"/>
      <c r="AD297" s="397"/>
      <c r="AE297" s="397"/>
      <c r="AF297" s="397"/>
      <c r="AG297" s="397"/>
      <c r="AH297" s="397"/>
      <c r="AI297" s="397"/>
      <c r="AJ297" s="397"/>
      <c r="AK297" s="397"/>
      <c r="AL297" s="397"/>
      <c r="AM297" s="397"/>
      <c r="AN297" s="397"/>
      <c r="AO297" s="397"/>
      <c r="AP297" s="397"/>
      <c r="AQ297" s="397"/>
      <c r="AR297" s="397"/>
      <c r="AS297" s="397"/>
      <c r="AT297" s="397"/>
      <c r="AU297" s="397"/>
      <c r="AV297" s="397"/>
      <c r="AW297" s="397"/>
      <c r="AX297" s="397"/>
      <c r="AY297" s="397"/>
      <c r="AZ297" s="397"/>
      <c r="BA297" s="397"/>
      <c r="BB297" s="397"/>
      <c r="BC297" s="397"/>
    </row>
    <row r="298" spans="1:55" s="122" customFormat="1" ht="52.5" thickBot="1" x14ac:dyDescent="0.35">
      <c r="A298" s="503" t="s">
        <v>16</v>
      </c>
      <c r="B298" s="460">
        <f>B302</f>
        <v>47850000</v>
      </c>
      <c r="C298" s="460">
        <f t="shared" ref="C298:L298" si="349">C302</f>
        <v>0</v>
      </c>
      <c r="D298" s="460">
        <f t="shared" si="349"/>
        <v>0</v>
      </c>
      <c r="E298" s="460">
        <f t="shared" si="349"/>
        <v>0</v>
      </c>
      <c r="F298" s="460">
        <f t="shared" si="349"/>
        <v>0</v>
      </c>
      <c r="G298" s="460">
        <f t="shared" si="349"/>
        <v>7975000</v>
      </c>
      <c r="H298" s="460">
        <f t="shared" si="349"/>
        <v>7975000</v>
      </c>
      <c r="I298" s="460">
        <f t="shared" si="349"/>
        <v>7975000</v>
      </c>
      <c r="J298" s="460">
        <f t="shared" si="349"/>
        <v>7975000</v>
      </c>
      <c r="K298" s="460">
        <f t="shared" si="349"/>
        <v>7975000</v>
      </c>
      <c r="L298" s="461">
        <f t="shared" si="349"/>
        <v>7975000</v>
      </c>
      <c r="M298" s="117"/>
      <c r="N298" s="117"/>
      <c r="O298" s="117"/>
      <c r="P298" s="117"/>
    </row>
    <row r="299" spans="1:55" s="122" customFormat="1" ht="52" x14ac:dyDescent="0.3">
      <c r="A299" s="384" t="s">
        <v>503</v>
      </c>
      <c r="B299" s="385">
        <f>B301+B302</f>
        <v>47850000</v>
      </c>
      <c r="C299" s="385">
        <f t="shared" ref="C299" si="350">C301+C302</f>
        <v>0</v>
      </c>
      <c r="D299" s="385">
        <f t="shared" ref="D299" si="351">D301+D302</f>
        <v>0</v>
      </c>
      <c r="E299" s="385">
        <f t="shared" ref="E299" si="352">E301+E302</f>
        <v>0</v>
      </c>
      <c r="F299" s="385">
        <f t="shared" ref="F299" si="353">F301+F302</f>
        <v>0</v>
      </c>
      <c r="G299" s="385">
        <f t="shared" ref="G299" si="354">G301+G302</f>
        <v>7975000</v>
      </c>
      <c r="H299" s="385">
        <f t="shared" ref="H299" si="355">H301+H302</f>
        <v>7975000</v>
      </c>
      <c r="I299" s="385">
        <f t="shared" ref="I299" si="356">I301+I302</f>
        <v>7975000</v>
      </c>
      <c r="J299" s="385">
        <f t="shared" ref="J299" si="357">J301+J302</f>
        <v>7975000</v>
      </c>
      <c r="K299" s="385">
        <f t="shared" ref="K299" si="358">K301+K302</f>
        <v>7975000</v>
      </c>
      <c r="L299" s="386">
        <f t="shared" ref="L299" si="359">L301+L302</f>
        <v>7975000</v>
      </c>
      <c r="M299" s="117"/>
      <c r="N299" s="117"/>
      <c r="O299" s="117"/>
      <c r="P299" s="117"/>
      <c r="Q299" s="397"/>
      <c r="R299" s="397"/>
      <c r="S299" s="397"/>
      <c r="T299" s="397"/>
      <c r="U299" s="397"/>
      <c r="V299" s="397"/>
      <c r="W299" s="397"/>
      <c r="X299" s="397"/>
      <c r="Y299" s="397"/>
      <c r="Z299" s="397"/>
      <c r="AA299" s="397"/>
      <c r="AB299" s="397"/>
      <c r="AC299" s="397"/>
      <c r="AD299" s="397"/>
      <c r="AE299" s="397"/>
      <c r="AF299" s="397"/>
      <c r="AG299" s="397"/>
      <c r="AH299" s="397"/>
      <c r="AI299" s="397"/>
      <c r="AJ299" s="397"/>
      <c r="AK299" s="397"/>
      <c r="AL299" s="397"/>
      <c r="AM299" s="397"/>
      <c r="AN299" s="397"/>
      <c r="AO299" s="397"/>
      <c r="AP299" s="397"/>
      <c r="AQ299" s="397"/>
      <c r="AR299" s="397"/>
      <c r="AS299" s="397"/>
      <c r="AT299" s="397"/>
      <c r="AU299" s="397"/>
      <c r="AV299" s="397"/>
      <c r="AW299" s="397"/>
      <c r="AX299" s="397"/>
      <c r="AY299" s="397"/>
      <c r="AZ299" s="397"/>
      <c r="BA299" s="397"/>
      <c r="BB299" s="397"/>
      <c r="BC299" s="397"/>
    </row>
    <row r="300" spans="1:55" s="122" customFormat="1" ht="26" x14ac:dyDescent="0.3">
      <c r="A300" s="551" t="s">
        <v>470</v>
      </c>
      <c r="B300" s="552">
        <f>B301+B302</f>
        <v>47850000</v>
      </c>
      <c r="C300" s="552">
        <f t="shared" ref="C300:L300" si="360">C301+C302</f>
        <v>0</v>
      </c>
      <c r="D300" s="552">
        <f t="shared" si="360"/>
        <v>0</v>
      </c>
      <c r="E300" s="552">
        <f t="shared" si="360"/>
        <v>0</v>
      </c>
      <c r="F300" s="552">
        <f t="shared" si="360"/>
        <v>0</v>
      </c>
      <c r="G300" s="552">
        <f t="shared" si="360"/>
        <v>7975000</v>
      </c>
      <c r="H300" s="552">
        <f t="shared" si="360"/>
        <v>7975000</v>
      </c>
      <c r="I300" s="552">
        <f t="shared" si="360"/>
        <v>7975000</v>
      </c>
      <c r="J300" s="552">
        <f t="shared" si="360"/>
        <v>7975000</v>
      </c>
      <c r="K300" s="552">
        <f t="shared" si="360"/>
        <v>7975000</v>
      </c>
      <c r="L300" s="553">
        <f t="shared" si="360"/>
        <v>7975000</v>
      </c>
      <c r="M300" s="117"/>
      <c r="N300" s="117"/>
      <c r="O300" s="117"/>
      <c r="P300" s="117"/>
      <c r="Q300" s="397"/>
      <c r="R300" s="397"/>
      <c r="S300" s="397"/>
      <c r="T300" s="397"/>
      <c r="U300" s="397"/>
      <c r="V300" s="397"/>
      <c r="W300" s="397"/>
      <c r="X300" s="397"/>
      <c r="Y300" s="397"/>
      <c r="Z300" s="397"/>
      <c r="AA300" s="397"/>
      <c r="AB300" s="397"/>
      <c r="AC300" s="397"/>
      <c r="AD300" s="397"/>
      <c r="AE300" s="397"/>
      <c r="AF300" s="397"/>
      <c r="AG300" s="397"/>
      <c r="AH300" s="397"/>
      <c r="AI300" s="397"/>
      <c r="AJ300" s="397"/>
      <c r="AK300" s="397"/>
      <c r="AL300" s="397"/>
      <c r="AM300" s="397"/>
      <c r="AN300" s="397"/>
      <c r="AO300" s="397"/>
      <c r="AP300" s="397"/>
      <c r="AQ300" s="397"/>
      <c r="AR300" s="397"/>
      <c r="AS300" s="397"/>
      <c r="AT300" s="397"/>
      <c r="AU300" s="397"/>
      <c r="AV300" s="397"/>
      <c r="AW300" s="397"/>
      <c r="AX300" s="397"/>
      <c r="AY300" s="397"/>
      <c r="AZ300" s="397"/>
      <c r="BA300" s="397"/>
      <c r="BB300" s="397"/>
      <c r="BC300" s="397"/>
    </row>
    <row r="301" spans="1:55" s="122" customFormat="1" hidden="1" x14ac:dyDescent="0.3">
      <c r="A301" s="148" t="s">
        <v>15</v>
      </c>
      <c r="B301" s="149">
        <v>0</v>
      </c>
      <c r="C301" s="149">
        <v>0</v>
      </c>
      <c r="D301" s="149">
        <v>0</v>
      </c>
      <c r="E301" s="149">
        <v>0</v>
      </c>
      <c r="F301" s="149">
        <v>0</v>
      </c>
      <c r="G301" s="149">
        <f>$B$301/6</f>
        <v>0</v>
      </c>
      <c r="H301" s="149">
        <f t="shared" ref="H301:L301" si="361">$B$301/6</f>
        <v>0</v>
      </c>
      <c r="I301" s="149">
        <f t="shared" si="361"/>
        <v>0</v>
      </c>
      <c r="J301" s="149">
        <f t="shared" si="361"/>
        <v>0</v>
      </c>
      <c r="K301" s="149">
        <f t="shared" si="361"/>
        <v>0</v>
      </c>
      <c r="L301" s="178">
        <f t="shared" si="361"/>
        <v>0</v>
      </c>
      <c r="M301" s="117"/>
      <c r="N301" s="117"/>
      <c r="O301" s="117"/>
      <c r="P301" s="117"/>
      <c r="Q301" s="397"/>
      <c r="R301" s="397"/>
      <c r="S301" s="397"/>
      <c r="T301" s="397"/>
      <c r="U301" s="397"/>
      <c r="V301" s="397"/>
      <c r="W301" s="397"/>
      <c r="X301" s="397"/>
      <c r="Y301" s="397"/>
      <c r="Z301" s="397"/>
      <c r="AA301" s="397"/>
      <c r="AB301" s="397"/>
      <c r="AC301" s="397"/>
      <c r="AD301" s="397"/>
      <c r="AE301" s="397"/>
      <c r="AF301" s="397"/>
      <c r="AG301" s="397"/>
      <c r="AH301" s="397"/>
      <c r="AI301" s="397"/>
      <c r="AJ301" s="397"/>
      <c r="AK301" s="397"/>
      <c r="AL301" s="397"/>
      <c r="AM301" s="397"/>
      <c r="AN301" s="397"/>
      <c r="AO301" s="397"/>
      <c r="AP301" s="397"/>
      <c r="AQ301" s="397"/>
      <c r="AR301" s="397"/>
      <c r="AS301" s="397"/>
      <c r="AT301" s="397"/>
      <c r="AU301" s="397"/>
      <c r="AV301" s="397"/>
      <c r="AW301" s="397"/>
      <c r="AX301" s="397"/>
      <c r="AY301" s="397"/>
      <c r="AZ301" s="397"/>
      <c r="BA301" s="397"/>
      <c r="BB301" s="397"/>
      <c r="BC301" s="397"/>
    </row>
    <row r="302" spans="1:55" s="122" customFormat="1" ht="52.5" thickBot="1" x14ac:dyDescent="0.35">
      <c r="A302" s="176" t="s">
        <v>16</v>
      </c>
      <c r="B302" s="183">
        <f>'3.PIELIKUMS'!J34</f>
        <v>47850000</v>
      </c>
      <c r="C302" s="183">
        <v>0</v>
      </c>
      <c r="D302" s="183">
        <v>0</v>
      </c>
      <c r="E302" s="183">
        <v>0</v>
      </c>
      <c r="F302" s="183">
        <v>0</v>
      </c>
      <c r="G302" s="183">
        <f t="shared" ref="G302:L302" si="362">$B$293/6</f>
        <v>7975000</v>
      </c>
      <c r="H302" s="183">
        <f t="shared" si="362"/>
        <v>7975000</v>
      </c>
      <c r="I302" s="183">
        <f t="shared" si="362"/>
        <v>7975000</v>
      </c>
      <c r="J302" s="183">
        <f t="shared" si="362"/>
        <v>7975000</v>
      </c>
      <c r="K302" s="183">
        <f t="shared" si="362"/>
        <v>7975000</v>
      </c>
      <c r="L302" s="184">
        <f t="shared" si="362"/>
        <v>7975000</v>
      </c>
      <c r="M302" s="117"/>
      <c r="N302" s="117"/>
      <c r="O302" s="117"/>
      <c r="P302" s="117"/>
    </row>
    <row r="303" spans="1:55" s="122" customFormat="1" ht="42.75" customHeight="1" x14ac:dyDescent="0.3">
      <c r="A303" s="447" t="s">
        <v>504</v>
      </c>
      <c r="B303" s="652"/>
      <c r="C303" s="652"/>
      <c r="D303" s="652"/>
      <c r="E303" s="652"/>
      <c r="F303" s="652"/>
      <c r="G303" s="652"/>
      <c r="H303" s="652"/>
      <c r="I303" s="652"/>
      <c r="J303" s="652"/>
      <c r="K303" s="652"/>
      <c r="L303" s="653"/>
      <c r="M303" s="117"/>
      <c r="N303" s="117"/>
      <c r="O303" s="117"/>
      <c r="P303" s="117"/>
      <c r="Q303" s="117"/>
      <c r="R303" s="117"/>
      <c r="S303" s="117"/>
      <c r="T303" s="117"/>
      <c r="U303" s="117"/>
      <c r="V303" s="117"/>
      <c r="W303" s="117"/>
      <c r="X303" s="117"/>
      <c r="Y303" s="117"/>
      <c r="Z303" s="117"/>
      <c r="AA303" s="117"/>
      <c r="AB303" s="117"/>
      <c r="AC303" s="117"/>
      <c r="AD303" s="117"/>
      <c r="AE303" s="117"/>
      <c r="AF303" s="117"/>
      <c r="AG303" s="117"/>
      <c r="AH303" s="117"/>
      <c r="AI303" s="117"/>
      <c r="AJ303" s="117"/>
      <c r="AK303" s="117"/>
      <c r="AL303" s="117"/>
      <c r="AM303" s="117"/>
      <c r="AN303" s="117"/>
      <c r="AO303" s="117"/>
      <c r="AP303" s="117"/>
      <c r="AQ303" s="117"/>
      <c r="AR303" s="117"/>
      <c r="AS303" s="117"/>
      <c r="AT303" s="117"/>
      <c r="AU303" s="117"/>
      <c r="AV303" s="117"/>
      <c r="AW303" s="117"/>
      <c r="AX303" s="117"/>
      <c r="AY303" s="117"/>
      <c r="AZ303" s="117"/>
      <c r="BA303" s="117"/>
      <c r="BB303" s="117"/>
      <c r="BC303" s="117"/>
    </row>
    <row r="304" spans="1:55" s="122" customFormat="1" ht="17.25" customHeight="1" x14ac:dyDescent="0.3">
      <c r="A304" s="436" t="s">
        <v>9</v>
      </c>
      <c r="B304" s="584">
        <f>B308</f>
        <v>1000000</v>
      </c>
      <c r="C304" s="584">
        <f t="shared" ref="C304:L304" si="363">C308</f>
        <v>0</v>
      </c>
      <c r="D304" s="584">
        <f t="shared" si="363"/>
        <v>0</v>
      </c>
      <c r="E304" s="584">
        <f t="shared" si="363"/>
        <v>0</v>
      </c>
      <c r="F304" s="584">
        <f t="shared" si="363"/>
        <v>0</v>
      </c>
      <c r="G304" s="584">
        <f t="shared" si="363"/>
        <v>166666.66666666666</v>
      </c>
      <c r="H304" s="584">
        <f t="shared" si="363"/>
        <v>166666.66666666666</v>
      </c>
      <c r="I304" s="584">
        <f t="shared" si="363"/>
        <v>166666.66666666666</v>
      </c>
      <c r="J304" s="584">
        <f t="shared" si="363"/>
        <v>166666.66666666666</v>
      </c>
      <c r="K304" s="584">
        <f t="shared" si="363"/>
        <v>166666.66666666666</v>
      </c>
      <c r="L304" s="585">
        <f t="shared" si="363"/>
        <v>166666.66666666666</v>
      </c>
      <c r="M304" s="117"/>
      <c r="N304" s="117"/>
      <c r="O304" s="117"/>
      <c r="P304" s="117"/>
      <c r="Q304" s="397"/>
      <c r="R304" s="397"/>
      <c r="S304" s="397"/>
      <c r="T304" s="397"/>
      <c r="U304" s="397"/>
      <c r="V304" s="397"/>
      <c r="W304" s="397"/>
      <c r="X304" s="397"/>
      <c r="Y304" s="397"/>
      <c r="Z304" s="397"/>
      <c r="AA304" s="397"/>
      <c r="AB304" s="397"/>
      <c r="AC304" s="397"/>
      <c r="AD304" s="397"/>
      <c r="AE304" s="397"/>
      <c r="AF304" s="397"/>
      <c r="AG304" s="397"/>
      <c r="AH304" s="397"/>
      <c r="AI304" s="397"/>
      <c r="AJ304" s="397"/>
      <c r="AK304" s="397"/>
      <c r="AL304" s="397"/>
      <c r="AM304" s="397"/>
      <c r="AN304" s="397"/>
      <c r="AO304" s="397"/>
      <c r="AP304" s="397"/>
      <c r="AQ304" s="397"/>
      <c r="AR304" s="397"/>
      <c r="AS304" s="397"/>
      <c r="AT304" s="397"/>
      <c r="AU304" s="397"/>
      <c r="AV304" s="397"/>
      <c r="AW304" s="397"/>
      <c r="AX304" s="397"/>
      <c r="AY304" s="397"/>
      <c r="AZ304" s="397"/>
      <c r="BA304" s="397"/>
      <c r="BB304" s="397"/>
      <c r="BC304" s="397"/>
    </row>
    <row r="305" spans="1:55" hidden="1" x14ac:dyDescent="0.3">
      <c r="A305" s="433" t="s">
        <v>10</v>
      </c>
      <c r="B305" s="434"/>
      <c r="C305" s="434"/>
      <c r="D305" s="434"/>
      <c r="E305" s="434"/>
      <c r="F305" s="434"/>
      <c r="G305" s="434"/>
      <c r="H305" s="434"/>
      <c r="I305" s="434"/>
      <c r="J305" s="434"/>
      <c r="K305" s="434"/>
      <c r="L305" s="435"/>
      <c r="Q305" s="397"/>
      <c r="R305" s="397"/>
      <c r="S305" s="397"/>
      <c r="T305" s="397"/>
      <c r="U305" s="397"/>
      <c r="V305" s="397"/>
      <c r="W305" s="397"/>
      <c r="X305" s="397"/>
      <c r="Y305" s="397"/>
      <c r="Z305" s="397"/>
      <c r="AA305" s="397"/>
      <c r="AB305" s="397"/>
      <c r="AC305" s="397"/>
      <c r="AD305" s="397"/>
      <c r="AE305" s="397"/>
      <c r="AF305" s="397"/>
      <c r="AG305" s="397"/>
      <c r="AH305" s="397"/>
      <c r="AI305" s="397"/>
      <c r="AJ305" s="397"/>
      <c r="AK305" s="397"/>
      <c r="AL305" s="397"/>
      <c r="AM305" s="397"/>
      <c r="AN305" s="397"/>
      <c r="AO305" s="397"/>
      <c r="AP305" s="397"/>
      <c r="AQ305" s="397"/>
      <c r="AR305" s="397"/>
      <c r="AS305" s="397"/>
      <c r="AT305" s="397"/>
      <c r="AU305" s="397"/>
      <c r="AV305" s="397"/>
      <c r="AW305" s="397"/>
      <c r="AX305" s="397"/>
      <c r="AY305" s="397"/>
      <c r="AZ305" s="397"/>
      <c r="BA305" s="397"/>
      <c r="BB305" s="397"/>
      <c r="BC305" s="397"/>
    </row>
    <row r="306" spans="1:55" hidden="1" x14ac:dyDescent="0.3">
      <c r="A306" s="433" t="s">
        <v>11</v>
      </c>
      <c r="B306" s="434"/>
      <c r="C306" s="434"/>
      <c r="D306" s="434"/>
      <c r="E306" s="434"/>
      <c r="F306" s="434"/>
      <c r="G306" s="434"/>
      <c r="H306" s="434"/>
      <c r="I306" s="434"/>
      <c r="J306" s="434"/>
      <c r="K306" s="434"/>
      <c r="L306" s="435"/>
      <c r="Q306" s="122"/>
      <c r="R306" s="122"/>
      <c r="S306" s="122"/>
      <c r="T306" s="122"/>
      <c r="U306" s="122"/>
      <c r="V306" s="122"/>
      <c r="W306" s="122"/>
      <c r="X306" s="122"/>
      <c r="Y306" s="122"/>
      <c r="Z306" s="122"/>
      <c r="AA306" s="122"/>
      <c r="AB306" s="122"/>
      <c r="AC306" s="122"/>
      <c r="AD306" s="122"/>
      <c r="AE306" s="122"/>
      <c r="AF306" s="122"/>
      <c r="AG306" s="122"/>
      <c r="AH306" s="122"/>
      <c r="AI306" s="122"/>
      <c r="AJ306" s="122"/>
      <c r="AK306" s="122"/>
      <c r="AL306" s="122"/>
      <c r="AM306" s="122"/>
      <c r="AN306" s="122"/>
      <c r="AO306" s="122"/>
      <c r="AP306" s="122"/>
      <c r="AQ306" s="122"/>
      <c r="AR306" s="122"/>
      <c r="AS306" s="122"/>
      <c r="AT306" s="122"/>
      <c r="AU306" s="122"/>
      <c r="AV306" s="122"/>
      <c r="AW306" s="122"/>
      <c r="AX306" s="122"/>
      <c r="AY306" s="122"/>
      <c r="AZ306" s="122"/>
      <c r="BA306" s="122"/>
      <c r="BB306" s="122"/>
      <c r="BC306" s="122"/>
    </row>
    <row r="307" spans="1:55" ht="26" hidden="1" x14ac:dyDescent="0.3">
      <c r="A307" s="433" t="s">
        <v>12</v>
      </c>
      <c r="B307" s="434"/>
      <c r="C307" s="434"/>
      <c r="D307" s="434"/>
      <c r="E307" s="434"/>
      <c r="F307" s="434"/>
      <c r="G307" s="434"/>
      <c r="H307" s="434"/>
      <c r="I307" s="434"/>
      <c r="J307" s="434"/>
      <c r="K307" s="434"/>
      <c r="L307" s="435"/>
    </row>
    <row r="308" spans="1:55" s="122" customFormat="1" x14ac:dyDescent="0.3">
      <c r="A308" s="436" t="s">
        <v>13</v>
      </c>
      <c r="B308" s="584">
        <f>B310+B311</f>
        <v>1000000</v>
      </c>
      <c r="C308" s="584">
        <f t="shared" ref="C308:L308" si="364">C310+C311</f>
        <v>0</v>
      </c>
      <c r="D308" s="584">
        <f t="shared" si="364"/>
        <v>0</v>
      </c>
      <c r="E308" s="584">
        <f t="shared" si="364"/>
        <v>0</v>
      </c>
      <c r="F308" s="584">
        <f t="shared" si="364"/>
        <v>0</v>
      </c>
      <c r="G308" s="584">
        <f t="shared" si="364"/>
        <v>166666.66666666666</v>
      </c>
      <c r="H308" s="584">
        <f t="shared" si="364"/>
        <v>166666.66666666666</v>
      </c>
      <c r="I308" s="584">
        <f t="shared" si="364"/>
        <v>166666.66666666666</v>
      </c>
      <c r="J308" s="584">
        <f t="shared" si="364"/>
        <v>166666.66666666666</v>
      </c>
      <c r="K308" s="584">
        <f t="shared" si="364"/>
        <v>166666.66666666666</v>
      </c>
      <c r="L308" s="585">
        <f t="shared" si="364"/>
        <v>166666.66666666666</v>
      </c>
      <c r="M308" s="117"/>
      <c r="N308" s="117"/>
      <c r="O308" s="117"/>
      <c r="P308" s="117"/>
      <c r="Q308" s="397"/>
      <c r="R308" s="397"/>
      <c r="S308" s="397"/>
      <c r="T308" s="397"/>
      <c r="U308" s="397"/>
      <c r="V308" s="397"/>
      <c r="W308" s="397"/>
      <c r="X308" s="397"/>
      <c r="Y308" s="397"/>
      <c r="Z308" s="397"/>
      <c r="AA308" s="397"/>
      <c r="AB308" s="397"/>
      <c r="AC308" s="397"/>
      <c r="AD308" s="397"/>
      <c r="AE308" s="397"/>
      <c r="AF308" s="397"/>
      <c r="AG308" s="397"/>
      <c r="AH308" s="397"/>
      <c r="AI308" s="397"/>
      <c r="AJ308" s="397"/>
      <c r="AK308" s="397"/>
      <c r="AL308" s="397"/>
      <c r="AM308" s="397"/>
      <c r="AN308" s="397"/>
      <c r="AO308" s="397"/>
      <c r="AP308" s="397"/>
      <c r="AQ308" s="397"/>
      <c r="AR308" s="397"/>
      <c r="AS308" s="397"/>
      <c r="AT308" s="397"/>
      <c r="AU308" s="397"/>
      <c r="AV308" s="397"/>
      <c r="AW308" s="397"/>
      <c r="AX308" s="397"/>
      <c r="AY308" s="397"/>
      <c r="AZ308" s="397"/>
      <c r="BA308" s="397"/>
      <c r="BB308" s="397"/>
      <c r="BC308" s="397"/>
    </row>
    <row r="309" spans="1:55" x14ac:dyDescent="0.3">
      <c r="A309" s="433" t="s">
        <v>14</v>
      </c>
      <c r="B309" s="434"/>
      <c r="C309" s="434"/>
      <c r="D309" s="434"/>
      <c r="E309" s="434"/>
      <c r="F309" s="434"/>
      <c r="G309" s="434"/>
      <c r="H309" s="434"/>
      <c r="I309" s="434"/>
      <c r="J309" s="434"/>
      <c r="K309" s="434"/>
      <c r="L309" s="435"/>
      <c r="Q309" s="397"/>
      <c r="R309" s="397"/>
      <c r="S309" s="397"/>
      <c r="T309" s="397"/>
      <c r="U309" s="397"/>
      <c r="V309" s="397"/>
      <c r="W309" s="397"/>
      <c r="X309" s="397"/>
      <c r="Y309" s="397"/>
      <c r="Z309" s="397"/>
      <c r="AA309" s="397"/>
      <c r="AB309" s="397"/>
      <c r="AC309" s="397"/>
      <c r="AD309" s="397"/>
      <c r="AE309" s="397"/>
      <c r="AF309" s="397"/>
      <c r="AG309" s="397"/>
      <c r="AH309" s="397"/>
      <c r="AI309" s="397"/>
      <c r="AJ309" s="397"/>
      <c r="AK309" s="397"/>
      <c r="AL309" s="397"/>
      <c r="AM309" s="397"/>
      <c r="AN309" s="397"/>
      <c r="AO309" s="397"/>
      <c r="AP309" s="397"/>
      <c r="AQ309" s="397"/>
      <c r="AR309" s="397"/>
      <c r="AS309" s="397"/>
      <c r="AT309" s="397"/>
      <c r="AU309" s="397"/>
      <c r="AV309" s="397"/>
      <c r="AW309" s="397"/>
      <c r="AX309" s="397"/>
      <c r="AY309" s="397"/>
      <c r="AZ309" s="397"/>
      <c r="BA309" s="397"/>
      <c r="BB309" s="397"/>
      <c r="BC309" s="397"/>
    </row>
    <row r="310" spans="1:55" ht="13.5" thickBot="1" x14ac:dyDescent="0.35">
      <c r="A310" s="433" t="s">
        <v>15</v>
      </c>
      <c r="B310" s="437">
        <f>B319+B323</f>
        <v>1000000</v>
      </c>
      <c r="C310" s="437">
        <f t="shared" ref="C310:L310" si="365">C319+C323</f>
        <v>0</v>
      </c>
      <c r="D310" s="437">
        <f t="shared" si="365"/>
        <v>0</v>
      </c>
      <c r="E310" s="437">
        <f t="shared" si="365"/>
        <v>0</v>
      </c>
      <c r="F310" s="437">
        <f t="shared" si="365"/>
        <v>0</v>
      </c>
      <c r="G310" s="437">
        <f t="shared" si="365"/>
        <v>166666.66666666666</v>
      </c>
      <c r="H310" s="437">
        <f t="shared" si="365"/>
        <v>166666.66666666666</v>
      </c>
      <c r="I310" s="437">
        <f t="shared" si="365"/>
        <v>166666.66666666666</v>
      </c>
      <c r="J310" s="437">
        <f t="shared" si="365"/>
        <v>166666.66666666666</v>
      </c>
      <c r="K310" s="437">
        <f t="shared" si="365"/>
        <v>166666.66666666666</v>
      </c>
      <c r="L310" s="438">
        <f t="shared" si="365"/>
        <v>166666.66666666666</v>
      </c>
      <c r="Q310" s="122"/>
      <c r="R310" s="122"/>
      <c r="S310" s="122"/>
      <c r="T310" s="122"/>
      <c r="U310" s="122"/>
      <c r="V310" s="122"/>
      <c r="W310" s="122"/>
      <c r="X310" s="122"/>
      <c r="Y310" s="122"/>
      <c r="Z310" s="122"/>
      <c r="AA310" s="122"/>
      <c r="AB310" s="122"/>
      <c r="AC310" s="122"/>
      <c r="AD310" s="122"/>
      <c r="AE310" s="122"/>
      <c r="AF310" s="122"/>
      <c r="AG310" s="122"/>
      <c r="AH310" s="122"/>
      <c r="AI310" s="122"/>
      <c r="AJ310" s="122"/>
      <c r="AK310" s="122"/>
      <c r="AL310" s="122"/>
      <c r="AM310" s="122"/>
      <c r="AN310" s="122"/>
      <c r="AO310" s="122"/>
      <c r="AP310" s="122"/>
      <c r="AQ310" s="122"/>
      <c r="AR310" s="122"/>
      <c r="AS310" s="122"/>
      <c r="AT310" s="122"/>
      <c r="AU310" s="122"/>
      <c r="AV310" s="122"/>
      <c r="AW310" s="122"/>
      <c r="AX310" s="122"/>
      <c r="AY310" s="122"/>
      <c r="AZ310" s="122"/>
      <c r="BA310" s="122"/>
      <c r="BB310" s="122"/>
      <c r="BC310" s="122"/>
    </row>
    <row r="311" spans="1:55" ht="52.5" hidden="1" thickBot="1" x14ac:dyDescent="0.35">
      <c r="A311" s="440" t="s">
        <v>16</v>
      </c>
      <c r="B311" s="441">
        <f>B320+B324</f>
        <v>0</v>
      </c>
      <c r="C311" s="441">
        <f t="shared" ref="C311:L311" si="366">C320+C324</f>
        <v>0</v>
      </c>
      <c r="D311" s="441">
        <f t="shared" si="366"/>
        <v>0</v>
      </c>
      <c r="E311" s="441">
        <f t="shared" si="366"/>
        <v>0</v>
      </c>
      <c r="F311" s="441">
        <f t="shared" si="366"/>
        <v>0</v>
      </c>
      <c r="G311" s="441">
        <f t="shared" si="366"/>
        <v>0</v>
      </c>
      <c r="H311" s="441">
        <f t="shared" si="366"/>
        <v>0</v>
      </c>
      <c r="I311" s="441">
        <f t="shared" si="366"/>
        <v>0</v>
      </c>
      <c r="J311" s="441">
        <f t="shared" si="366"/>
        <v>0</v>
      </c>
      <c r="K311" s="441">
        <f t="shared" si="366"/>
        <v>0</v>
      </c>
      <c r="L311" s="442">
        <f t="shared" si="366"/>
        <v>0</v>
      </c>
    </row>
    <row r="312" spans="1:55" s="397" customFormat="1" x14ac:dyDescent="0.3">
      <c r="A312" s="475" t="s">
        <v>461</v>
      </c>
      <c r="B312" s="476"/>
      <c r="C312" s="476"/>
      <c r="D312" s="476"/>
      <c r="E312" s="476"/>
      <c r="F312" s="476"/>
      <c r="G312" s="476"/>
      <c r="H312" s="476"/>
      <c r="I312" s="476"/>
      <c r="J312" s="476"/>
      <c r="K312" s="476"/>
      <c r="L312" s="477"/>
      <c r="M312" s="117"/>
      <c r="N312" s="117"/>
      <c r="O312" s="117"/>
      <c r="P312" s="117"/>
    </row>
    <row r="313" spans="1:55" s="397" customFormat="1" x14ac:dyDescent="0.3">
      <c r="A313" s="478" t="s">
        <v>462</v>
      </c>
      <c r="B313" s="451"/>
      <c r="C313" s="451"/>
      <c r="D313" s="451"/>
      <c r="E313" s="451"/>
      <c r="F313" s="451"/>
      <c r="G313" s="451"/>
      <c r="H313" s="451"/>
      <c r="I313" s="451"/>
      <c r="J313" s="451"/>
      <c r="K313" s="451"/>
      <c r="L313" s="479"/>
      <c r="M313" s="117"/>
      <c r="N313" s="117"/>
      <c r="O313" s="117"/>
      <c r="P313" s="117"/>
    </row>
    <row r="314" spans="1:55" s="448" customFormat="1" x14ac:dyDescent="0.3">
      <c r="A314" s="480" t="s">
        <v>464</v>
      </c>
      <c r="B314" s="498">
        <f>B315+B316</f>
        <v>1000000</v>
      </c>
      <c r="C314" s="498">
        <f t="shared" ref="C314:L314" si="367">C315+C316</f>
        <v>0</v>
      </c>
      <c r="D314" s="498">
        <f t="shared" si="367"/>
        <v>0</v>
      </c>
      <c r="E314" s="498">
        <f t="shared" si="367"/>
        <v>0</v>
      </c>
      <c r="F314" s="498">
        <f t="shared" si="367"/>
        <v>0</v>
      </c>
      <c r="G314" s="498">
        <f t="shared" si="367"/>
        <v>166666.66666666666</v>
      </c>
      <c r="H314" s="498">
        <f t="shared" si="367"/>
        <v>166666.66666666666</v>
      </c>
      <c r="I314" s="498">
        <f t="shared" si="367"/>
        <v>166666.66666666666</v>
      </c>
      <c r="J314" s="498">
        <f t="shared" si="367"/>
        <v>166666.66666666666</v>
      </c>
      <c r="K314" s="498">
        <f t="shared" si="367"/>
        <v>166666.66666666666</v>
      </c>
      <c r="L314" s="499">
        <f t="shared" si="367"/>
        <v>166666.66666666666</v>
      </c>
      <c r="M314" s="117"/>
      <c r="N314" s="117"/>
      <c r="O314" s="117"/>
      <c r="P314" s="117"/>
    </row>
    <row r="315" spans="1:55" s="448" customFormat="1" ht="13.5" thickBot="1" x14ac:dyDescent="0.35">
      <c r="A315" s="478" t="s">
        <v>15</v>
      </c>
      <c r="B315" s="452">
        <f>B319+B323</f>
        <v>1000000</v>
      </c>
      <c r="C315" s="452">
        <f t="shared" ref="C315:L315" si="368">C319+C323</f>
        <v>0</v>
      </c>
      <c r="D315" s="452">
        <f t="shared" si="368"/>
        <v>0</v>
      </c>
      <c r="E315" s="452">
        <f t="shared" si="368"/>
        <v>0</v>
      </c>
      <c r="F315" s="452">
        <f t="shared" si="368"/>
        <v>0</v>
      </c>
      <c r="G315" s="452">
        <f t="shared" si="368"/>
        <v>166666.66666666666</v>
      </c>
      <c r="H315" s="452">
        <f t="shared" si="368"/>
        <v>166666.66666666666</v>
      </c>
      <c r="I315" s="452">
        <f t="shared" si="368"/>
        <v>166666.66666666666</v>
      </c>
      <c r="J315" s="452">
        <f t="shared" si="368"/>
        <v>166666.66666666666</v>
      </c>
      <c r="K315" s="452">
        <f t="shared" si="368"/>
        <v>166666.66666666666</v>
      </c>
      <c r="L315" s="459">
        <f t="shared" si="368"/>
        <v>166666.66666666666</v>
      </c>
      <c r="M315" s="117"/>
      <c r="N315" s="117"/>
      <c r="O315" s="117"/>
      <c r="P315" s="117"/>
      <c r="Q315" s="465"/>
      <c r="R315" s="465"/>
      <c r="S315" s="465"/>
      <c r="T315" s="465"/>
      <c r="U315" s="465"/>
      <c r="V315" s="465"/>
      <c r="W315" s="465"/>
      <c r="X315" s="465"/>
      <c r="Y315" s="465"/>
      <c r="Z315" s="465"/>
      <c r="AA315" s="465"/>
      <c r="AB315" s="465"/>
      <c r="AC315" s="465"/>
      <c r="AD315" s="465"/>
      <c r="AE315" s="465"/>
      <c r="AF315" s="465"/>
      <c r="AG315" s="465"/>
      <c r="AH315" s="465"/>
      <c r="AI315" s="465"/>
      <c r="AJ315" s="465"/>
      <c r="AK315" s="465"/>
      <c r="AL315" s="465"/>
      <c r="AM315" s="465"/>
      <c r="AN315" s="465"/>
      <c r="AO315" s="465"/>
      <c r="AP315" s="465"/>
      <c r="AQ315" s="465"/>
      <c r="AR315" s="465"/>
      <c r="AS315" s="465"/>
      <c r="AT315" s="465"/>
      <c r="AU315" s="465"/>
      <c r="AV315" s="465"/>
      <c r="AW315" s="465"/>
      <c r="AX315" s="465"/>
      <c r="AY315" s="465"/>
      <c r="AZ315" s="465"/>
      <c r="BA315" s="465"/>
      <c r="BB315" s="465"/>
      <c r="BC315" s="465"/>
    </row>
    <row r="316" spans="1:55" s="448" customFormat="1" ht="52.5" hidden="1" thickBot="1" x14ac:dyDescent="0.35">
      <c r="A316" s="503" t="s">
        <v>16</v>
      </c>
      <c r="B316" s="460">
        <f>B320+B324</f>
        <v>0</v>
      </c>
      <c r="C316" s="460">
        <f t="shared" ref="C316:L316" si="369">C320+C324</f>
        <v>0</v>
      </c>
      <c r="D316" s="460">
        <f t="shared" si="369"/>
        <v>0</v>
      </c>
      <c r="E316" s="460">
        <f t="shared" si="369"/>
        <v>0</v>
      </c>
      <c r="F316" s="460">
        <f t="shared" si="369"/>
        <v>0</v>
      </c>
      <c r="G316" s="460">
        <f t="shared" si="369"/>
        <v>0</v>
      </c>
      <c r="H316" s="460">
        <f t="shared" si="369"/>
        <v>0</v>
      </c>
      <c r="I316" s="460">
        <f t="shared" si="369"/>
        <v>0</v>
      </c>
      <c r="J316" s="460">
        <f t="shared" si="369"/>
        <v>0</v>
      </c>
      <c r="K316" s="460">
        <f t="shared" si="369"/>
        <v>0</v>
      </c>
      <c r="L316" s="461">
        <f t="shared" si="369"/>
        <v>0</v>
      </c>
      <c r="M316" s="117"/>
      <c r="N316" s="117"/>
      <c r="O316" s="117"/>
      <c r="P316" s="117"/>
      <c r="Q316" s="466"/>
      <c r="R316" s="466"/>
      <c r="S316" s="466"/>
      <c r="T316" s="466"/>
      <c r="U316" s="466"/>
      <c r="V316" s="466"/>
      <c r="W316" s="466"/>
      <c r="X316" s="466"/>
      <c r="Y316" s="466"/>
      <c r="Z316" s="466"/>
      <c r="AA316" s="466"/>
      <c r="AB316" s="466"/>
      <c r="AC316" s="466"/>
      <c r="AD316" s="466"/>
      <c r="AE316" s="466"/>
      <c r="AF316" s="466"/>
      <c r="AG316" s="466"/>
      <c r="AH316" s="466"/>
      <c r="AI316" s="466"/>
      <c r="AJ316" s="466"/>
      <c r="AK316" s="466"/>
      <c r="AL316" s="466"/>
      <c r="AM316" s="466"/>
      <c r="AN316" s="466"/>
      <c r="AO316" s="466"/>
      <c r="AP316" s="466"/>
      <c r="AQ316" s="466"/>
      <c r="AR316" s="466"/>
      <c r="AS316" s="466"/>
      <c r="AT316" s="466"/>
      <c r="AU316" s="466"/>
      <c r="AV316" s="466"/>
      <c r="AW316" s="466"/>
      <c r="AX316" s="466"/>
      <c r="AY316" s="466"/>
      <c r="AZ316" s="466"/>
      <c r="BA316" s="466"/>
      <c r="BB316" s="466"/>
      <c r="BC316" s="466"/>
    </row>
    <row r="317" spans="1:55" s="122" customFormat="1" ht="39" x14ac:dyDescent="0.3">
      <c r="A317" s="510" t="s">
        <v>505</v>
      </c>
      <c r="B317" s="511">
        <f>B319+B320</f>
        <v>0</v>
      </c>
      <c r="C317" s="511">
        <f t="shared" ref="C317" si="370">C319+C320</f>
        <v>0</v>
      </c>
      <c r="D317" s="511">
        <f t="shared" ref="D317" si="371">D319+D320</f>
        <v>0</v>
      </c>
      <c r="E317" s="511">
        <f t="shared" ref="E317" si="372">E319+E320</f>
        <v>0</v>
      </c>
      <c r="F317" s="511">
        <f t="shared" ref="F317" si="373">F319+F320</f>
        <v>0</v>
      </c>
      <c r="G317" s="511">
        <f t="shared" ref="G317" si="374">G319+G320</f>
        <v>0</v>
      </c>
      <c r="H317" s="511">
        <f t="shared" ref="H317" si="375">H319+H320</f>
        <v>0</v>
      </c>
      <c r="I317" s="511">
        <f t="shared" ref="I317" si="376">I319+I320</f>
        <v>0</v>
      </c>
      <c r="J317" s="511">
        <f t="shared" ref="J317" si="377">J319+J320</f>
        <v>0</v>
      </c>
      <c r="K317" s="511">
        <f t="shared" ref="K317" si="378">K319+K320</f>
        <v>0</v>
      </c>
      <c r="L317" s="512">
        <f t="shared" ref="L317" si="379">L319+L320</f>
        <v>0</v>
      </c>
      <c r="M317" s="117"/>
      <c r="N317" s="117"/>
      <c r="O317" s="117"/>
      <c r="P317" s="117"/>
    </row>
    <row r="318" spans="1:55" s="405" customFormat="1" x14ac:dyDescent="0.3">
      <c r="A318" s="547" t="s">
        <v>464</v>
      </c>
      <c r="B318" s="545">
        <f>B319+B320</f>
        <v>0</v>
      </c>
      <c r="C318" s="545">
        <f t="shared" ref="C318:L318" si="380">C319+C320</f>
        <v>0</v>
      </c>
      <c r="D318" s="545">
        <f t="shared" si="380"/>
        <v>0</v>
      </c>
      <c r="E318" s="545">
        <f t="shared" si="380"/>
        <v>0</v>
      </c>
      <c r="F318" s="545">
        <f t="shared" si="380"/>
        <v>0</v>
      </c>
      <c r="G318" s="545">
        <f t="shared" si="380"/>
        <v>0</v>
      </c>
      <c r="H318" s="545">
        <f t="shared" si="380"/>
        <v>0</v>
      </c>
      <c r="I318" s="545">
        <f t="shared" si="380"/>
        <v>0</v>
      </c>
      <c r="J318" s="545">
        <f t="shared" si="380"/>
        <v>0</v>
      </c>
      <c r="K318" s="545">
        <f t="shared" si="380"/>
        <v>0</v>
      </c>
      <c r="L318" s="546">
        <f t="shared" si="380"/>
        <v>0</v>
      </c>
      <c r="M318" s="117"/>
      <c r="N318" s="117"/>
      <c r="O318" s="117"/>
      <c r="P318" s="117"/>
    </row>
    <row r="319" spans="1:55" s="405" customFormat="1" hidden="1" x14ac:dyDescent="0.3">
      <c r="A319" s="406" t="s">
        <v>15</v>
      </c>
      <c r="B319" s="407">
        <v>0</v>
      </c>
      <c r="C319" s="407">
        <v>0</v>
      </c>
      <c r="D319" s="407">
        <v>0</v>
      </c>
      <c r="E319" s="407">
        <v>0</v>
      </c>
      <c r="F319" s="407">
        <v>0</v>
      </c>
      <c r="G319" s="407">
        <f>$B$319/6</f>
        <v>0</v>
      </c>
      <c r="H319" s="407">
        <f t="shared" ref="H319:L319" si="381">$B$319/6</f>
        <v>0</v>
      </c>
      <c r="I319" s="407">
        <f t="shared" si="381"/>
        <v>0</v>
      </c>
      <c r="J319" s="407">
        <f t="shared" si="381"/>
        <v>0</v>
      </c>
      <c r="K319" s="407">
        <f t="shared" si="381"/>
        <v>0</v>
      </c>
      <c r="L319" s="408">
        <f t="shared" si="381"/>
        <v>0</v>
      </c>
      <c r="M319" s="117"/>
      <c r="N319" s="117"/>
      <c r="O319" s="117"/>
      <c r="P319" s="117"/>
      <c r="Q319" s="423"/>
      <c r="R319" s="423"/>
      <c r="S319" s="423"/>
      <c r="T319" s="423"/>
      <c r="U319" s="423"/>
      <c r="V319" s="423"/>
      <c r="W319" s="423"/>
      <c r="X319" s="423"/>
      <c r="Y319" s="423"/>
      <c r="Z319" s="423"/>
      <c r="AA319" s="423"/>
      <c r="AB319" s="423"/>
      <c r="AC319" s="423"/>
      <c r="AD319" s="423"/>
      <c r="AE319" s="423"/>
      <c r="AF319" s="423"/>
      <c r="AG319" s="423"/>
      <c r="AH319" s="423"/>
      <c r="AI319" s="423"/>
      <c r="AJ319" s="423"/>
      <c r="AK319" s="423"/>
      <c r="AL319" s="423"/>
      <c r="AM319" s="423"/>
      <c r="AN319" s="423"/>
      <c r="AO319" s="423"/>
      <c r="AP319" s="423"/>
      <c r="AQ319" s="423"/>
      <c r="AR319" s="423"/>
      <c r="AS319" s="423"/>
      <c r="AT319" s="423"/>
      <c r="AU319" s="423"/>
      <c r="AV319" s="423"/>
      <c r="AW319" s="423"/>
      <c r="AX319" s="423"/>
      <c r="AY319" s="423"/>
      <c r="AZ319" s="423"/>
      <c r="BA319" s="423"/>
      <c r="BB319" s="423"/>
      <c r="BC319" s="423"/>
    </row>
    <row r="320" spans="1:55" s="405" customFormat="1" ht="52" hidden="1" x14ac:dyDescent="0.3">
      <c r="A320" s="406" t="s">
        <v>16</v>
      </c>
      <c r="B320" s="407">
        <v>0</v>
      </c>
      <c r="C320" s="407">
        <v>0</v>
      </c>
      <c r="D320" s="407">
        <v>0</v>
      </c>
      <c r="E320" s="407">
        <v>0</v>
      </c>
      <c r="F320" s="407">
        <v>0</v>
      </c>
      <c r="G320" s="407">
        <f>$B$320/6</f>
        <v>0</v>
      </c>
      <c r="H320" s="407">
        <f t="shared" ref="H320:L320" si="382">$B$320/6</f>
        <v>0</v>
      </c>
      <c r="I320" s="407">
        <f t="shared" si="382"/>
        <v>0</v>
      </c>
      <c r="J320" s="407">
        <f t="shared" si="382"/>
        <v>0</v>
      </c>
      <c r="K320" s="407">
        <f t="shared" si="382"/>
        <v>0</v>
      </c>
      <c r="L320" s="408">
        <f t="shared" si="382"/>
        <v>0</v>
      </c>
      <c r="M320" s="117"/>
      <c r="N320" s="117"/>
      <c r="O320" s="117"/>
      <c r="P320" s="117"/>
      <c r="Q320" s="486"/>
      <c r="R320" s="486"/>
      <c r="S320" s="486"/>
      <c r="T320" s="486"/>
      <c r="U320" s="486"/>
      <c r="V320" s="486"/>
      <c r="W320" s="486"/>
      <c r="X320" s="486"/>
      <c r="Y320" s="486"/>
      <c r="Z320" s="486"/>
      <c r="AA320" s="486"/>
      <c r="AB320" s="486"/>
      <c r="AC320" s="486"/>
      <c r="AD320" s="486"/>
      <c r="AE320" s="486"/>
      <c r="AF320" s="486"/>
      <c r="AG320" s="486"/>
      <c r="AH320" s="486"/>
      <c r="AI320" s="486"/>
      <c r="AJ320" s="486"/>
      <c r="AK320" s="486"/>
      <c r="AL320" s="486"/>
      <c r="AM320" s="486"/>
      <c r="AN320" s="486"/>
      <c r="AO320" s="486"/>
      <c r="AP320" s="486"/>
      <c r="AQ320" s="486"/>
      <c r="AR320" s="486"/>
      <c r="AS320" s="486"/>
      <c r="AT320" s="486"/>
      <c r="AU320" s="486"/>
      <c r="AV320" s="486"/>
      <c r="AW320" s="486"/>
      <c r="AX320" s="486"/>
      <c r="AY320" s="486"/>
      <c r="AZ320" s="486"/>
      <c r="BA320" s="486"/>
      <c r="BB320" s="486"/>
      <c r="BC320" s="486"/>
    </row>
    <row r="321" spans="1:55" s="405" customFormat="1" ht="49.5" customHeight="1" x14ac:dyDescent="0.3">
      <c r="A321" s="402" t="s">
        <v>506</v>
      </c>
      <c r="B321" s="403">
        <f>B323+B324</f>
        <v>1000000</v>
      </c>
      <c r="C321" s="403">
        <f t="shared" ref="C321" si="383">C323+C324</f>
        <v>0</v>
      </c>
      <c r="D321" s="403">
        <f t="shared" ref="D321" si="384">D323+D324</f>
        <v>0</v>
      </c>
      <c r="E321" s="403">
        <f t="shared" ref="E321" si="385">E323+E324</f>
        <v>0</v>
      </c>
      <c r="F321" s="403">
        <f t="shared" ref="F321" si="386">F323+F324</f>
        <v>0</v>
      </c>
      <c r="G321" s="403">
        <f t="shared" ref="G321" si="387">G323+G324</f>
        <v>166666.66666666666</v>
      </c>
      <c r="H321" s="403">
        <f t="shared" ref="H321" si="388">H323+H324</f>
        <v>166666.66666666666</v>
      </c>
      <c r="I321" s="403">
        <f t="shared" ref="I321" si="389">I323+I324</f>
        <v>166666.66666666666</v>
      </c>
      <c r="J321" s="403">
        <f t="shared" ref="J321" si="390">J323+J324</f>
        <v>166666.66666666666</v>
      </c>
      <c r="K321" s="403">
        <f t="shared" ref="K321" si="391">K323+K324</f>
        <v>166666.66666666666</v>
      </c>
      <c r="L321" s="404">
        <f t="shared" ref="L321" si="392">L323+L324</f>
        <v>166666.66666666666</v>
      </c>
      <c r="M321" s="117"/>
      <c r="N321" s="117"/>
      <c r="O321" s="117"/>
      <c r="P321" s="117"/>
      <c r="Q321" s="486"/>
      <c r="R321" s="486"/>
      <c r="S321" s="486"/>
      <c r="T321" s="486"/>
      <c r="U321" s="486"/>
      <c r="V321" s="486"/>
      <c r="W321" s="486"/>
      <c r="X321" s="486"/>
      <c r="Y321" s="486"/>
      <c r="Z321" s="486"/>
      <c r="AA321" s="486"/>
      <c r="AB321" s="486"/>
      <c r="AC321" s="486"/>
      <c r="AD321" s="486"/>
      <c r="AE321" s="486"/>
      <c r="AF321" s="486"/>
      <c r="AG321" s="486"/>
      <c r="AH321" s="486"/>
      <c r="AI321" s="486"/>
      <c r="AJ321" s="486"/>
      <c r="AK321" s="486"/>
      <c r="AL321" s="486"/>
      <c r="AM321" s="486"/>
      <c r="AN321" s="486"/>
      <c r="AO321" s="486"/>
      <c r="AP321" s="486"/>
      <c r="AQ321" s="486"/>
      <c r="AR321" s="486"/>
      <c r="AS321" s="486"/>
      <c r="AT321" s="486"/>
      <c r="AU321" s="486"/>
      <c r="AV321" s="486"/>
      <c r="AW321" s="486"/>
      <c r="AX321" s="486"/>
      <c r="AY321" s="486"/>
      <c r="AZ321" s="486"/>
      <c r="BA321" s="486"/>
      <c r="BB321" s="486"/>
      <c r="BC321" s="486"/>
    </row>
    <row r="322" spans="1:55" s="405" customFormat="1" x14ac:dyDescent="0.3">
      <c r="A322" s="547" t="s">
        <v>464</v>
      </c>
      <c r="B322" s="545">
        <f>B323+B324</f>
        <v>1000000</v>
      </c>
      <c r="C322" s="545">
        <f t="shared" ref="C322:L322" si="393">C323+C324</f>
        <v>0</v>
      </c>
      <c r="D322" s="545">
        <f t="shared" si="393"/>
        <v>0</v>
      </c>
      <c r="E322" s="545">
        <f t="shared" si="393"/>
        <v>0</v>
      </c>
      <c r="F322" s="545">
        <f t="shared" si="393"/>
        <v>0</v>
      </c>
      <c r="G322" s="545">
        <f t="shared" si="393"/>
        <v>166666.66666666666</v>
      </c>
      <c r="H322" s="545">
        <f t="shared" si="393"/>
        <v>166666.66666666666</v>
      </c>
      <c r="I322" s="545">
        <f t="shared" si="393"/>
        <v>166666.66666666666</v>
      </c>
      <c r="J322" s="545">
        <f t="shared" si="393"/>
        <v>166666.66666666666</v>
      </c>
      <c r="K322" s="545">
        <f t="shared" si="393"/>
        <v>166666.66666666666</v>
      </c>
      <c r="L322" s="546">
        <f t="shared" si="393"/>
        <v>166666.66666666666</v>
      </c>
      <c r="M322" s="117"/>
      <c r="N322" s="117"/>
      <c r="O322" s="117"/>
      <c r="P322" s="117"/>
    </row>
    <row r="323" spans="1:55" s="405" customFormat="1" ht="13.5" thickBot="1" x14ac:dyDescent="0.35">
      <c r="A323" s="406" t="s">
        <v>15</v>
      </c>
      <c r="B323" s="407">
        <f>'3.PIELIKUMS'!J37</f>
        <v>1000000</v>
      </c>
      <c r="C323" s="407">
        <v>0</v>
      </c>
      <c r="D323" s="407">
        <v>0</v>
      </c>
      <c r="E323" s="407">
        <v>0</v>
      </c>
      <c r="F323" s="407">
        <v>0</v>
      </c>
      <c r="G323" s="407">
        <f>$B$323/6</f>
        <v>166666.66666666666</v>
      </c>
      <c r="H323" s="407">
        <f t="shared" ref="H323:L323" si="394">$B$323/6</f>
        <v>166666.66666666666</v>
      </c>
      <c r="I323" s="407">
        <f t="shared" si="394"/>
        <v>166666.66666666666</v>
      </c>
      <c r="J323" s="407">
        <f t="shared" si="394"/>
        <v>166666.66666666666</v>
      </c>
      <c r="K323" s="407">
        <f t="shared" si="394"/>
        <v>166666.66666666666</v>
      </c>
      <c r="L323" s="408">
        <f t="shared" si="394"/>
        <v>166666.66666666666</v>
      </c>
      <c r="M323" s="117"/>
      <c r="N323" s="117"/>
      <c r="O323" s="117"/>
      <c r="P323" s="117"/>
    </row>
    <row r="324" spans="1:55" s="122" customFormat="1" ht="52.5" hidden="1" thickBot="1" x14ac:dyDescent="0.35">
      <c r="A324" s="150" t="s">
        <v>16</v>
      </c>
      <c r="B324" s="177">
        <v>0</v>
      </c>
      <c r="C324" s="177">
        <v>0</v>
      </c>
      <c r="D324" s="177">
        <v>0</v>
      </c>
      <c r="E324" s="177">
        <v>0</v>
      </c>
      <c r="F324" s="177">
        <v>0</v>
      </c>
      <c r="G324" s="177">
        <f>$B$324/6</f>
        <v>0</v>
      </c>
      <c r="H324" s="177">
        <f t="shared" ref="H324:L324" si="395">$B$324/6</f>
        <v>0</v>
      </c>
      <c r="I324" s="177">
        <f t="shared" si="395"/>
        <v>0</v>
      </c>
      <c r="J324" s="177">
        <f t="shared" si="395"/>
        <v>0</v>
      </c>
      <c r="K324" s="177">
        <f t="shared" si="395"/>
        <v>0</v>
      </c>
      <c r="L324" s="179">
        <f t="shared" si="395"/>
        <v>0</v>
      </c>
      <c r="M324" s="117"/>
      <c r="N324" s="117"/>
      <c r="O324" s="117"/>
      <c r="P324" s="117"/>
      <c r="Q324" s="117"/>
      <c r="R324" s="117"/>
      <c r="S324" s="117"/>
      <c r="T324" s="117"/>
      <c r="U324" s="117"/>
      <c r="V324" s="117"/>
      <c r="W324" s="117"/>
      <c r="X324" s="117"/>
      <c r="Y324" s="117"/>
      <c r="Z324" s="117"/>
      <c r="AA324" s="117"/>
      <c r="AB324" s="117"/>
      <c r="AC324" s="117"/>
      <c r="AD324" s="117"/>
      <c r="AE324" s="117"/>
      <c r="AF324" s="117"/>
      <c r="AG324" s="117"/>
      <c r="AH324" s="117"/>
      <c r="AI324" s="117"/>
      <c r="AJ324" s="117"/>
      <c r="AK324" s="117"/>
      <c r="AL324" s="117"/>
      <c r="AM324" s="117"/>
      <c r="AN324" s="117"/>
      <c r="AO324" s="117"/>
      <c r="AP324" s="117"/>
      <c r="AQ324" s="117"/>
      <c r="AR324" s="117"/>
      <c r="AS324" s="117"/>
      <c r="AT324" s="117"/>
      <c r="AU324" s="117"/>
      <c r="AV324" s="117"/>
      <c r="AW324" s="117"/>
      <c r="AX324" s="117"/>
      <c r="AY324" s="117"/>
      <c r="AZ324" s="117"/>
      <c r="BA324" s="117"/>
      <c r="BB324" s="117"/>
      <c r="BC324" s="117"/>
    </row>
    <row r="325" spans="1:55" s="122" customFormat="1" ht="27.65" customHeight="1" x14ac:dyDescent="0.3">
      <c r="A325" s="447" t="s">
        <v>507</v>
      </c>
      <c r="B325" s="652"/>
      <c r="C325" s="652"/>
      <c r="D325" s="652"/>
      <c r="E325" s="652"/>
      <c r="F325" s="652"/>
      <c r="G325" s="652"/>
      <c r="H325" s="652"/>
      <c r="I325" s="652"/>
      <c r="J325" s="652"/>
      <c r="K325" s="652"/>
      <c r="L325" s="653"/>
      <c r="M325" s="117"/>
      <c r="N325" s="117"/>
      <c r="O325" s="117"/>
      <c r="P325" s="117"/>
      <c r="Q325" s="397"/>
      <c r="R325" s="397"/>
      <c r="S325" s="397"/>
      <c r="T325" s="397"/>
      <c r="U325" s="397"/>
      <c r="V325" s="397"/>
      <c r="W325" s="397"/>
      <c r="X325" s="397"/>
      <c r="Y325" s="397"/>
      <c r="Z325" s="397"/>
      <c r="AA325" s="397"/>
      <c r="AB325" s="397"/>
      <c r="AC325" s="397"/>
      <c r="AD325" s="397"/>
      <c r="AE325" s="397"/>
      <c r="AF325" s="397"/>
      <c r="AG325" s="397"/>
      <c r="AH325" s="397"/>
      <c r="AI325" s="397"/>
      <c r="AJ325" s="397"/>
      <c r="AK325" s="397"/>
      <c r="AL325" s="397"/>
      <c r="AM325" s="397"/>
      <c r="AN325" s="397"/>
      <c r="AO325" s="397"/>
      <c r="AP325" s="397"/>
      <c r="AQ325" s="397"/>
      <c r="AR325" s="397"/>
      <c r="AS325" s="397"/>
      <c r="AT325" s="397"/>
      <c r="AU325" s="397"/>
      <c r="AV325" s="397"/>
      <c r="AW325" s="397"/>
      <c r="AX325" s="397"/>
      <c r="AY325" s="397"/>
      <c r="AZ325" s="397"/>
      <c r="BA325" s="397"/>
      <c r="BB325" s="397"/>
      <c r="BC325" s="397"/>
    </row>
    <row r="326" spans="1:55" s="122" customFormat="1" ht="17.25" customHeight="1" x14ac:dyDescent="0.3">
      <c r="A326" s="436" t="s">
        <v>9</v>
      </c>
      <c r="B326" s="584">
        <f>B330</f>
        <v>43500000</v>
      </c>
      <c r="C326" s="584">
        <f t="shared" ref="C326:L326" si="396">C330</f>
        <v>0</v>
      </c>
      <c r="D326" s="584">
        <f t="shared" si="396"/>
        <v>0</v>
      </c>
      <c r="E326" s="584">
        <f t="shared" si="396"/>
        <v>0</v>
      </c>
      <c r="F326" s="584">
        <f t="shared" si="396"/>
        <v>0</v>
      </c>
      <c r="G326" s="584">
        <f t="shared" si="396"/>
        <v>7250000</v>
      </c>
      <c r="H326" s="584">
        <f t="shared" si="396"/>
        <v>7250000</v>
      </c>
      <c r="I326" s="584">
        <f t="shared" si="396"/>
        <v>7250000</v>
      </c>
      <c r="J326" s="584">
        <f t="shared" si="396"/>
        <v>7250000</v>
      </c>
      <c r="K326" s="584">
        <f t="shared" si="396"/>
        <v>7250000</v>
      </c>
      <c r="L326" s="585">
        <f t="shared" si="396"/>
        <v>7250000</v>
      </c>
      <c r="M326" s="117"/>
      <c r="N326" s="117"/>
      <c r="O326" s="117"/>
      <c r="P326" s="117"/>
      <c r="Q326" s="397"/>
      <c r="R326" s="397"/>
      <c r="S326" s="397"/>
      <c r="T326" s="397"/>
      <c r="U326" s="397"/>
      <c r="V326" s="397"/>
      <c r="W326" s="397"/>
      <c r="X326" s="397"/>
      <c r="Y326" s="397"/>
      <c r="Z326" s="397"/>
      <c r="AA326" s="397"/>
      <c r="AB326" s="397"/>
      <c r="AC326" s="397"/>
      <c r="AD326" s="397"/>
      <c r="AE326" s="397"/>
      <c r="AF326" s="397"/>
      <c r="AG326" s="397"/>
      <c r="AH326" s="397"/>
      <c r="AI326" s="397"/>
      <c r="AJ326" s="397"/>
      <c r="AK326" s="397"/>
      <c r="AL326" s="397"/>
      <c r="AM326" s="397"/>
      <c r="AN326" s="397"/>
      <c r="AO326" s="397"/>
      <c r="AP326" s="397"/>
      <c r="AQ326" s="397"/>
      <c r="AR326" s="397"/>
      <c r="AS326" s="397"/>
      <c r="AT326" s="397"/>
      <c r="AU326" s="397"/>
      <c r="AV326" s="397"/>
      <c r="AW326" s="397"/>
      <c r="AX326" s="397"/>
      <c r="AY326" s="397"/>
      <c r="AZ326" s="397"/>
      <c r="BA326" s="397"/>
      <c r="BB326" s="397"/>
      <c r="BC326" s="397"/>
    </row>
    <row r="327" spans="1:55" hidden="1" x14ac:dyDescent="0.3">
      <c r="A327" s="433" t="s">
        <v>10</v>
      </c>
      <c r="B327" s="434"/>
      <c r="C327" s="434"/>
      <c r="D327" s="434"/>
      <c r="E327" s="434"/>
      <c r="F327" s="434"/>
      <c r="G327" s="434"/>
      <c r="H327" s="434"/>
      <c r="I327" s="434"/>
      <c r="J327" s="434"/>
      <c r="K327" s="434"/>
      <c r="L327" s="435"/>
      <c r="Q327" s="122"/>
      <c r="R327" s="122"/>
      <c r="S327" s="122"/>
      <c r="T327" s="122"/>
      <c r="U327" s="122"/>
      <c r="V327" s="122"/>
      <c r="W327" s="122"/>
      <c r="X327" s="122"/>
      <c r="Y327" s="122"/>
      <c r="Z327" s="122"/>
      <c r="AA327" s="122"/>
      <c r="AB327" s="122"/>
      <c r="AC327" s="122"/>
      <c r="AD327" s="122"/>
      <c r="AE327" s="122"/>
      <c r="AF327" s="122"/>
      <c r="AG327" s="122"/>
      <c r="AH327" s="122"/>
      <c r="AI327" s="122"/>
      <c r="AJ327" s="122"/>
      <c r="AK327" s="122"/>
      <c r="AL327" s="122"/>
      <c r="AM327" s="122"/>
      <c r="AN327" s="122"/>
      <c r="AO327" s="122"/>
      <c r="AP327" s="122"/>
      <c r="AQ327" s="122"/>
      <c r="AR327" s="122"/>
      <c r="AS327" s="122"/>
      <c r="AT327" s="122"/>
      <c r="AU327" s="122"/>
      <c r="AV327" s="122"/>
      <c r="AW327" s="122"/>
      <c r="AX327" s="122"/>
      <c r="AY327" s="122"/>
      <c r="AZ327" s="122"/>
      <c r="BA327" s="122"/>
      <c r="BB327" s="122"/>
      <c r="BC327" s="122"/>
    </row>
    <row r="328" spans="1:55" hidden="1" x14ac:dyDescent="0.3">
      <c r="A328" s="433" t="s">
        <v>11</v>
      </c>
      <c r="B328" s="434"/>
      <c r="C328" s="434"/>
      <c r="D328" s="434"/>
      <c r="E328" s="434"/>
      <c r="F328" s="434"/>
      <c r="G328" s="434"/>
      <c r="H328" s="434"/>
      <c r="I328" s="434"/>
      <c r="J328" s="434"/>
      <c r="K328" s="434"/>
      <c r="L328" s="435"/>
    </row>
    <row r="329" spans="1:55" ht="26" hidden="1" x14ac:dyDescent="0.3">
      <c r="A329" s="433" t="s">
        <v>12</v>
      </c>
      <c r="B329" s="434"/>
      <c r="C329" s="434"/>
      <c r="D329" s="434"/>
      <c r="E329" s="434"/>
      <c r="F329" s="434"/>
      <c r="G329" s="434"/>
      <c r="H329" s="434"/>
      <c r="I329" s="434"/>
      <c r="J329" s="434"/>
      <c r="K329" s="434"/>
      <c r="L329" s="435"/>
      <c r="Q329" s="397"/>
      <c r="R329" s="397"/>
      <c r="S329" s="397"/>
      <c r="T329" s="397"/>
      <c r="U329" s="397"/>
      <c r="V329" s="397"/>
      <c r="W329" s="397"/>
      <c r="X329" s="397"/>
      <c r="Y329" s="397"/>
      <c r="Z329" s="397"/>
      <c r="AA329" s="397"/>
      <c r="AB329" s="397"/>
      <c r="AC329" s="397"/>
      <c r="AD329" s="397"/>
      <c r="AE329" s="397"/>
      <c r="AF329" s="397"/>
      <c r="AG329" s="397"/>
      <c r="AH329" s="397"/>
      <c r="AI329" s="397"/>
      <c r="AJ329" s="397"/>
      <c r="AK329" s="397"/>
      <c r="AL329" s="397"/>
      <c r="AM329" s="397"/>
      <c r="AN329" s="397"/>
      <c r="AO329" s="397"/>
      <c r="AP329" s="397"/>
      <c r="AQ329" s="397"/>
      <c r="AR329" s="397"/>
      <c r="AS329" s="397"/>
      <c r="AT329" s="397"/>
      <c r="AU329" s="397"/>
      <c r="AV329" s="397"/>
      <c r="AW329" s="397"/>
      <c r="AX329" s="397"/>
      <c r="AY329" s="397"/>
      <c r="AZ329" s="397"/>
      <c r="BA329" s="397"/>
      <c r="BB329" s="397"/>
      <c r="BC329" s="397"/>
    </row>
    <row r="330" spans="1:55" s="122" customFormat="1" x14ac:dyDescent="0.3">
      <c r="A330" s="436" t="s">
        <v>13</v>
      </c>
      <c r="B330" s="584">
        <f>B332+B333</f>
        <v>43500000</v>
      </c>
      <c r="C330" s="584">
        <f t="shared" ref="C330:L330" si="397">C332+C333</f>
        <v>0</v>
      </c>
      <c r="D330" s="584">
        <f t="shared" si="397"/>
        <v>0</v>
      </c>
      <c r="E330" s="584">
        <f t="shared" si="397"/>
        <v>0</v>
      </c>
      <c r="F330" s="584">
        <f t="shared" si="397"/>
        <v>0</v>
      </c>
      <c r="G330" s="584">
        <f t="shared" si="397"/>
        <v>7250000</v>
      </c>
      <c r="H330" s="584">
        <f t="shared" si="397"/>
        <v>7250000</v>
      </c>
      <c r="I330" s="584">
        <f t="shared" si="397"/>
        <v>7250000</v>
      </c>
      <c r="J330" s="584">
        <f t="shared" si="397"/>
        <v>7250000</v>
      </c>
      <c r="K330" s="584">
        <f t="shared" si="397"/>
        <v>7250000</v>
      </c>
      <c r="L330" s="585">
        <f t="shared" si="397"/>
        <v>7250000</v>
      </c>
      <c r="M330" s="117"/>
      <c r="N330" s="117"/>
      <c r="O330" s="117"/>
      <c r="P330" s="117"/>
      <c r="Q330" s="397"/>
      <c r="R330" s="397"/>
      <c r="S330" s="397"/>
      <c r="T330" s="397"/>
      <c r="U330" s="397"/>
      <c r="V330" s="397"/>
      <c r="W330" s="397"/>
      <c r="X330" s="397"/>
      <c r="Y330" s="397"/>
      <c r="Z330" s="397"/>
      <c r="AA330" s="397"/>
      <c r="AB330" s="397"/>
      <c r="AC330" s="397"/>
      <c r="AD330" s="397"/>
      <c r="AE330" s="397"/>
      <c r="AF330" s="397"/>
      <c r="AG330" s="397"/>
      <c r="AH330" s="397"/>
      <c r="AI330" s="397"/>
      <c r="AJ330" s="397"/>
      <c r="AK330" s="397"/>
      <c r="AL330" s="397"/>
      <c r="AM330" s="397"/>
      <c r="AN330" s="397"/>
      <c r="AO330" s="397"/>
      <c r="AP330" s="397"/>
      <c r="AQ330" s="397"/>
      <c r="AR330" s="397"/>
      <c r="AS330" s="397"/>
      <c r="AT330" s="397"/>
      <c r="AU330" s="397"/>
      <c r="AV330" s="397"/>
      <c r="AW330" s="397"/>
      <c r="AX330" s="397"/>
      <c r="AY330" s="397"/>
      <c r="AZ330" s="397"/>
      <c r="BA330" s="397"/>
      <c r="BB330" s="397"/>
      <c r="BC330" s="397"/>
    </row>
    <row r="331" spans="1:55" x14ac:dyDescent="0.3">
      <c r="A331" s="433" t="s">
        <v>14</v>
      </c>
      <c r="B331" s="434"/>
      <c r="C331" s="434"/>
      <c r="D331" s="434"/>
      <c r="E331" s="434"/>
      <c r="F331" s="434"/>
      <c r="G331" s="434"/>
      <c r="H331" s="434"/>
      <c r="I331" s="434"/>
      <c r="J331" s="434"/>
      <c r="K331" s="434"/>
      <c r="L331" s="435"/>
      <c r="Q331" s="122"/>
      <c r="R331" s="122"/>
      <c r="S331" s="122"/>
      <c r="T331" s="122"/>
      <c r="U331" s="122"/>
      <c r="V331" s="122"/>
      <c r="W331" s="122"/>
      <c r="X331" s="122"/>
      <c r="Y331" s="122"/>
      <c r="Z331" s="122"/>
      <c r="AA331" s="122"/>
      <c r="AB331" s="122"/>
      <c r="AC331" s="122"/>
      <c r="AD331" s="122"/>
      <c r="AE331" s="122"/>
      <c r="AF331" s="122"/>
      <c r="AG331" s="122"/>
      <c r="AH331" s="122"/>
      <c r="AI331" s="122"/>
      <c r="AJ331" s="122"/>
      <c r="AK331" s="122"/>
      <c r="AL331" s="122"/>
      <c r="AM331" s="122"/>
      <c r="AN331" s="122"/>
      <c r="AO331" s="122"/>
      <c r="AP331" s="122"/>
      <c r="AQ331" s="122"/>
      <c r="AR331" s="122"/>
      <c r="AS331" s="122"/>
      <c r="AT331" s="122"/>
      <c r="AU331" s="122"/>
      <c r="AV331" s="122"/>
      <c r="AW331" s="122"/>
      <c r="AX331" s="122"/>
      <c r="AY331" s="122"/>
      <c r="AZ331" s="122"/>
      <c r="BA331" s="122"/>
      <c r="BB331" s="122"/>
      <c r="BC331" s="122"/>
    </row>
    <row r="332" spans="1:55" hidden="1" x14ac:dyDescent="0.3">
      <c r="A332" s="433" t="s">
        <v>15</v>
      </c>
      <c r="B332" s="437">
        <f>B341</f>
        <v>0</v>
      </c>
      <c r="C332" s="437">
        <f t="shared" ref="C332:K332" si="398">C341</f>
        <v>0</v>
      </c>
      <c r="D332" s="437">
        <f t="shared" si="398"/>
        <v>0</v>
      </c>
      <c r="E332" s="437">
        <f t="shared" si="398"/>
        <v>0</v>
      </c>
      <c r="F332" s="437">
        <f t="shared" si="398"/>
        <v>0</v>
      </c>
      <c r="G332" s="437">
        <f t="shared" si="398"/>
        <v>0</v>
      </c>
      <c r="H332" s="437">
        <f t="shared" si="398"/>
        <v>0</v>
      </c>
      <c r="I332" s="437">
        <f t="shared" si="398"/>
        <v>0</v>
      </c>
      <c r="J332" s="437">
        <f t="shared" si="398"/>
        <v>0</v>
      </c>
      <c r="K332" s="437">
        <f t="shared" si="398"/>
        <v>0</v>
      </c>
      <c r="L332" s="438">
        <f>L341</f>
        <v>0</v>
      </c>
    </row>
    <row r="333" spans="1:55" ht="52.5" thickBot="1" x14ac:dyDescent="0.35">
      <c r="A333" s="440" t="s">
        <v>16</v>
      </c>
      <c r="B333" s="441">
        <f>B342</f>
        <v>43500000</v>
      </c>
      <c r="C333" s="441">
        <f t="shared" ref="C333:K333" si="399">C342</f>
        <v>0</v>
      </c>
      <c r="D333" s="441">
        <f t="shared" si="399"/>
        <v>0</v>
      </c>
      <c r="E333" s="441">
        <f t="shared" si="399"/>
        <v>0</v>
      </c>
      <c r="F333" s="441">
        <f t="shared" si="399"/>
        <v>0</v>
      </c>
      <c r="G333" s="441">
        <f t="shared" si="399"/>
        <v>7250000</v>
      </c>
      <c r="H333" s="441">
        <f t="shared" si="399"/>
        <v>7250000</v>
      </c>
      <c r="I333" s="441">
        <f t="shared" si="399"/>
        <v>7250000</v>
      </c>
      <c r="J333" s="441">
        <f t="shared" si="399"/>
        <v>7250000</v>
      </c>
      <c r="K333" s="441">
        <f t="shared" si="399"/>
        <v>7250000</v>
      </c>
      <c r="L333" s="442">
        <f>L342</f>
        <v>7250000</v>
      </c>
      <c r="Q333" s="397"/>
      <c r="R333" s="397"/>
      <c r="S333" s="397"/>
      <c r="T333" s="397"/>
      <c r="U333" s="397"/>
      <c r="V333" s="397"/>
      <c r="W333" s="397"/>
      <c r="X333" s="397"/>
      <c r="Y333" s="397"/>
      <c r="Z333" s="397"/>
      <c r="AA333" s="397"/>
      <c r="AB333" s="397"/>
      <c r="AC333" s="397"/>
      <c r="AD333" s="397"/>
      <c r="AE333" s="397"/>
      <c r="AF333" s="397"/>
      <c r="AG333" s="397"/>
      <c r="AH333" s="397"/>
      <c r="AI333" s="397"/>
      <c r="AJ333" s="397"/>
      <c r="AK333" s="397"/>
      <c r="AL333" s="397"/>
      <c r="AM333" s="397"/>
      <c r="AN333" s="397"/>
      <c r="AO333" s="397"/>
      <c r="AP333" s="397"/>
      <c r="AQ333" s="397"/>
      <c r="AR333" s="397"/>
      <c r="AS333" s="397"/>
      <c r="AT333" s="397"/>
      <c r="AU333" s="397"/>
      <c r="AV333" s="397"/>
      <c r="AW333" s="397"/>
      <c r="AX333" s="397"/>
      <c r="AY333" s="397"/>
      <c r="AZ333" s="397"/>
      <c r="BA333" s="397"/>
      <c r="BB333" s="397"/>
      <c r="BC333" s="397"/>
    </row>
    <row r="334" spans="1:55" s="397" customFormat="1" x14ac:dyDescent="0.3">
      <c r="A334" s="454" t="s">
        <v>461</v>
      </c>
      <c r="B334" s="455"/>
      <c r="C334" s="455"/>
      <c r="D334" s="455"/>
      <c r="E334" s="455"/>
      <c r="F334" s="455"/>
      <c r="G334" s="455"/>
      <c r="H334" s="455"/>
      <c r="I334" s="455"/>
      <c r="J334" s="455"/>
      <c r="K334" s="455"/>
      <c r="L334" s="456"/>
      <c r="M334" s="117"/>
      <c r="N334" s="117"/>
      <c r="O334" s="117"/>
      <c r="P334" s="117"/>
    </row>
    <row r="335" spans="1:55" s="397" customFormat="1" x14ac:dyDescent="0.3">
      <c r="A335" s="252" t="s">
        <v>462</v>
      </c>
      <c r="B335" s="248"/>
      <c r="C335" s="248"/>
      <c r="D335" s="248"/>
      <c r="E335" s="248"/>
      <c r="F335" s="248"/>
      <c r="G335" s="248"/>
      <c r="H335" s="248"/>
      <c r="I335" s="248"/>
      <c r="J335" s="248"/>
      <c r="K335" s="248"/>
      <c r="L335" s="249"/>
      <c r="M335" s="117"/>
      <c r="N335" s="117"/>
      <c r="O335" s="117"/>
      <c r="P335" s="117"/>
      <c r="Q335" s="122"/>
      <c r="R335" s="122"/>
      <c r="S335" s="122"/>
      <c r="T335" s="122"/>
      <c r="U335" s="122"/>
      <c r="V335" s="122"/>
      <c r="W335" s="122"/>
      <c r="X335" s="122"/>
      <c r="Y335" s="122"/>
      <c r="Z335" s="122"/>
      <c r="AA335" s="122"/>
      <c r="AB335" s="122"/>
      <c r="AC335" s="122"/>
      <c r="AD335" s="122"/>
      <c r="AE335" s="122"/>
      <c r="AF335" s="122"/>
      <c r="AG335" s="122"/>
      <c r="AH335" s="122"/>
      <c r="AI335" s="122"/>
      <c r="AJ335" s="122"/>
      <c r="AK335" s="122"/>
      <c r="AL335" s="122"/>
      <c r="AM335" s="122"/>
      <c r="AN335" s="122"/>
      <c r="AO335" s="122"/>
      <c r="AP335" s="122"/>
      <c r="AQ335" s="122"/>
      <c r="AR335" s="122"/>
      <c r="AS335" s="122"/>
      <c r="AT335" s="122"/>
      <c r="AU335" s="122"/>
      <c r="AV335" s="122"/>
      <c r="AW335" s="122"/>
      <c r="AX335" s="122"/>
      <c r="AY335" s="122"/>
      <c r="AZ335" s="122"/>
      <c r="BA335" s="122"/>
      <c r="BB335" s="122"/>
      <c r="BC335" s="122"/>
    </row>
    <row r="336" spans="1:55" s="405" customFormat="1" x14ac:dyDescent="0.3">
      <c r="A336" s="480" t="s">
        <v>464</v>
      </c>
      <c r="B336" s="498">
        <f>B340</f>
        <v>43500000</v>
      </c>
      <c r="C336" s="498">
        <f t="shared" ref="C336:L336" si="400">C340</f>
        <v>0</v>
      </c>
      <c r="D336" s="498">
        <f t="shared" si="400"/>
        <v>0</v>
      </c>
      <c r="E336" s="498">
        <f t="shared" si="400"/>
        <v>0</v>
      </c>
      <c r="F336" s="498">
        <f t="shared" si="400"/>
        <v>0</v>
      </c>
      <c r="G336" s="498">
        <f t="shared" si="400"/>
        <v>7250000</v>
      </c>
      <c r="H336" s="498">
        <f t="shared" si="400"/>
        <v>7250000</v>
      </c>
      <c r="I336" s="498">
        <f t="shared" si="400"/>
        <v>7250000</v>
      </c>
      <c r="J336" s="498">
        <f t="shared" si="400"/>
        <v>7250000</v>
      </c>
      <c r="K336" s="498">
        <f t="shared" si="400"/>
        <v>7250000</v>
      </c>
      <c r="L336" s="499">
        <f t="shared" si="400"/>
        <v>7250000</v>
      </c>
      <c r="M336" s="117"/>
      <c r="N336" s="117"/>
      <c r="O336" s="117"/>
      <c r="P336" s="117"/>
    </row>
    <row r="337" spans="1:55" s="122" customFormat="1" hidden="1" x14ac:dyDescent="0.3">
      <c r="A337" s="252" t="s">
        <v>15</v>
      </c>
      <c r="B337" s="463">
        <f>B341</f>
        <v>0</v>
      </c>
      <c r="C337" s="463">
        <f t="shared" ref="C337:L337" si="401">C341</f>
        <v>0</v>
      </c>
      <c r="D337" s="463">
        <f t="shared" si="401"/>
        <v>0</v>
      </c>
      <c r="E337" s="463">
        <f t="shared" si="401"/>
        <v>0</v>
      </c>
      <c r="F337" s="463">
        <f t="shared" si="401"/>
        <v>0</v>
      </c>
      <c r="G337" s="463">
        <f t="shared" si="401"/>
        <v>0</v>
      </c>
      <c r="H337" s="463">
        <f t="shared" si="401"/>
        <v>0</v>
      </c>
      <c r="I337" s="463">
        <f t="shared" si="401"/>
        <v>0</v>
      </c>
      <c r="J337" s="463">
        <f t="shared" si="401"/>
        <v>0</v>
      </c>
      <c r="K337" s="463">
        <f t="shared" si="401"/>
        <v>0</v>
      </c>
      <c r="L337" s="493">
        <f t="shared" si="401"/>
        <v>0</v>
      </c>
      <c r="M337" s="117"/>
      <c r="N337" s="117"/>
      <c r="O337" s="117"/>
      <c r="P337" s="117"/>
      <c r="Q337" s="117"/>
      <c r="R337" s="117"/>
      <c r="S337" s="117"/>
      <c r="T337" s="117"/>
      <c r="U337" s="117"/>
      <c r="V337" s="117"/>
      <c r="W337" s="117"/>
      <c r="X337" s="117"/>
      <c r="Y337" s="117"/>
      <c r="Z337" s="117"/>
      <c r="AA337" s="117"/>
      <c r="AB337" s="117"/>
      <c r="AC337" s="117"/>
      <c r="AD337" s="117"/>
      <c r="AE337" s="117"/>
      <c r="AF337" s="117"/>
      <c r="AG337" s="117"/>
      <c r="AH337" s="117"/>
      <c r="AI337" s="117"/>
      <c r="AJ337" s="117"/>
      <c r="AK337" s="117"/>
      <c r="AL337" s="117"/>
      <c r="AM337" s="117"/>
      <c r="AN337" s="117"/>
      <c r="AO337" s="117"/>
      <c r="AP337" s="117"/>
      <c r="AQ337" s="117"/>
      <c r="AR337" s="117"/>
      <c r="AS337" s="117"/>
      <c r="AT337" s="117"/>
      <c r="AU337" s="117"/>
      <c r="AV337" s="117"/>
      <c r="AW337" s="117"/>
      <c r="AX337" s="117"/>
      <c r="AY337" s="117"/>
      <c r="AZ337" s="117"/>
      <c r="BA337" s="117"/>
      <c r="BB337" s="117"/>
      <c r="BC337" s="117"/>
    </row>
    <row r="338" spans="1:55" s="122" customFormat="1" ht="52.5" thickBot="1" x14ac:dyDescent="0.35">
      <c r="A338" s="251" t="s">
        <v>16</v>
      </c>
      <c r="B338" s="494">
        <f>B342</f>
        <v>43500000</v>
      </c>
      <c r="C338" s="494">
        <f t="shared" ref="C338:L338" si="402">C342</f>
        <v>0</v>
      </c>
      <c r="D338" s="494">
        <f t="shared" si="402"/>
        <v>0</v>
      </c>
      <c r="E338" s="494">
        <f t="shared" si="402"/>
        <v>0</v>
      </c>
      <c r="F338" s="494">
        <f t="shared" si="402"/>
        <v>0</v>
      </c>
      <c r="G338" s="494">
        <f t="shared" si="402"/>
        <v>7250000</v>
      </c>
      <c r="H338" s="494">
        <f t="shared" si="402"/>
        <v>7250000</v>
      </c>
      <c r="I338" s="494">
        <f t="shared" si="402"/>
        <v>7250000</v>
      </c>
      <c r="J338" s="494">
        <f t="shared" si="402"/>
        <v>7250000</v>
      </c>
      <c r="K338" s="494">
        <f t="shared" si="402"/>
        <v>7250000</v>
      </c>
      <c r="L338" s="495">
        <f t="shared" si="402"/>
        <v>7250000</v>
      </c>
      <c r="M338" s="117"/>
      <c r="N338" s="117"/>
      <c r="O338" s="117"/>
      <c r="P338" s="117"/>
      <c r="Q338" s="397"/>
      <c r="R338" s="397"/>
      <c r="S338" s="397"/>
      <c r="T338" s="397"/>
      <c r="U338" s="397"/>
      <c r="V338" s="397"/>
      <c r="W338" s="397"/>
      <c r="X338" s="397"/>
      <c r="Y338" s="397"/>
      <c r="Z338" s="397"/>
      <c r="AA338" s="397"/>
      <c r="AB338" s="397"/>
      <c r="AC338" s="397"/>
      <c r="AD338" s="397"/>
      <c r="AE338" s="397"/>
      <c r="AF338" s="397"/>
      <c r="AG338" s="397"/>
      <c r="AH338" s="397"/>
      <c r="AI338" s="397"/>
      <c r="AJ338" s="397"/>
      <c r="AK338" s="397"/>
      <c r="AL338" s="397"/>
      <c r="AM338" s="397"/>
      <c r="AN338" s="397"/>
      <c r="AO338" s="397"/>
      <c r="AP338" s="397"/>
      <c r="AQ338" s="397"/>
      <c r="AR338" s="397"/>
      <c r="AS338" s="397"/>
      <c r="AT338" s="397"/>
      <c r="AU338" s="397"/>
      <c r="AV338" s="397"/>
      <c r="AW338" s="397"/>
      <c r="AX338" s="397"/>
      <c r="AY338" s="397"/>
      <c r="AZ338" s="397"/>
      <c r="BA338" s="397"/>
      <c r="BB338" s="397"/>
      <c r="BC338" s="397"/>
    </row>
    <row r="339" spans="1:55" s="122" customFormat="1" ht="63.75" customHeight="1" x14ac:dyDescent="0.3">
      <c r="A339" s="510" t="s">
        <v>2056</v>
      </c>
      <c r="B339" s="511">
        <f>B341+B342</f>
        <v>43500000</v>
      </c>
      <c r="C339" s="511">
        <f t="shared" ref="C339" si="403">C341+C342</f>
        <v>0</v>
      </c>
      <c r="D339" s="511">
        <f t="shared" ref="D339" si="404">D341+D342</f>
        <v>0</v>
      </c>
      <c r="E339" s="511">
        <f t="shared" ref="E339" si="405">E341+E342</f>
        <v>0</v>
      </c>
      <c r="F339" s="511">
        <f t="shared" ref="F339" si="406">F341+F342</f>
        <v>0</v>
      </c>
      <c r="G339" s="511">
        <f t="shared" ref="G339" si="407">G341+G342</f>
        <v>7250000</v>
      </c>
      <c r="H339" s="511">
        <f t="shared" ref="H339" si="408">H341+H342</f>
        <v>7250000</v>
      </c>
      <c r="I339" s="511">
        <f t="shared" ref="I339" si="409">I341+I342</f>
        <v>7250000</v>
      </c>
      <c r="J339" s="511">
        <f t="shared" ref="J339" si="410">J341+J342</f>
        <v>7250000</v>
      </c>
      <c r="K339" s="511">
        <f t="shared" ref="K339" si="411">K341+K342</f>
        <v>7250000</v>
      </c>
      <c r="L339" s="512">
        <f t="shared" ref="L339" si="412">L341+L342</f>
        <v>7250000</v>
      </c>
      <c r="M339" s="117"/>
      <c r="N339" s="117"/>
      <c r="O339" s="117"/>
      <c r="P339" s="117"/>
      <c r="Q339" s="117"/>
      <c r="R339" s="117"/>
      <c r="S339" s="117"/>
      <c r="T339" s="117"/>
      <c r="U339" s="117"/>
      <c r="V339" s="117"/>
      <c r="W339" s="117"/>
      <c r="X339" s="117"/>
      <c r="Y339" s="117"/>
      <c r="Z339" s="117"/>
      <c r="AA339" s="117"/>
      <c r="AB339" s="117"/>
      <c r="AC339" s="117"/>
      <c r="AD339" s="117"/>
      <c r="AE339" s="117"/>
      <c r="AF339" s="117"/>
      <c r="AG339" s="117"/>
      <c r="AH339" s="117"/>
      <c r="AI339" s="117"/>
      <c r="AJ339" s="117"/>
      <c r="AK339" s="117"/>
      <c r="AL339" s="117"/>
      <c r="AM339" s="117"/>
      <c r="AN339" s="117"/>
      <c r="AO339" s="117"/>
      <c r="AP339" s="117"/>
      <c r="AQ339" s="117"/>
      <c r="AR339" s="117"/>
      <c r="AS339" s="117"/>
      <c r="AT339" s="117"/>
      <c r="AU339" s="117"/>
      <c r="AV339" s="117"/>
      <c r="AW339" s="117"/>
      <c r="AX339" s="117"/>
      <c r="AY339" s="117"/>
      <c r="AZ339" s="117"/>
      <c r="BA339" s="117"/>
      <c r="BB339" s="117"/>
      <c r="BC339" s="117"/>
    </row>
    <row r="340" spans="1:55" s="405" customFormat="1" x14ac:dyDescent="0.3">
      <c r="A340" s="547" t="s">
        <v>464</v>
      </c>
      <c r="B340" s="545">
        <f>B341+B342</f>
        <v>43500000</v>
      </c>
      <c r="C340" s="545">
        <f t="shared" ref="C340:L340" si="413">C341+C342</f>
        <v>0</v>
      </c>
      <c r="D340" s="545">
        <f t="shared" si="413"/>
        <v>0</v>
      </c>
      <c r="E340" s="545">
        <f t="shared" si="413"/>
        <v>0</v>
      </c>
      <c r="F340" s="545">
        <f t="shared" si="413"/>
        <v>0</v>
      </c>
      <c r="G340" s="545">
        <f t="shared" si="413"/>
        <v>7250000</v>
      </c>
      <c r="H340" s="545">
        <f t="shared" si="413"/>
        <v>7250000</v>
      </c>
      <c r="I340" s="545">
        <f t="shared" si="413"/>
        <v>7250000</v>
      </c>
      <c r="J340" s="545">
        <f t="shared" si="413"/>
        <v>7250000</v>
      </c>
      <c r="K340" s="545">
        <f t="shared" si="413"/>
        <v>7250000</v>
      </c>
      <c r="L340" s="546">
        <f t="shared" si="413"/>
        <v>7250000</v>
      </c>
      <c r="M340" s="117"/>
      <c r="N340" s="117"/>
      <c r="O340" s="117"/>
      <c r="P340" s="117"/>
      <c r="Q340" s="423"/>
      <c r="R340" s="423"/>
      <c r="S340" s="423"/>
      <c r="T340" s="423"/>
      <c r="U340" s="423"/>
      <c r="V340" s="423"/>
      <c r="W340" s="423"/>
      <c r="X340" s="423"/>
      <c r="Y340" s="423"/>
      <c r="Z340" s="423"/>
      <c r="AA340" s="423"/>
      <c r="AB340" s="423"/>
      <c r="AC340" s="423"/>
      <c r="AD340" s="423"/>
      <c r="AE340" s="423"/>
      <c r="AF340" s="423"/>
      <c r="AG340" s="423"/>
      <c r="AH340" s="423"/>
      <c r="AI340" s="423"/>
      <c r="AJ340" s="423"/>
      <c r="AK340" s="423"/>
      <c r="AL340" s="423"/>
      <c r="AM340" s="423"/>
      <c r="AN340" s="423"/>
      <c r="AO340" s="423"/>
      <c r="AP340" s="423"/>
      <c r="AQ340" s="423"/>
      <c r="AR340" s="423"/>
      <c r="AS340" s="423"/>
      <c r="AT340" s="423"/>
      <c r="AU340" s="423"/>
      <c r="AV340" s="423"/>
      <c r="AW340" s="423"/>
      <c r="AX340" s="423"/>
      <c r="AY340" s="423"/>
      <c r="AZ340" s="423"/>
      <c r="BA340" s="423"/>
      <c r="BB340" s="423"/>
      <c r="BC340" s="423"/>
    </row>
    <row r="341" spans="1:55" s="122" customFormat="1" hidden="1" x14ac:dyDescent="0.3">
      <c r="A341" s="148" t="s">
        <v>15</v>
      </c>
      <c r="B341" s="149">
        <v>0</v>
      </c>
      <c r="C341" s="149">
        <v>0</v>
      </c>
      <c r="D341" s="149">
        <v>0</v>
      </c>
      <c r="E341" s="149">
        <v>0</v>
      </c>
      <c r="F341" s="149">
        <v>0</v>
      </c>
      <c r="G341" s="149">
        <f>$B$341/6</f>
        <v>0</v>
      </c>
      <c r="H341" s="149">
        <f t="shared" ref="H341:L341" si="414">$B$341/6</f>
        <v>0</v>
      </c>
      <c r="I341" s="149">
        <f t="shared" si="414"/>
        <v>0</v>
      </c>
      <c r="J341" s="149">
        <f t="shared" si="414"/>
        <v>0</v>
      </c>
      <c r="K341" s="149">
        <f t="shared" si="414"/>
        <v>0</v>
      </c>
      <c r="L341" s="178">
        <f t="shared" si="414"/>
        <v>0</v>
      </c>
      <c r="M341" s="117"/>
      <c r="N341" s="117"/>
      <c r="O341" s="117"/>
      <c r="P341" s="117"/>
      <c r="Q341" s="397"/>
      <c r="R341" s="397"/>
      <c r="S341" s="397"/>
      <c r="T341" s="397"/>
      <c r="U341" s="397"/>
      <c r="V341" s="397"/>
      <c r="W341" s="397"/>
      <c r="X341" s="397"/>
      <c r="Y341" s="397"/>
      <c r="Z341" s="397"/>
      <c r="AA341" s="397"/>
      <c r="AB341" s="397"/>
      <c r="AC341" s="397"/>
      <c r="AD341" s="397"/>
      <c r="AE341" s="397"/>
      <c r="AF341" s="397"/>
      <c r="AG341" s="397"/>
      <c r="AH341" s="397"/>
      <c r="AI341" s="397"/>
      <c r="AJ341" s="397"/>
      <c r="AK341" s="397"/>
      <c r="AL341" s="397"/>
      <c r="AM341" s="397"/>
      <c r="AN341" s="397"/>
      <c r="AO341" s="397"/>
      <c r="AP341" s="397"/>
      <c r="AQ341" s="397"/>
      <c r="AR341" s="397"/>
      <c r="AS341" s="397"/>
      <c r="AT341" s="397"/>
      <c r="AU341" s="397"/>
      <c r="AV341" s="397"/>
      <c r="AW341" s="397"/>
      <c r="AX341" s="397"/>
      <c r="AY341" s="397"/>
      <c r="AZ341" s="397"/>
      <c r="BA341" s="397"/>
      <c r="BB341" s="397"/>
      <c r="BC341" s="397"/>
    </row>
    <row r="342" spans="1:55" s="122" customFormat="1" ht="52.5" thickBot="1" x14ac:dyDescent="0.35">
      <c r="A342" s="150" t="s">
        <v>16</v>
      </c>
      <c r="B342" s="177">
        <f>'3.PIELIKUMS'!J39</f>
        <v>43500000</v>
      </c>
      <c r="C342" s="177">
        <v>0</v>
      </c>
      <c r="D342" s="177">
        <v>0</v>
      </c>
      <c r="E342" s="177">
        <v>0</v>
      </c>
      <c r="F342" s="177">
        <v>0</v>
      </c>
      <c r="G342" s="177">
        <f>$B$342/6</f>
        <v>7250000</v>
      </c>
      <c r="H342" s="177">
        <f t="shared" ref="H342:L342" si="415">$B$342/6</f>
        <v>7250000</v>
      </c>
      <c r="I342" s="177">
        <f t="shared" si="415"/>
        <v>7250000</v>
      </c>
      <c r="J342" s="177">
        <f t="shared" si="415"/>
        <v>7250000</v>
      </c>
      <c r="K342" s="177">
        <f t="shared" si="415"/>
        <v>7250000</v>
      </c>
      <c r="L342" s="179">
        <f t="shared" si="415"/>
        <v>7250000</v>
      </c>
      <c r="M342" s="117"/>
      <c r="N342" s="117"/>
      <c r="O342" s="117"/>
      <c r="P342" s="117"/>
      <c r="Q342" s="397"/>
      <c r="R342" s="397"/>
      <c r="S342" s="397"/>
      <c r="T342" s="397"/>
      <c r="U342" s="397"/>
      <c r="V342" s="397"/>
      <c r="W342" s="397"/>
      <c r="X342" s="397"/>
      <c r="Y342" s="397"/>
      <c r="Z342" s="397"/>
      <c r="AA342" s="397"/>
      <c r="AB342" s="397"/>
      <c r="AC342" s="397"/>
      <c r="AD342" s="397"/>
      <c r="AE342" s="397"/>
      <c r="AF342" s="397"/>
      <c r="AG342" s="397"/>
      <c r="AH342" s="397"/>
      <c r="AI342" s="397"/>
      <c r="AJ342" s="397"/>
      <c r="AK342" s="397"/>
      <c r="AL342" s="397"/>
      <c r="AM342" s="397"/>
      <c r="AN342" s="397"/>
      <c r="AO342" s="397"/>
      <c r="AP342" s="397"/>
      <c r="AQ342" s="397"/>
      <c r="AR342" s="397"/>
      <c r="AS342" s="397"/>
      <c r="AT342" s="397"/>
      <c r="AU342" s="397"/>
      <c r="AV342" s="397"/>
      <c r="AW342" s="397"/>
      <c r="AX342" s="397"/>
      <c r="AY342" s="397"/>
      <c r="AZ342" s="397"/>
      <c r="BA342" s="397"/>
      <c r="BB342" s="397"/>
      <c r="BC342" s="397"/>
    </row>
    <row r="343" spans="1:55" s="122" customFormat="1" ht="42" customHeight="1" x14ac:dyDescent="0.3">
      <c r="A343" s="447" t="s">
        <v>508</v>
      </c>
      <c r="B343" s="652"/>
      <c r="C343" s="652"/>
      <c r="D343" s="652"/>
      <c r="E343" s="652"/>
      <c r="F343" s="652"/>
      <c r="G343" s="652"/>
      <c r="H343" s="652"/>
      <c r="I343" s="652"/>
      <c r="J343" s="652"/>
      <c r="K343" s="652"/>
      <c r="L343" s="653"/>
      <c r="M343" s="117"/>
      <c r="N343" s="117"/>
      <c r="O343" s="117"/>
      <c r="P343" s="117"/>
    </row>
    <row r="344" spans="1:55" s="122" customFormat="1" ht="17.25" customHeight="1" x14ac:dyDescent="0.3">
      <c r="A344" s="436" t="s">
        <v>9</v>
      </c>
      <c r="B344" s="584">
        <f>B348</f>
        <v>19625000</v>
      </c>
      <c r="C344" s="584">
        <f t="shared" ref="C344:L344" si="416">C348</f>
        <v>0</v>
      </c>
      <c r="D344" s="584">
        <f t="shared" si="416"/>
        <v>0</v>
      </c>
      <c r="E344" s="584">
        <f t="shared" si="416"/>
        <v>0</v>
      </c>
      <c r="F344" s="584">
        <f t="shared" si="416"/>
        <v>0</v>
      </c>
      <c r="G344" s="584">
        <f t="shared" si="416"/>
        <v>3270833.3333333335</v>
      </c>
      <c r="H344" s="584">
        <f t="shared" si="416"/>
        <v>3270833.3333333335</v>
      </c>
      <c r="I344" s="584">
        <f t="shared" si="416"/>
        <v>3270833.3333333335</v>
      </c>
      <c r="J344" s="584">
        <f t="shared" si="416"/>
        <v>3270833.3333333335</v>
      </c>
      <c r="K344" s="584">
        <f t="shared" si="416"/>
        <v>3270833.3333333335</v>
      </c>
      <c r="L344" s="585">
        <f t="shared" si="416"/>
        <v>3270833.3333333335</v>
      </c>
      <c r="M344" s="117"/>
      <c r="N344" s="117"/>
      <c r="O344" s="117"/>
      <c r="P344" s="117"/>
      <c r="Q344" s="117"/>
      <c r="R344" s="117"/>
      <c r="S344" s="117"/>
      <c r="T344" s="117"/>
      <c r="U344" s="117"/>
      <c r="V344" s="117"/>
      <c r="W344" s="117"/>
      <c r="X344" s="117"/>
      <c r="Y344" s="117"/>
      <c r="Z344" s="117"/>
      <c r="AA344" s="117"/>
      <c r="AB344" s="117"/>
      <c r="AC344" s="117"/>
      <c r="AD344" s="117"/>
      <c r="AE344" s="117"/>
      <c r="AF344" s="117"/>
      <c r="AG344" s="117"/>
      <c r="AH344" s="117"/>
      <c r="AI344" s="117"/>
      <c r="AJ344" s="117"/>
      <c r="AK344" s="117"/>
      <c r="AL344" s="117"/>
      <c r="AM344" s="117"/>
      <c r="AN344" s="117"/>
      <c r="AO344" s="117"/>
      <c r="AP344" s="117"/>
      <c r="AQ344" s="117"/>
      <c r="AR344" s="117"/>
      <c r="AS344" s="117"/>
      <c r="AT344" s="117"/>
      <c r="AU344" s="117"/>
      <c r="AV344" s="117"/>
      <c r="AW344" s="117"/>
      <c r="AX344" s="117"/>
      <c r="AY344" s="117"/>
      <c r="AZ344" s="117"/>
      <c r="BA344" s="117"/>
      <c r="BB344" s="117"/>
      <c r="BC344" s="117"/>
    </row>
    <row r="345" spans="1:55" hidden="1" x14ac:dyDescent="0.3">
      <c r="A345" s="433" t="s">
        <v>10</v>
      </c>
      <c r="B345" s="434"/>
      <c r="C345" s="434"/>
      <c r="D345" s="434"/>
      <c r="E345" s="434"/>
      <c r="F345" s="434"/>
      <c r="G345" s="434"/>
      <c r="H345" s="434"/>
      <c r="I345" s="434"/>
      <c r="J345" s="434"/>
      <c r="K345" s="434"/>
      <c r="L345" s="435"/>
      <c r="Q345" s="397"/>
      <c r="R345" s="397"/>
      <c r="S345" s="397"/>
      <c r="T345" s="397"/>
      <c r="U345" s="397"/>
      <c r="V345" s="397"/>
      <c r="W345" s="397"/>
      <c r="X345" s="397"/>
      <c r="Y345" s="397"/>
      <c r="Z345" s="397"/>
      <c r="AA345" s="397"/>
      <c r="AB345" s="397"/>
      <c r="AC345" s="397"/>
      <c r="AD345" s="397"/>
      <c r="AE345" s="397"/>
      <c r="AF345" s="397"/>
      <c r="AG345" s="397"/>
      <c r="AH345" s="397"/>
      <c r="AI345" s="397"/>
      <c r="AJ345" s="397"/>
      <c r="AK345" s="397"/>
      <c r="AL345" s="397"/>
      <c r="AM345" s="397"/>
      <c r="AN345" s="397"/>
      <c r="AO345" s="397"/>
      <c r="AP345" s="397"/>
      <c r="AQ345" s="397"/>
      <c r="AR345" s="397"/>
      <c r="AS345" s="397"/>
      <c r="AT345" s="397"/>
      <c r="AU345" s="397"/>
      <c r="AV345" s="397"/>
      <c r="AW345" s="397"/>
      <c r="AX345" s="397"/>
      <c r="AY345" s="397"/>
      <c r="AZ345" s="397"/>
      <c r="BA345" s="397"/>
      <c r="BB345" s="397"/>
      <c r="BC345" s="397"/>
    </row>
    <row r="346" spans="1:55" hidden="1" x14ac:dyDescent="0.3">
      <c r="A346" s="433" t="s">
        <v>11</v>
      </c>
      <c r="B346" s="434"/>
      <c r="C346" s="434"/>
      <c r="D346" s="434"/>
      <c r="E346" s="434"/>
      <c r="F346" s="434"/>
      <c r="G346" s="434"/>
      <c r="H346" s="434"/>
      <c r="I346" s="434"/>
      <c r="J346" s="434"/>
      <c r="K346" s="434"/>
      <c r="L346" s="435"/>
      <c r="Q346" s="397"/>
      <c r="R346" s="397"/>
      <c r="S346" s="397"/>
      <c r="T346" s="397"/>
      <c r="U346" s="397"/>
      <c r="V346" s="397"/>
      <c r="W346" s="397"/>
      <c r="X346" s="397"/>
      <c r="Y346" s="397"/>
      <c r="Z346" s="397"/>
      <c r="AA346" s="397"/>
      <c r="AB346" s="397"/>
      <c r="AC346" s="397"/>
      <c r="AD346" s="397"/>
      <c r="AE346" s="397"/>
      <c r="AF346" s="397"/>
      <c r="AG346" s="397"/>
      <c r="AH346" s="397"/>
      <c r="AI346" s="397"/>
      <c r="AJ346" s="397"/>
      <c r="AK346" s="397"/>
      <c r="AL346" s="397"/>
      <c r="AM346" s="397"/>
      <c r="AN346" s="397"/>
      <c r="AO346" s="397"/>
      <c r="AP346" s="397"/>
      <c r="AQ346" s="397"/>
      <c r="AR346" s="397"/>
      <c r="AS346" s="397"/>
      <c r="AT346" s="397"/>
      <c r="AU346" s="397"/>
      <c r="AV346" s="397"/>
      <c r="AW346" s="397"/>
      <c r="AX346" s="397"/>
      <c r="AY346" s="397"/>
      <c r="AZ346" s="397"/>
      <c r="BA346" s="397"/>
      <c r="BB346" s="397"/>
      <c r="BC346" s="397"/>
    </row>
    <row r="347" spans="1:55" ht="26" hidden="1" x14ac:dyDescent="0.3">
      <c r="A347" s="433" t="s">
        <v>12</v>
      </c>
      <c r="B347" s="434"/>
      <c r="C347" s="434"/>
      <c r="D347" s="434"/>
      <c r="E347" s="434"/>
      <c r="F347" s="434"/>
      <c r="G347" s="434"/>
      <c r="H347" s="434"/>
      <c r="I347" s="434"/>
      <c r="J347" s="434"/>
      <c r="K347" s="434"/>
      <c r="L347" s="435"/>
      <c r="Q347" s="122"/>
      <c r="R347" s="122"/>
      <c r="S347" s="122"/>
      <c r="T347" s="122"/>
      <c r="U347" s="122"/>
      <c r="V347" s="122"/>
      <c r="W347" s="122"/>
      <c r="X347" s="122"/>
      <c r="Y347" s="122"/>
      <c r="Z347" s="122"/>
      <c r="AA347" s="122"/>
      <c r="AB347" s="122"/>
      <c r="AC347" s="122"/>
      <c r="AD347" s="122"/>
      <c r="AE347" s="122"/>
      <c r="AF347" s="122"/>
      <c r="AG347" s="122"/>
      <c r="AH347" s="122"/>
      <c r="AI347" s="122"/>
      <c r="AJ347" s="122"/>
      <c r="AK347" s="122"/>
      <c r="AL347" s="122"/>
      <c r="AM347" s="122"/>
      <c r="AN347" s="122"/>
      <c r="AO347" s="122"/>
      <c r="AP347" s="122"/>
      <c r="AQ347" s="122"/>
      <c r="AR347" s="122"/>
      <c r="AS347" s="122"/>
      <c r="AT347" s="122"/>
      <c r="AU347" s="122"/>
      <c r="AV347" s="122"/>
      <c r="AW347" s="122"/>
      <c r="AX347" s="122"/>
      <c r="AY347" s="122"/>
      <c r="AZ347" s="122"/>
      <c r="BA347" s="122"/>
      <c r="BB347" s="122"/>
      <c r="BC347" s="122"/>
    </row>
    <row r="348" spans="1:55" s="122" customFormat="1" x14ac:dyDescent="0.3">
      <c r="A348" s="436" t="s">
        <v>13</v>
      </c>
      <c r="B348" s="584">
        <f>B350+B351</f>
        <v>19625000</v>
      </c>
      <c r="C348" s="584">
        <f t="shared" ref="C348:L348" si="417">C350+C351</f>
        <v>0</v>
      </c>
      <c r="D348" s="584">
        <f t="shared" si="417"/>
        <v>0</v>
      </c>
      <c r="E348" s="584">
        <f t="shared" si="417"/>
        <v>0</v>
      </c>
      <c r="F348" s="584">
        <f t="shared" si="417"/>
        <v>0</v>
      </c>
      <c r="G348" s="584">
        <f t="shared" si="417"/>
        <v>3270833.3333333335</v>
      </c>
      <c r="H348" s="584">
        <f t="shared" si="417"/>
        <v>3270833.3333333335</v>
      </c>
      <c r="I348" s="584">
        <f t="shared" si="417"/>
        <v>3270833.3333333335</v>
      </c>
      <c r="J348" s="584">
        <f t="shared" si="417"/>
        <v>3270833.3333333335</v>
      </c>
      <c r="K348" s="584">
        <f t="shared" si="417"/>
        <v>3270833.3333333335</v>
      </c>
      <c r="L348" s="585">
        <f t="shared" si="417"/>
        <v>3270833.3333333335</v>
      </c>
      <c r="M348" s="117"/>
      <c r="N348" s="117"/>
      <c r="O348" s="117"/>
      <c r="P348" s="117"/>
      <c r="Q348" s="117"/>
      <c r="R348" s="117"/>
      <c r="S348" s="117"/>
      <c r="T348" s="117"/>
      <c r="U348" s="117"/>
      <c r="V348" s="117"/>
      <c r="W348" s="117"/>
      <c r="X348" s="117"/>
      <c r="Y348" s="117"/>
      <c r="Z348" s="117"/>
      <c r="AA348" s="117"/>
      <c r="AB348" s="117"/>
      <c r="AC348" s="117"/>
      <c r="AD348" s="117"/>
      <c r="AE348" s="117"/>
      <c r="AF348" s="117"/>
      <c r="AG348" s="117"/>
      <c r="AH348" s="117"/>
      <c r="AI348" s="117"/>
      <c r="AJ348" s="117"/>
      <c r="AK348" s="117"/>
      <c r="AL348" s="117"/>
      <c r="AM348" s="117"/>
      <c r="AN348" s="117"/>
      <c r="AO348" s="117"/>
      <c r="AP348" s="117"/>
      <c r="AQ348" s="117"/>
      <c r="AR348" s="117"/>
      <c r="AS348" s="117"/>
      <c r="AT348" s="117"/>
      <c r="AU348" s="117"/>
      <c r="AV348" s="117"/>
      <c r="AW348" s="117"/>
      <c r="AX348" s="117"/>
      <c r="AY348" s="117"/>
      <c r="AZ348" s="117"/>
      <c r="BA348" s="117"/>
      <c r="BB348" s="117"/>
      <c r="BC348" s="117"/>
    </row>
    <row r="349" spans="1:55" x14ac:dyDescent="0.3">
      <c r="A349" s="433" t="s">
        <v>14</v>
      </c>
      <c r="B349" s="434"/>
      <c r="C349" s="434"/>
      <c r="D349" s="434"/>
      <c r="E349" s="434"/>
      <c r="F349" s="434"/>
      <c r="G349" s="434"/>
      <c r="H349" s="434"/>
      <c r="I349" s="434"/>
      <c r="J349" s="434"/>
      <c r="K349" s="434"/>
      <c r="L349" s="435"/>
      <c r="Q349" s="397"/>
      <c r="R349" s="397"/>
      <c r="S349" s="397"/>
      <c r="T349" s="397"/>
      <c r="U349" s="397"/>
      <c r="V349" s="397"/>
      <c r="W349" s="397"/>
      <c r="X349" s="397"/>
      <c r="Y349" s="397"/>
      <c r="Z349" s="397"/>
      <c r="AA349" s="397"/>
      <c r="AB349" s="397"/>
      <c r="AC349" s="397"/>
      <c r="AD349" s="397"/>
      <c r="AE349" s="397"/>
      <c r="AF349" s="397"/>
      <c r="AG349" s="397"/>
      <c r="AH349" s="397"/>
      <c r="AI349" s="397"/>
      <c r="AJ349" s="397"/>
      <c r="AK349" s="397"/>
      <c r="AL349" s="397"/>
      <c r="AM349" s="397"/>
      <c r="AN349" s="397"/>
      <c r="AO349" s="397"/>
      <c r="AP349" s="397"/>
      <c r="AQ349" s="397"/>
      <c r="AR349" s="397"/>
      <c r="AS349" s="397"/>
      <c r="AT349" s="397"/>
      <c r="AU349" s="397"/>
      <c r="AV349" s="397"/>
      <c r="AW349" s="397"/>
      <c r="AX349" s="397"/>
      <c r="AY349" s="397"/>
      <c r="AZ349" s="397"/>
      <c r="BA349" s="397"/>
      <c r="BB349" s="397"/>
      <c r="BC349" s="397"/>
    </row>
    <row r="350" spans="1:55" x14ac:dyDescent="0.3">
      <c r="A350" s="433" t="s">
        <v>15</v>
      </c>
      <c r="B350" s="437">
        <f>B359+B363+B367</f>
        <v>13100000</v>
      </c>
      <c r="C350" s="437">
        <f t="shared" ref="C350:L350" si="418">C359+C363+C367</f>
        <v>0</v>
      </c>
      <c r="D350" s="437">
        <f t="shared" si="418"/>
        <v>0</v>
      </c>
      <c r="E350" s="437">
        <f t="shared" si="418"/>
        <v>0</v>
      </c>
      <c r="F350" s="437">
        <f t="shared" si="418"/>
        <v>0</v>
      </c>
      <c r="G350" s="437">
        <f t="shared" si="418"/>
        <v>2183333.3333333335</v>
      </c>
      <c r="H350" s="437">
        <f t="shared" si="418"/>
        <v>2183333.3333333335</v>
      </c>
      <c r="I350" s="437">
        <f t="shared" si="418"/>
        <v>2183333.3333333335</v>
      </c>
      <c r="J350" s="437">
        <f t="shared" si="418"/>
        <v>2183333.3333333335</v>
      </c>
      <c r="K350" s="437">
        <f t="shared" si="418"/>
        <v>2183333.3333333335</v>
      </c>
      <c r="L350" s="438">
        <f t="shared" si="418"/>
        <v>2183333.3333333335</v>
      </c>
      <c r="Q350" s="397"/>
      <c r="R350" s="397"/>
      <c r="S350" s="397"/>
      <c r="T350" s="397"/>
      <c r="U350" s="397"/>
      <c r="V350" s="397"/>
      <c r="W350" s="397"/>
      <c r="X350" s="397"/>
      <c r="Y350" s="397"/>
      <c r="Z350" s="397"/>
      <c r="AA350" s="397"/>
      <c r="AB350" s="397"/>
      <c r="AC350" s="397"/>
      <c r="AD350" s="397"/>
      <c r="AE350" s="397"/>
      <c r="AF350" s="397"/>
      <c r="AG350" s="397"/>
      <c r="AH350" s="397"/>
      <c r="AI350" s="397"/>
      <c r="AJ350" s="397"/>
      <c r="AK350" s="397"/>
      <c r="AL350" s="397"/>
      <c r="AM350" s="397"/>
      <c r="AN350" s="397"/>
      <c r="AO350" s="397"/>
      <c r="AP350" s="397"/>
      <c r="AQ350" s="397"/>
      <c r="AR350" s="397"/>
      <c r="AS350" s="397"/>
      <c r="AT350" s="397"/>
      <c r="AU350" s="397"/>
      <c r="AV350" s="397"/>
      <c r="AW350" s="397"/>
      <c r="AX350" s="397"/>
      <c r="AY350" s="397"/>
      <c r="AZ350" s="397"/>
      <c r="BA350" s="397"/>
      <c r="BB350" s="397"/>
      <c r="BC350" s="397"/>
    </row>
    <row r="351" spans="1:55" ht="52.5" thickBot="1" x14ac:dyDescent="0.35">
      <c r="A351" s="440" t="s">
        <v>16</v>
      </c>
      <c r="B351" s="441">
        <f>B360+B364+B368</f>
        <v>6525000</v>
      </c>
      <c r="C351" s="441">
        <f t="shared" ref="C351:L351" si="419">C360+C364+C368</f>
        <v>0</v>
      </c>
      <c r="D351" s="441">
        <f t="shared" si="419"/>
        <v>0</v>
      </c>
      <c r="E351" s="441">
        <f t="shared" si="419"/>
        <v>0</v>
      </c>
      <c r="F351" s="441">
        <f t="shared" si="419"/>
        <v>0</v>
      </c>
      <c r="G351" s="441">
        <f t="shared" si="419"/>
        <v>1087500</v>
      </c>
      <c r="H351" s="441">
        <f t="shared" si="419"/>
        <v>1087500</v>
      </c>
      <c r="I351" s="441">
        <f t="shared" si="419"/>
        <v>1087500</v>
      </c>
      <c r="J351" s="441">
        <f t="shared" si="419"/>
        <v>1087500</v>
      </c>
      <c r="K351" s="441">
        <f t="shared" si="419"/>
        <v>1087500</v>
      </c>
      <c r="L351" s="442">
        <f t="shared" si="419"/>
        <v>1087500</v>
      </c>
      <c r="Q351" s="122"/>
      <c r="R351" s="122"/>
      <c r="S351" s="122"/>
      <c r="T351" s="122"/>
      <c r="U351" s="122"/>
      <c r="V351" s="122"/>
      <c r="W351" s="122"/>
      <c r="X351" s="122"/>
      <c r="Y351" s="122"/>
      <c r="Z351" s="122"/>
      <c r="AA351" s="122"/>
      <c r="AB351" s="122"/>
      <c r="AC351" s="122"/>
      <c r="AD351" s="122"/>
      <c r="AE351" s="122"/>
      <c r="AF351" s="122"/>
      <c r="AG351" s="122"/>
      <c r="AH351" s="122"/>
      <c r="AI351" s="122"/>
      <c r="AJ351" s="122"/>
      <c r="AK351" s="122"/>
      <c r="AL351" s="122"/>
      <c r="AM351" s="122"/>
      <c r="AN351" s="122"/>
      <c r="AO351" s="122"/>
      <c r="AP351" s="122"/>
      <c r="AQ351" s="122"/>
      <c r="AR351" s="122"/>
      <c r="AS351" s="122"/>
      <c r="AT351" s="122"/>
      <c r="AU351" s="122"/>
      <c r="AV351" s="122"/>
      <c r="AW351" s="122"/>
      <c r="AX351" s="122"/>
      <c r="AY351" s="122"/>
      <c r="AZ351" s="122"/>
      <c r="BA351" s="122"/>
      <c r="BB351" s="122"/>
      <c r="BC351" s="122"/>
    </row>
    <row r="352" spans="1:55" s="397" customFormat="1" x14ac:dyDescent="0.3">
      <c r="A352" s="475" t="s">
        <v>461</v>
      </c>
      <c r="B352" s="476"/>
      <c r="C352" s="476"/>
      <c r="D352" s="476"/>
      <c r="E352" s="476"/>
      <c r="F352" s="476"/>
      <c r="G352" s="476"/>
      <c r="H352" s="476"/>
      <c r="I352" s="476"/>
      <c r="J352" s="476"/>
      <c r="K352" s="476"/>
      <c r="L352" s="477"/>
      <c r="M352" s="117"/>
      <c r="N352" s="117"/>
      <c r="O352" s="117"/>
      <c r="P352" s="117"/>
      <c r="Q352" s="117"/>
      <c r="R352" s="117"/>
      <c r="S352" s="117"/>
      <c r="T352" s="117"/>
      <c r="U352" s="117"/>
      <c r="V352" s="117"/>
      <c r="W352" s="117"/>
      <c r="X352" s="117"/>
      <c r="Y352" s="117"/>
      <c r="Z352" s="117"/>
      <c r="AA352" s="117"/>
      <c r="AB352" s="117"/>
      <c r="AC352" s="117"/>
      <c r="AD352" s="117"/>
      <c r="AE352" s="117"/>
      <c r="AF352" s="117"/>
      <c r="AG352" s="117"/>
      <c r="AH352" s="117"/>
      <c r="AI352" s="117"/>
      <c r="AJ352" s="117"/>
      <c r="AK352" s="117"/>
      <c r="AL352" s="117"/>
      <c r="AM352" s="117"/>
      <c r="AN352" s="117"/>
      <c r="AO352" s="117"/>
      <c r="AP352" s="117"/>
      <c r="AQ352" s="117"/>
      <c r="AR352" s="117"/>
      <c r="AS352" s="117"/>
      <c r="AT352" s="117"/>
      <c r="AU352" s="117"/>
      <c r="AV352" s="117"/>
      <c r="AW352" s="117"/>
      <c r="AX352" s="117"/>
      <c r="AY352" s="117"/>
      <c r="AZ352" s="117"/>
      <c r="BA352" s="117"/>
      <c r="BB352" s="117"/>
      <c r="BC352" s="117"/>
    </row>
    <row r="353" spans="1:55" s="397" customFormat="1" x14ac:dyDescent="0.3">
      <c r="A353" s="478" t="s">
        <v>462</v>
      </c>
      <c r="B353" s="451"/>
      <c r="C353" s="451"/>
      <c r="D353" s="451"/>
      <c r="E353" s="451"/>
      <c r="F353" s="451"/>
      <c r="G353" s="451"/>
      <c r="H353" s="451"/>
      <c r="I353" s="451"/>
      <c r="J353" s="451"/>
      <c r="K353" s="451"/>
      <c r="L353" s="479"/>
      <c r="M353" s="117"/>
      <c r="N353" s="117"/>
      <c r="O353" s="117"/>
      <c r="P353" s="117"/>
    </row>
    <row r="354" spans="1:55" s="448" customFormat="1" x14ac:dyDescent="0.3">
      <c r="A354" s="513" t="s">
        <v>464</v>
      </c>
      <c r="B354" s="451">
        <f>B358+B362+B366</f>
        <v>19625000</v>
      </c>
      <c r="C354" s="451">
        <f t="shared" ref="C354:L354" si="420">C358+C362+C366</f>
        <v>0</v>
      </c>
      <c r="D354" s="451">
        <f t="shared" si="420"/>
        <v>0</v>
      </c>
      <c r="E354" s="451">
        <f t="shared" si="420"/>
        <v>0</v>
      </c>
      <c r="F354" s="451">
        <f t="shared" si="420"/>
        <v>0</v>
      </c>
      <c r="G354" s="451">
        <f t="shared" si="420"/>
        <v>3270833.3333333335</v>
      </c>
      <c r="H354" s="451">
        <f t="shared" si="420"/>
        <v>3270833.3333333335</v>
      </c>
      <c r="I354" s="451">
        <f t="shared" si="420"/>
        <v>3270833.3333333335</v>
      </c>
      <c r="J354" s="451">
        <f t="shared" si="420"/>
        <v>3270833.3333333335</v>
      </c>
      <c r="K354" s="451">
        <f t="shared" si="420"/>
        <v>3270833.3333333335</v>
      </c>
      <c r="L354" s="479">
        <f t="shared" si="420"/>
        <v>3270833.3333333335</v>
      </c>
      <c r="M354" s="117"/>
      <c r="N354" s="117"/>
      <c r="O354" s="117"/>
      <c r="P354" s="117"/>
      <c r="Q354" s="465"/>
      <c r="R354" s="465"/>
      <c r="S354" s="465"/>
      <c r="T354" s="465"/>
      <c r="U354" s="465"/>
      <c r="V354" s="465"/>
      <c r="W354" s="465"/>
      <c r="X354" s="465"/>
      <c r="Y354" s="465"/>
      <c r="Z354" s="465"/>
      <c r="AA354" s="465"/>
      <c r="AB354" s="465"/>
      <c r="AC354" s="465"/>
      <c r="AD354" s="465"/>
      <c r="AE354" s="465"/>
      <c r="AF354" s="465"/>
      <c r="AG354" s="465"/>
      <c r="AH354" s="465"/>
      <c r="AI354" s="465"/>
      <c r="AJ354" s="465"/>
      <c r="AK354" s="465"/>
      <c r="AL354" s="465"/>
      <c r="AM354" s="465"/>
      <c r="AN354" s="465"/>
      <c r="AO354" s="465"/>
      <c r="AP354" s="465"/>
      <c r="AQ354" s="465"/>
      <c r="AR354" s="465"/>
      <c r="AS354" s="465"/>
      <c r="AT354" s="465"/>
      <c r="AU354" s="465"/>
      <c r="AV354" s="465"/>
      <c r="AW354" s="465"/>
      <c r="AX354" s="465"/>
      <c r="AY354" s="465"/>
      <c r="AZ354" s="465"/>
      <c r="BA354" s="465"/>
      <c r="BB354" s="465"/>
      <c r="BC354" s="465"/>
    </row>
    <row r="355" spans="1:55" s="122" customFormat="1" x14ac:dyDescent="0.3">
      <c r="A355" s="406" t="s">
        <v>15</v>
      </c>
      <c r="B355" s="452">
        <f t="shared" ref="B355:L356" si="421">B359+B363+B367</f>
        <v>13100000</v>
      </c>
      <c r="C355" s="452">
        <f t="shared" si="421"/>
        <v>0</v>
      </c>
      <c r="D355" s="452">
        <f t="shared" si="421"/>
        <v>0</v>
      </c>
      <c r="E355" s="452">
        <f t="shared" si="421"/>
        <v>0</v>
      </c>
      <c r="F355" s="452">
        <f t="shared" si="421"/>
        <v>0</v>
      </c>
      <c r="G355" s="452">
        <f t="shared" si="421"/>
        <v>2183333.3333333335</v>
      </c>
      <c r="H355" s="452">
        <f t="shared" si="421"/>
        <v>2183333.3333333335</v>
      </c>
      <c r="I355" s="452">
        <f t="shared" si="421"/>
        <v>2183333.3333333335</v>
      </c>
      <c r="J355" s="452">
        <f t="shared" si="421"/>
        <v>2183333.3333333335</v>
      </c>
      <c r="K355" s="452">
        <f t="shared" si="421"/>
        <v>2183333.3333333335</v>
      </c>
      <c r="L355" s="459">
        <f t="shared" si="421"/>
        <v>2183333.3333333335</v>
      </c>
      <c r="M355" s="117"/>
      <c r="N355" s="117"/>
      <c r="O355" s="117"/>
      <c r="P355" s="117"/>
      <c r="Q355" s="397"/>
      <c r="R355" s="397"/>
      <c r="S355" s="397"/>
      <c r="T355" s="397"/>
      <c r="U355" s="397"/>
      <c r="V355" s="397"/>
      <c r="W355" s="397"/>
      <c r="X355" s="397"/>
      <c r="Y355" s="397"/>
      <c r="Z355" s="397"/>
      <c r="AA355" s="397"/>
      <c r="AB355" s="397"/>
      <c r="AC355" s="397"/>
      <c r="AD355" s="397"/>
      <c r="AE355" s="397"/>
      <c r="AF355" s="397"/>
      <c r="AG355" s="397"/>
      <c r="AH355" s="397"/>
      <c r="AI355" s="397"/>
      <c r="AJ355" s="397"/>
      <c r="AK355" s="397"/>
      <c r="AL355" s="397"/>
      <c r="AM355" s="397"/>
      <c r="AN355" s="397"/>
      <c r="AO355" s="397"/>
      <c r="AP355" s="397"/>
      <c r="AQ355" s="397"/>
      <c r="AR355" s="397"/>
      <c r="AS355" s="397"/>
      <c r="AT355" s="397"/>
      <c r="AU355" s="397"/>
      <c r="AV355" s="397"/>
      <c r="AW355" s="397"/>
      <c r="AX355" s="397"/>
      <c r="AY355" s="397"/>
      <c r="AZ355" s="397"/>
      <c r="BA355" s="397"/>
      <c r="BB355" s="397"/>
      <c r="BC355" s="397"/>
    </row>
    <row r="356" spans="1:55" s="122" customFormat="1" ht="52.5" thickBot="1" x14ac:dyDescent="0.35">
      <c r="A356" s="484" t="s">
        <v>16</v>
      </c>
      <c r="B356" s="460">
        <f t="shared" si="421"/>
        <v>6525000</v>
      </c>
      <c r="C356" s="460">
        <f t="shared" si="421"/>
        <v>0</v>
      </c>
      <c r="D356" s="460">
        <f t="shared" si="421"/>
        <v>0</v>
      </c>
      <c r="E356" s="460">
        <f t="shared" si="421"/>
        <v>0</v>
      </c>
      <c r="F356" s="460">
        <f t="shared" si="421"/>
        <v>0</v>
      </c>
      <c r="G356" s="460">
        <f t="shared" si="421"/>
        <v>1087500</v>
      </c>
      <c r="H356" s="460">
        <f t="shared" si="421"/>
        <v>1087500</v>
      </c>
      <c r="I356" s="460">
        <f t="shared" si="421"/>
        <v>1087500</v>
      </c>
      <c r="J356" s="460">
        <f t="shared" si="421"/>
        <v>1087500</v>
      </c>
      <c r="K356" s="460">
        <f t="shared" si="421"/>
        <v>1087500</v>
      </c>
      <c r="L356" s="461">
        <f t="shared" si="421"/>
        <v>1087500</v>
      </c>
      <c r="M356" s="117"/>
      <c r="N356" s="117"/>
      <c r="O356" s="117"/>
      <c r="P356" s="117"/>
      <c r="Q356" s="397"/>
      <c r="R356" s="397"/>
      <c r="S356" s="397"/>
      <c r="T356" s="397"/>
      <c r="U356" s="397"/>
      <c r="V356" s="397"/>
      <c r="W356" s="397"/>
      <c r="X356" s="397"/>
      <c r="Y356" s="397"/>
      <c r="Z356" s="397"/>
      <c r="AA356" s="397"/>
      <c r="AB356" s="397"/>
      <c r="AC356" s="397"/>
      <c r="AD356" s="397"/>
      <c r="AE356" s="397"/>
      <c r="AF356" s="397"/>
      <c r="AG356" s="397"/>
      <c r="AH356" s="397"/>
      <c r="AI356" s="397"/>
      <c r="AJ356" s="397"/>
      <c r="AK356" s="397"/>
      <c r="AL356" s="397"/>
      <c r="AM356" s="397"/>
      <c r="AN356" s="397"/>
      <c r="AO356" s="397"/>
      <c r="AP356" s="397"/>
      <c r="AQ356" s="397"/>
      <c r="AR356" s="397"/>
      <c r="AS356" s="397"/>
      <c r="AT356" s="397"/>
      <c r="AU356" s="397"/>
      <c r="AV356" s="397"/>
      <c r="AW356" s="397"/>
      <c r="AX356" s="397"/>
      <c r="AY356" s="397"/>
      <c r="AZ356" s="397"/>
      <c r="BA356" s="397"/>
      <c r="BB356" s="397"/>
      <c r="BC356" s="397"/>
    </row>
    <row r="357" spans="1:55" s="122" customFormat="1" ht="55.5" customHeight="1" x14ac:dyDescent="0.3">
      <c r="A357" s="515" t="s">
        <v>509</v>
      </c>
      <c r="B357" s="491">
        <f>B359+B360</f>
        <v>6525000</v>
      </c>
      <c r="C357" s="491">
        <f t="shared" ref="C357" si="422">C359+C360</f>
        <v>0</v>
      </c>
      <c r="D357" s="491">
        <f t="shared" ref="D357" si="423">D359+D360</f>
        <v>0</v>
      </c>
      <c r="E357" s="491">
        <f t="shared" ref="E357" si="424">E359+E360</f>
        <v>0</v>
      </c>
      <c r="F357" s="491">
        <f t="shared" ref="F357" si="425">F359+F360</f>
        <v>0</v>
      </c>
      <c r="G357" s="491">
        <f t="shared" ref="G357" si="426">G359+G360</f>
        <v>1087500</v>
      </c>
      <c r="H357" s="491">
        <f t="shared" ref="H357" si="427">H359+H360</f>
        <v>1087500</v>
      </c>
      <c r="I357" s="491">
        <f t="shared" ref="I357" si="428">I359+I360</f>
        <v>1087500</v>
      </c>
      <c r="J357" s="491">
        <f t="shared" ref="J357" si="429">J359+J360</f>
        <v>1087500</v>
      </c>
      <c r="K357" s="491">
        <f t="shared" ref="K357" si="430">K359+K360</f>
        <v>1087500</v>
      </c>
      <c r="L357" s="492">
        <f t="shared" ref="L357" si="431">L359+L360</f>
        <v>1087500</v>
      </c>
      <c r="M357" s="117"/>
      <c r="N357" s="117"/>
      <c r="O357" s="117"/>
      <c r="P357" s="117"/>
      <c r="Q357" s="397"/>
      <c r="R357" s="397"/>
      <c r="S357" s="397"/>
      <c r="T357" s="397"/>
      <c r="U357" s="397"/>
      <c r="V357" s="397"/>
      <c r="W357" s="397"/>
      <c r="X357" s="397"/>
      <c r="Y357" s="397"/>
      <c r="Z357" s="397"/>
      <c r="AA357" s="397"/>
      <c r="AB357" s="397"/>
      <c r="AC357" s="397"/>
      <c r="AD357" s="397"/>
      <c r="AE357" s="397"/>
      <c r="AF357" s="397"/>
      <c r="AG357" s="397"/>
      <c r="AH357" s="397"/>
      <c r="AI357" s="397"/>
      <c r="AJ357" s="397"/>
      <c r="AK357" s="397"/>
      <c r="AL357" s="397"/>
      <c r="AM357" s="397"/>
      <c r="AN357" s="397"/>
      <c r="AO357" s="397"/>
      <c r="AP357" s="397"/>
      <c r="AQ357" s="397"/>
      <c r="AR357" s="397"/>
      <c r="AS357" s="397"/>
      <c r="AT357" s="397"/>
      <c r="AU357" s="397"/>
      <c r="AV357" s="397"/>
      <c r="AW357" s="397"/>
      <c r="AX357" s="397"/>
      <c r="AY357" s="397"/>
      <c r="AZ357" s="397"/>
      <c r="BA357" s="397"/>
      <c r="BB357" s="397"/>
      <c r="BC357" s="397"/>
    </row>
    <row r="358" spans="1:55" s="467" customFormat="1" x14ac:dyDescent="0.3">
      <c r="A358" s="544" t="s">
        <v>464</v>
      </c>
      <c r="B358" s="545">
        <f>B359+B360</f>
        <v>6525000</v>
      </c>
      <c r="C358" s="545">
        <f t="shared" ref="C358:L358" si="432">C359+C360</f>
        <v>0</v>
      </c>
      <c r="D358" s="545">
        <f t="shared" si="432"/>
        <v>0</v>
      </c>
      <c r="E358" s="545">
        <f t="shared" si="432"/>
        <v>0</v>
      </c>
      <c r="F358" s="545">
        <f t="shared" si="432"/>
        <v>0</v>
      </c>
      <c r="G358" s="545">
        <f t="shared" si="432"/>
        <v>1087500</v>
      </c>
      <c r="H358" s="545">
        <f t="shared" si="432"/>
        <v>1087500</v>
      </c>
      <c r="I358" s="545">
        <f t="shared" si="432"/>
        <v>1087500</v>
      </c>
      <c r="J358" s="545">
        <f t="shared" si="432"/>
        <v>1087500</v>
      </c>
      <c r="K358" s="545">
        <f t="shared" si="432"/>
        <v>1087500</v>
      </c>
      <c r="L358" s="546">
        <f t="shared" si="432"/>
        <v>1087500</v>
      </c>
      <c r="M358" s="117"/>
      <c r="N358" s="117"/>
      <c r="O358" s="117"/>
      <c r="P358" s="117"/>
      <c r="Q358" s="466"/>
      <c r="R358" s="466"/>
      <c r="S358" s="466"/>
      <c r="T358" s="466"/>
      <c r="U358" s="466"/>
      <c r="V358" s="466"/>
      <c r="W358" s="466"/>
      <c r="X358" s="466"/>
      <c r="Y358" s="466"/>
      <c r="Z358" s="466"/>
      <c r="AA358" s="466"/>
      <c r="AB358" s="466"/>
      <c r="AC358" s="466"/>
      <c r="AD358" s="466"/>
      <c r="AE358" s="466"/>
      <c r="AF358" s="466"/>
      <c r="AG358" s="466"/>
      <c r="AH358" s="466"/>
      <c r="AI358" s="466"/>
      <c r="AJ358" s="466"/>
      <c r="AK358" s="466"/>
      <c r="AL358" s="466"/>
      <c r="AM358" s="466"/>
      <c r="AN358" s="466"/>
      <c r="AO358" s="466"/>
      <c r="AP358" s="466"/>
      <c r="AQ358" s="466"/>
      <c r="AR358" s="466"/>
      <c r="AS358" s="466"/>
      <c r="AT358" s="466"/>
      <c r="AU358" s="466"/>
      <c r="AV358" s="466"/>
      <c r="AW358" s="466"/>
      <c r="AX358" s="466"/>
      <c r="AY358" s="466"/>
      <c r="AZ358" s="466"/>
      <c r="BA358" s="466"/>
      <c r="BB358" s="466"/>
      <c r="BC358" s="466"/>
    </row>
    <row r="359" spans="1:55" s="122" customFormat="1" hidden="1" x14ac:dyDescent="0.3">
      <c r="A359" s="406" t="s">
        <v>15</v>
      </c>
      <c r="B359" s="407">
        <v>0</v>
      </c>
      <c r="C359" s="407">
        <v>0</v>
      </c>
      <c r="D359" s="407">
        <v>0</v>
      </c>
      <c r="E359" s="407">
        <v>0</v>
      </c>
      <c r="F359" s="407">
        <v>0</v>
      </c>
      <c r="G359" s="407">
        <f>$B$359/6</f>
        <v>0</v>
      </c>
      <c r="H359" s="407">
        <f t="shared" ref="H359:L359" si="433">$B$359/6</f>
        <v>0</v>
      </c>
      <c r="I359" s="407">
        <f t="shared" si="433"/>
        <v>0</v>
      </c>
      <c r="J359" s="407">
        <f t="shared" si="433"/>
        <v>0</v>
      </c>
      <c r="K359" s="407">
        <f t="shared" si="433"/>
        <v>0</v>
      </c>
      <c r="L359" s="408">
        <f t="shared" si="433"/>
        <v>0</v>
      </c>
      <c r="M359" s="117"/>
      <c r="N359" s="117"/>
      <c r="O359" s="117"/>
      <c r="P359" s="117"/>
    </row>
    <row r="360" spans="1:55" s="122" customFormat="1" ht="52" x14ac:dyDescent="0.3">
      <c r="A360" s="406" t="s">
        <v>16</v>
      </c>
      <c r="B360" s="407">
        <f>'3.PIELIKUMS'!J41</f>
        <v>6525000</v>
      </c>
      <c r="C360" s="407">
        <v>0</v>
      </c>
      <c r="D360" s="407">
        <v>0</v>
      </c>
      <c r="E360" s="407">
        <v>0</v>
      </c>
      <c r="F360" s="407">
        <v>0</v>
      </c>
      <c r="G360" s="407">
        <f>$B$360/6</f>
        <v>1087500</v>
      </c>
      <c r="H360" s="407">
        <f t="shared" ref="H360:L360" si="434">$B$360/6</f>
        <v>1087500</v>
      </c>
      <c r="I360" s="407">
        <f t="shared" si="434"/>
        <v>1087500</v>
      </c>
      <c r="J360" s="407">
        <f t="shared" si="434"/>
        <v>1087500</v>
      </c>
      <c r="K360" s="407">
        <f t="shared" si="434"/>
        <v>1087500</v>
      </c>
      <c r="L360" s="408">
        <f t="shared" si="434"/>
        <v>1087500</v>
      </c>
      <c r="M360" s="117"/>
      <c r="N360" s="117"/>
      <c r="O360" s="117"/>
      <c r="P360" s="117"/>
      <c r="Q360" s="117"/>
      <c r="R360" s="117"/>
      <c r="S360" s="117"/>
      <c r="T360" s="117"/>
      <c r="U360" s="117"/>
      <c r="V360" s="117"/>
      <c r="W360" s="117"/>
      <c r="X360" s="117"/>
      <c r="Y360" s="117"/>
      <c r="Z360" s="117"/>
      <c r="AA360" s="117"/>
      <c r="AB360" s="117"/>
      <c r="AC360" s="117"/>
      <c r="AD360" s="117"/>
      <c r="AE360" s="117"/>
      <c r="AF360" s="117"/>
      <c r="AG360" s="117"/>
      <c r="AH360" s="117"/>
      <c r="AI360" s="117"/>
      <c r="AJ360" s="117"/>
      <c r="AK360" s="117"/>
      <c r="AL360" s="117"/>
      <c r="AM360" s="117"/>
      <c r="AN360" s="117"/>
      <c r="AO360" s="117"/>
      <c r="AP360" s="117"/>
      <c r="AQ360" s="117"/>
      <c r="AR360" s="117"/>
      <c r="AS360" s="117"/>
      <c r="AT360" s="117"/>
      <c r="AU360" s="117"/>
      <c r="AV360" s="117"/>
      <c r="AW360" s="117"/>
      <c r="AX360" s="117"/>
      <c r="AY360" s="117"/>
      <c r="AZ360" s="117"/>
      <c r="BA360" s="117"/>
      <c r="BB360" s="117"/>
      <c r="BC360" s="117"/>
    </row>
    <row r="361" spans="1:55" s="122" customFormat="1" ht="54" customHeight="1" x14ac:dyDescent="0.3">
      <c r="A361" s="402" t="s">
        <v>510</v>
      </c>
      <c r="B361" s="403">
        <f>B363+B364</f>
        <v>0</v>
      </c>
      <c r="C361" s="403">
        <f t="shared" ref="C361" si="435">C363+C364</f>
        <v>0</v>
      </c>
      <c r="D361" s="403">
        <f t="shared" ref="D361" si="436">D363+D364</f>
        <v>0</v>
      </c>
      <c r="E361" s="403">
        <f t="shared" ref="E361" si="437">E363+E364</f>
        <v>0</v>
      </c>
      <c r="F361" s="403">
        <f t="shared" ref="F361" si="438">F363+F364</f>
        <v>0</v>
      </c>
      <c r="G361" s="403">
        <f t="shared" ref="G361" si="439">G363+G364</f>
        <v>0</v>
      </c>
      <c r="H361" s="403">
        <f t="shared" ref="H361" si="440">H363+H364</f>
        <v>0</v>
      </c>
      <c r="I361" s="403">
        <f t="shared" ref="I361" si="441">I363+I364</f>
        <v>0</v>
      </c>
      <c r="J361" s="403">
        <f t="shared" ref="J361" si="442">J363+J364</f>
        <v>0</v>
      </c>
      <c r="K361" s="403">
        <f t="shared" ref="K361" si="443">K363+K364</f>
        <v>0</v>
      </c>
      <c r="L361" s="404">
        <f t="shared" ref="L361" si="444">L363+L364</f>
        <v>0</v>
      </c>
      <c r="M361" s="117"/>
      <c r="N361" s="117"/>
      <c r="O361" s="117"/>
      <c r="P361" s="117"/>
      <c r="Q361" s="397"/>
      <c r="R361" s="397"/>
      <c r="S361" s="397"/>
      <c r="T361" s="397"/>
      <c r="U361" s="397"/>
      <c r="V361" s="397"/>
      <c r="W361" s="397"/>
      <c r="X361" s="397"/>
      <c r="Y361" s="397"/>
      <c r="Z361" s="397"/>
      <c r="AA361" s="397"/>
      <c r="AB361" s="397"/>
      <c r="AC361" s="397"/>
      <c r="AD361" s="397"/>
      <c r="AE361" s="397"/>
      <c r="AF361" s="397"/>
      <c r="AG361" s="397"/>
      <c r="AH361" s="397"/>
      <c r="AI361" s="397"/>
      <c r="AJ361" s="397"/>
      <c r="AK361" s="397"/>
      <c r="AL361" s="397"/>
      <c r="AM361" s="397"/>
      <c r="AN361" s="397"/>
      <c r="AO361" s="397"/>
      <c r="AP361" s="397"/>
      <c r="AQ361" s="397"/>
      <c r="AR361" s="397"/>
      <c r="AS361" s="397"/>
      <c r="AT361" s="397"/>
      <c r="AU361" s="397"/>
      <c r="AV361" s="397"/>
      <c r="AW361" s="397"/>
      <c r="AX361" s="397"/>
      <c r="AY361" s="397"/>
      <c r="AZ361" s="397"/>
      <c r="BA361" s="397"/>
      <c r="BB361" s="397"/>
      <c r="BC361" s="397"/>
    </row>
    <row r="362" spans="1:55" s="467" customFormat="1" x14ac:dyDescent="0.3">
      <c r="A362" s="544" t="s">
        <v>464</v>
      </c>
      <c r="B362" s="545">
        <f>B363+B364</f>
        <v>0</v>
      </c>
      <c r="C362" s="545">
        <f t="shared" ref="C362" si="445">C363+C364</f>
        <v>0</v>
      </c>
      <c r="D362" s="545">
        <f t="shared" ref="D362" si="446">D363+D364</f>
        <v>0</v>
      </c>
      <c r="E362" s="545">
        <f t="shared" ref="E362" si="447">E363+E364</f>
        <v>0</v>
      </c>
      <c r="F362" s="545">
        <f t="shared" ref="F362" si="448">F363+F364</f>
        <v>0</v>
      </c>
      <c r="G362" s="545">
        <f t="shared" ref="G362" si="449">G363+G364</f>
        <v>0</v>
      </c>
      <c r="H362" s="545">
        <f t="shared" ref="H362" si="450">H363+H364</f>
        <v>0</v>
      </c>
      <c r="I362" s="545">
        <f t="shared" ref="I362" si="451">I363+I364</f>
        <v>0</v>
      </c>
      <c r="J362" s="545">
        <f t="shared" ref="J362" si="452">J363+J364</f>
        <v>0</v>
      </c>
      <c r="K362" s="545">
        <f t="shared" ref="K362" si="453">K363+K364</f>
        <v>0</v>
      </c>
      <c r="L362" s="546">
        <f t="shared" ref="L362" si="454">L363+L364</f>
        <v>0</v>
      </c>
      <c r="M362" s="117"/>
      <c r="N362" s="117"/>
      <c r="O362" s="117"/>
      <c r="P362" s="117"/>
      <c r="Q362" s="466"/>
      <c r="R362" s="466"/>
      <c r="S362" s="466"/>
      <c r="T362" s="466"/>
      <c r="U362" s="466"/>
      <c r="V362" s="466"/>
      <c r="W362" s="466"/>
      <c r="X362" s="466"/>
      <c r="Y362" s="466"/>
      <c r="Z362" s="466"/>
      <c r="AA362" s="466"/>
      <c r="AB362" s="466"/>
      <c r="AC362" s="466"/>
      <c r="AD362" s="466"/>
      <c r="AE362" s="466"/>
      <c r="AF362" s="466"/>
      <c r="AG362" s="466"/>
      <c r="AH362" s="466"/>
      <c r="AI362" s="466"/>
      <c r="AJ362" s="466"/>
      <c r="AK362" s="466"/>
      <c r="AL362" s="466"/>
      <c r="AM362" s="466"/>
      <c r="AN362" s="466"/>
      <c r="AO362" s="466"/>
      <c r="AP362" s="466"/>
      <c r="AQ362" s="466"/>
      <c r="AR362" s="466"/>
      <c r="AS362" s="466"/>
      <c r="AT362" s="466"/>
      <c r="AU362" s="466"/>
      <c r="AV362" s="466"/>
      <c r="AW362" s="466"/>
      <c r="AX362" s="466"/>
      <c r="AY362" s="466"/>
      <c r="AZ362" s="466"/>
      <c r="BA362" s="466"/>
      <c r="BB362" s="466"/>
      <c r="BC362" s="466"/>
    </row>
    <row r="363" spans="1:55" s="122" customFormat="1" hidden="1" x14ac:dyDescent="0.3">
      <c r="A363" s="406" t="s">
        <v>15</v>
      </c>
      <c r="B363" s="407">
        <v>0</v>
      </c>
      <c r="C363" s="407">
        <v>0</v>
      </c>
      <c r="D363" s="407">
        <v>0</v>
      </c>
      <c r="E363" s="407">
        <v>0</v>
      </c>
      <c r="F363" s="407">
        <v>0</v>
      </c>
      <c r="G363" s="407">
        <f>$B$363/6</f>
        <v>0</v>
      </c>
      <c r="H363" s="407">
        <f t="shared" ref="H363:L363" si="455">$B$363/6</f>
        <v>0</v>
      </c>
      <c r="I363" s="407">
        <f t="shared" si="455"/>
        <v>0</v>
      </c>
      <c r="J363" s="407">
        <f t="shared" si="455"/>
        <v>0</v>
      </c>
      <c r="K363" s="407">
        <f t="shared" si="455"/>
        <v>0</v>
      </c>
      <c r="L363" s="408">
        <f t="shared" si="455"/>
        <v>0</v>
      </c>
      <c r="M363" s="117"/>
      <c r="N363" s="117"/>
      <c r="O363" s="117"/>
      <c r="P363" s="117"/>
      <c r="Q363" s="397"/>
      <c r="R363" s="397"/>
      <c r="S363" s="397"/>
      <c r="T363" s="397"/>
      <c r="U363" s="397"/>
      <c r="V363" s="397"/>
      <c r="W363" s="397"/>
      <c r="X363" s="397"/>
      <c r="Y363" s="397"/>
      <c r="Z363" s="397"/>
      <c r="AA363" s="397"/>
      <c r="AB363" s="397"/>
      <c r="AC363" s="397"/>
      <c r="AD363" s="397"/>
      <c r="AE363" s="397"/>
      <c r="AF363" s="397"/>
      <c r="AG363" s="397"/>
      <c r="AH363" s="397"/>
      <c r="AI363" s="397"/>
      <c r="AJ363" s="397"/>
      <c r="AK363" s="397"/>
      <c r="AL363" s="397"/>
      <c r="AM363" s="397"/>
      <c r="AN363" s="397"/>
      <c r="AO363" s="397"/>
      <c r="AP363" s="397"/>
      <c r="AQ363" s="397"/>
      <c r="AR363" s="397"/>
      <c r="AS363" s="397"/>
      <c r="AT363" s="397"/>
      <c r="AU363" s="397"/>
      <c r="AV363" s="397"/>
      <c r="AW363" s="397"/>
      <c r="AX363" s="397"/>
      <c r="AY363" s="397"/>
      <c r="AZ363" s="397"/>
      <c r="BA363" s="397"/>
      <c r="BB363" s="397"/>
      <c r="BC363" s="397"/>
    </row>
    <row r="364" spans="1:55" s="122" customFormat="1" ht="52" hidden="1" x14ac:dyDescent="0.3">
      <c r="A364" s="406" t="s">
        <v>16</v>
      </c>
      <c r="B364" s="407">
        <v>0</v>
      </c>
      <c r="C364" s="407">
        <v>0</v>
      </c>
      <c r="D364" s="407">
        <v>0</v>
      </c>
      <c r="E364" s="407">
        <v>0</v>
      </c>
      <c r="F364" s="407">
        <v>0</v>
      </c>
      <c r="G364" s="407">
        <f>$B$364/6</f>
        <v>0</v>
      </c>
      <c r="H364" s="407">
        <f t="shared" ref="H364:L364" si="456">$B$364/6</f>
        <v>0</v>
      </c>
      <c r="I364" s="407">
        <f t="shared" si="456"/>
        <v>0</v>
      </c>
      <c r="J364" s="407">
        <f t="shared" si="456"/>
        <v>0</v>
      </c>
      <c r="K364" s="407">
        <f t="shared" si="456"/>
        <v>0</v>
      </c>
      <c r="L364" s="408">
        <f t="shared" si="456"/>
        <v>0</v>
      </c>
      <c r="M364" s="117"/>
      <c r="N364" s="117"/>
      <c r="O364" s="117"/>
      <c r="P364" s="117"/>
    </row>
    <row r="365" spans="1:55" s="122" customFormat="1" ht="43.5" customHeight="1" x14ac:dyDescent="0.3">
      <c r="A365" s="483" t="s">
        <v>511</v>
      </c>
      <c r="B365" s="403">
        <f>B367+B368</f>
        <v>13100000</v>
      </c>
      <c r="C365" s="403">
        <f t="shared" ref="C365" si="457">C367+C368</f>
        <v>0</v>
      </c>
      <c r="D365" s="403">
        <f t="shared" ref="D365" si="458">D367+D368</f>
        <v>0</v>
      </c>
      <c r="E365" s="403">
        <f t="shared" ref="E365" si="459">E367+E368</f>
        <v>0</v>
      </c>
      <c r="F365" s="403">
        <f t="shared" ref="F365" si="460">F367+F368</f>
        <v>0</v>
      </c>
      <c r="G365" s="403">
        <f t="shared" ref="G365" si="461">G367+G368</f>
        <v>2183333.3333333335</v>
      </c>
      <c r="H365" s="403">
        <f t="shared" ref="H365" si="462">H367+H368</f>
        <v>2183333.3333333335</v>
      </c>
      <c r="I365" s="403">
        <f t="shared" ref="I365" si="463">I367+I368</f>
        <v>2183333.3333333335</v>
      </c>
      <c r="J365" s="403">
        <f t="shared" ref="J365" si="464">J367+J368</f>
        <v>2183333.3333333335</v>
      </c>
      <c r="K365" s="403">
        <f t="shared" ref="K365" si="465">K367+K368</f>
        <v>2183333.3333333335</v>
      </c>
      <c r="L365" s="404">
        <f t="shared" ref="L365" si="466">L367+L368</f>
        <v>2183333.3333333335</v>
      </c>
      <c r="M365" s="117"/>
      <c r="N365" s="117"/>
      <c r="O365" s="117"/>
      <c r="P365" s="117"/>
      <c r="Q365" s="117"/>
      <c r="R365" s="117"/>
      <c r="S365" s="117"/>
      <c r="T365" s="117"/>
      <c r="U365" s="117"/>
      <c r="V365" s="117"/>
      <c r="W365" s="117"/>
      <c r="X365" s="117"/>
      <c r="Y365" s="117"/>
      <c r="Z365" s="117"/>
      <c r="AA365" s="117"/>
      <c r="AB365" s="117"/>
      <c r="AC365" s="117"/>
      <c r="AD365" s="117"/>
      <c r="AE365" s="117"/>
      <c r="AF365" s="117"/>
      <c r="AG365" s="117"/>
      <c r="AH365" s="117"/>
      <c r="AI365" s="117"/>
      <c r="AJ365" s="117"/>
      <c r="AK365" s="117"/>
      <c r="AL365" s="117"/>
      <c r="AM365" s="117"/>
      <c r="AN365" s="117"/>
      <c r="AO365" s="117"/>
      <c r="AP365" s="117"/>
      <c r="AQ365" s="117"/>
      <c r="AR365" s="117"/>
      <c r="AS365" s="117"/>
      <c r="AT365" s="117"/>
      <c r="AU365" s="117"/>
      <c r="AV365" s="117"/>
      <c r="AW365" s="117"/>
      <c r="AX365" s="117"/>
      <c r="AY365" s="117"/>
      <c r="AZ365" s="117"/>
      <c r="BA365" s="117"/>
      <c r="BB365" s="117"/>
      <c r="BC365" s="117"/>
    </row>
    <row r="366" spans="1:55" s="467" customFormat="1" x14ac:dyDescent="0.3">
      <c r="A366" s="544" t="s">
        <v>464</v>
      </c>
      <c r="B366" s="545">
        <f>B367+B368</f>
        <v>13100000</v>
      </c>
      <c r="C366" s="545">
        <f t="shared" ref="C366" si="467">C367+C368</f>
        <v>0</v>
      </c>
      <c r="D366" s="545">
        <f t="shared" ref="D366" si="468">D367+D368</f>
        <v>0</v>
      </c>
      <c r="E366" s="545">
        <f t="shared" ref="E366" si="469">E367+E368</f>
        <v>0</v>
      </c>
      <c r="F366" s="545">
        <f t="shared" ref="F366" si="470">F367+F368</f>
        <v>0</v>
      </c>
      <c r="G366" s="545">
        <f t="shared" ref="G366" si="471">G367+G368</f>
        <v>2183333.3333333335</v>
      </c>
      <c r="H366" s="545">
        <f t="shared" ref="H366" si="472">H367+H368</f>
        <v>2183333.3333333335</v>
      </c>
      <c r="I366" s="545">
        <f t="shared" ref="I366" si="473">I367+I368</f>
        <v>2183333.3333333335</v>
      </c>
      <c r="J366" s="545">
        <f t="shared" ref="J366" si="474">J367+J368</f>
        <v>2183333.3333333335</v>
      </c>
      <c r="K366" s="545">
        <f t="shared" ref="K366" si="475">K367+K368</f>
        <v>2183333.3333333335</v>
      </c>
      <c r="L366" s="546">
        <f t="shared" ref="L366" si="476">L367+L368</f>
        <v>2183333.3333333335</v>
      </c>
      <c r="M366" s="117"/>
      <c r="N366" s="117"/>
      <c r="O366" s="117"/>
      <c r="P366" s="117"/>
      <c r="Q366" s="466"/>
      <c r="R366" s="466"/>
      <c r="S366" s="466"/>
      <c r="T366" s="466"/>
      <c r="U366" s="466"/>
      <c r="V366" s="466"/>
      <c r="W366" s="466"/>
      <c r="X366" s="466"/>
      <c r="Y366" s="466"/>
      <c r="Z366" s="466"/>
      <c r="AA366" s="466"/>
      <c r="AB366" s="466"/>
      <c r="AC366" s="466"/>
      <c r="AD366" s="466"/>
      <c r="AE366" s="466"/>
      <c r="AF366" s="466"/>
      <c r="AG366" s="466"/>
      <c r="AH366" s="466"/>
      <c r="AI366" s="466"/>
      <c r="AJ366" s="466"/>
      <c r="AK366" s="466"/>
      <c r="AL366" s="466"/>
      <c r="AM366" s="466"/>
      <c r="AN366" s="466"/>
      <c r="AO366" s="466"/>
      <c r="AP366" s="466"/>
      <c r="AQ366" s="466"/>
      <c r="AR366" s="466"/>
      <c r="AS366" s="466"/>
      <c r="AT366" s="466"/>
      <c r="AU366" s="466"/>
      <c r="AV366" s="466"/>
      <c r="AW366" s="466"/>
      <c r="AX366" s="466"/>
      <c r="AY366" s="466"/>
      <c r="AZ366" s="466"/>
      <c r="BA366" s="466"/>
      <c r="BB366" s="466"/>
      <c r="BC366" s="466"/>
    </row>
    <row r="367" spans="1:55" s="122" customFormat="1" ht="13.5" thickBot="1" x14ac:dyDescent="0.35">
      <c r="A367" s="406" t="s">
        <v>15</v>
      </c>
      <c r="B367" s="407">
        <f>'3.PIELIKUMS'!J43</f>
        <v>13100000</v>
      </c>
      <c r="C367" s="407">
        <v>0</v>
      </c>
      <c r="D367" s="407">
        <v>0</v>
      </c>
      <c r="E367" s="407">
        <v>0</v>
      </c>
      <c r="F367" s="407">
        <v>0</v>
      </c>
      <c r="G367" s="407">
        <f>$B$367/6</f>
        <v>2183333.3333333335</v>
      </c>
      <c r="H367" s="407">
        <f t="shared" ref="H367:L367" si="477">$B$367/6</f>
        <v>2183333.3333333335</v>
      </c>
      <c r="I367" s="407">
        <f t="shared" si="477"/>
        <v>2183333.3333333335</v>
      </c>
      <c r="J367" s="407">
        <f t="shared" si="477"/>
        <v>2183333.3333333335</v>
      </c>
      <c r="K367" s="407">
        <f t="shared" si="477"/>
        <v>2183333.3333333335</v>
      </c>
      <c r="L367" s="408">
        <f t="shared" si="477"/>
        <v>2183333.3333333335</v>
      </c>
      <c r="M367" s="117"/>
      <c r="N367" s="117"/>
      <c r="O367" s="117"/>
      <c r="P367" s="117"/>
      <c r="Q367" s="397"/>
      <c r="R367" s="397"/>
      <c r="S367" s="397"/>
      <c r="T367" s="397"/>
      <c r="U367" s="397"/>
      <c r="V367" s="397"/>
      <c r="W367" s="397"/>
      <c r="X367" s="397"/>
      <c r="Y367" s="397"/>
      <c r="Z367" s="397"/>
      <c r="AA367" s="397"/>
      <c r="AB367" s="397"/>
      <c r="AC367" s="397"/>
      <c r="AD367" s="397"/>
      <c r="AE367" s="397"/>
      <c r="AF367" s="397"/>
      <c r="AG367" s="397"/>
      <c r="AH367" s="397"/>
      <c r="AI367" s="397"/>
      <c r="AJ367" s="397"/>
      <c r="AK367" s="397"/>
      <c r="AL367" s="397"/>
      <c r="AM367" s="397"/>
      <c r="AN367" s="397"/>
      <c r="AO367" s="397"/>
      <c r="AP367" s="397"/>
      <c r="AQ367" s="397"/>
      <c r="AR367" s="397"/>
      <c r="AS367" s="397"/>
      <c r="AT367" s="397"/>
      <c r="AU367" s="397"/>
      <c r="AV367" s="397"/>
      <c r="AW367" s="397"/>
      <c r="AX367" s="397"/>
      <c r="AY367" s="397"/>
      <c r="AZ367" s="397"/>
      <c r="BA367" s="397"/>
      <c r="BB367" s="397"/>
      <c r="BC367" s="397"/>
    </row>
    <row r="368" spans="1:55" s="122" customFormat="1" ht="52.5" hidden="1" thickBot="1" x14ac:dyDescent="0.35">
      <c r="A368" s="516" t="s">
        <v>16</v>
      </c>
      <c r="B368" s="421">
        <v>0</v>
      </c>
      <c r="C368" s="421">
        <v>0</v>
      </c>
      <c r="D368" s="421">
        <v>0</v>
      </c>
      <c r="E368" s="421">
        <v>0</v>
      </c>
      <c r="F368" s="421">
        <v>0</v>
      </c>
      <c r="G368" s="421">
        <f>$B$368/6</f>
        <v>0</v>
      </c>
      <c r="H368" s="421">
        <f t="shared" ref="H368:L368" si="478">$B$368/6</f>
        <v>0</v>
      </c>
      <c r="I368" s="421">
        <f t="shared" si="478"/>
        <v>0</v>
      </c>
      <c r="J368" s="421">
        <f t="shared" si="478"/>
        <v>0</v>
      </c>
      <c r="K368" s="421">
        <f t="shared" si="478"/>
        <v>0</v>
      </c>
      <c r="L368" s="428">
        <f t="shared" si="478"/>
        <v>0</v>
      </c>
      <c r="M368" s="117"/>
      <c r="N368" s="117"/>
      <c r="O368" s="117"/>
      <c r="P368" s="117"/>
      <c r="Q368" s="397"/>
      <c r="R368" s="397"/>
      <c r="S368" s="397"/>
      <c r="T368" s="397"/>
      <c r="U368" s="397"/>
      <c r="V368" s="397"/>
      <c r="W368" s="397"/>
      <c r="X368" s="397"/>
      <c r="Y368" s="397"/>
      <c r="Z368" s="397"/>
      <c r="AA368" s="397"/>
      <c r="AB368" s="397"/>
      <c r="AC368" s="397"/>
      <c r="AD368" s="397"/>
      <c r="AE368" s="397"/>
      <c r="AF368" s="397"/>
      <c r="AG368" s="397"/>
      <c r="AH368" s="397"/>
      <c r="AI368" s="397"/>
      <c r="AJ368" s="397"/>
      <c r="AK368" s="397"/>
      <c r="AL368" s="397"/>
      <c r="AM368" s="397"/>
      <c r="AN368" s="397"/>
      <c r="AO368" s="397"/>
      <c r="AP368" s="397"/>
      <c r="AQ368" s="397"/>
      <c r="AR368" s="397"/>
      <c r="AS368" s="397"/>
      <c r="AT368" s="397"/>
      <c r="AU368" s="397"/>
      <c r="AV368" s="397"/>
      <c r="AW368" s="397"/>
      <c r="AX368" s="397"/>
      <c r="AY368" s="397"/>
      <c r="AZ368" s="397"/>
      <c r="BA368" s="397"/>
      <c r="BB368" s="397"/>
      <c r="BC368" s="397"/>
    </row>
    <row r="369" spans="1:55" s="122" customFormat="1" ht="26" x14ac:dyDescent="0.3">
      <c r="A369" s="447" t="s">
        <v>512</v>
      </c>
      <c r="B369" s="652"/>
      <c r="C369" s="652"/>
      <c r="D369" s="652"/>
      <c r="E369" s="652"/>
      <c r="F369" s="652"/>
      <c r="G369" s="652"/>
      <c r="H369" s="652"/>
      <c r="I369" s="652"/>
      <c r="J369" s="652"/>
      <c r="K369" s="652"/>
      <c r="L369" s="653"/>
      <c r="M369" s="117"/>
      <c r="N369" s="117"/>
      <c r="O369" s="117"/>
      <c r="P369" s="117"/>
    </row>
    <row r="370" spans="1:55" s="122" customFormat="1" ht="17.25" customHeight="1" x14ac:dyDescent="0.3">
      <c r="A370" s="436" t="s">
        <v>9</v>
      </c>
      <c r="B370" s="584">
        <f>B374</f>
        <v>19140000</v>
      </c>
      <c r="C370" s="584">
        <f t="shared" ref="C370:L370" si="479">C374</f>
        <v>0</v>
      </c>
      <c r="D370" s="584">
        <f t="shared" si="479"/>
        <v>0</v>
      </c>
      <c r="E370" s="584">
        <f t="shared" si="479"/>
        <v>0</v>
      </c>
      <c r="F370" s="584">
        <f t="shared" si="479"/>
        <v>0</v>
      </c>
      <c r="G370" s="584">
        <f t="shared" si="479"/>
        <v>3190000</v>
      </c>
      <c r="H370" s="584">
        <f t="shared" si="479"/>
        <v>3190000</v>
      </c>
      <c r="I370" s="584">
        <f t="shared" si="479"/>
        <v>3190000</v>
      </c>
      <c r="J370" s="584">
        <f t="shared" si="479"/>
        <v>3190000</v>
      </c>
      <c r="K370" s="584">
        <f t="shared" si="479"/>
        <v>3190000</v>
      </c>
      <c r="L370" s="585">
        <f t="shared" si="479"/>
        <v>3190000</v>
      </c>
      <c r="M370" s="117"/>
      <c r="N370" s="117"/>
      <c r="O370" s="117"/>
      <c r="P370" s="117"/>
      <c r="Q370" s="117"/>
      <c r="R370" s="117"/>
      <c r="S370" s="117"/>
      <c r="T370" s="117"/>
      <c r="U370" s="117"/>
      <c r="V370" s="117"/>
      <c r="W370" s="117"/>
      <c r="X370" s="117"/>
      <c r="Y370" s="117"/>
      <c r="Z370" s="117"/>
      <c r="AA370" s="117"/>
      <c r="AB370" s="117"/>
      <c r="AC370" s="117"/>
      <c r="AD370" s="117"/>
      <c r="AE370" s="117"/>
      <c r="AF370" s="117"/>
      <c r="AG370" s="117"/>
      <c r="AH370" s="117"/>
      <c r="AI370" s="117"/>
      <c r="AJ370" s="117"/>
      <c r="AK370" s="117"/>
      <c r="AL370" s="117"/>
      <c r="AM370" s="117"/>
      <c r="AN370" s="117"/>
      <c r="AO370" s="117"/>
      <c r="AP370" s="117"/>
      <c r="AQ370" s="117"/>
      <c r="AR370" s="117"/>
      <c r="AS370" s="117"/>
      <c r="AT370" s="117"/>
      <c r="AU370" s="117"/>
      <c r="AV370" s="117"/>
      <c r="AW370" s="117"/>
      <c r="AX370" s="117"/>
      <c r="AY370" s="117"/>
      <c r="AZ370" s="117"/>
      <c r="BA370" s="117"/>
      <c r="BB370" s="117"/>
      <c r="BC370" s="117"/>
    </row>
    <row r="371" spans="1:55" hidden="1" x14ac:dyDescent="0.3">
      <c r="A371" s="433" t="s">
        <v>10</v>
      </c>
      <c r="B371" s="434"/>
      <c r="C371" s="434"/>
      <c r="D371" s="434"/>
      <c r="E371" s="434"/>
      <c r="F371" s="434"/>
      <c r="G371" s="434"/>
      <c r="H371" s="434"/>
      <c r="I371" s="434"/>
      <c r="J371" s="434"/>
      <c r="K371" s="434"/>
      <c r="L371" s="435"/>
      <c r="Q371" s="397"/>
      <c r="R371" s="397"/>
      <c r="S371" s="397"/>
      <c r="T371" s="397"/>
      <c r="U371" s="397"/>
      <c r="V371" s="397"/>
      <c r="W371" s="397"/>
      <c r="X371" s="397"/>
      <c r="Y371" s="397"/>
      <c r="Z371" s="397"/>
      <c r="AA371" s="397"/>
      <c r="AB371" s="397"/>
      <c r="AC371" s="397"/>
      <c r="AD371" s="397"/>
      <c r="AE371" s="397"/>
      <c r="AF371" s="397"/>
      <c r="AG371" s="397"/>
      <c r="AH371" s="397"/>
      <c r="AI371" s="397"/>
      <c r="AJ371" s="397"/>
      <c r="AK371" s="397"/>
      <c r="AL371" s="397"/>
      <c r="AM371" s="397"/>
      <c r="AN371" s="397"/>
      <c r="AO371" s="397"/>
      <c r="AP371" s="397"/>
      <c r="AQ371" s="397"/>
      <c r="AR371" s="397"/>
      <c r="AS371" s="397"/>
      <c r="AT371" s="397"/>
      <c r="AU371" s="397"/>
      <c r="AV371" s="397"/>
      <c r="AW371" s="397"/>
      <c r="AX371" s="397"/>
      <c r="AY371" s="397"/>
      <c r="AZ371" s="397"/>
      <c r="BA371" s="397"/>
      <c r="BB371" s="397"/>
      <c r="BC371" s="397"/>
    </row>
    <row r="372" spans="1:55" hidden="1" x14ac:dyDescent="0.3">
      <c r="A372" s="433" t="s">
        <v>11</v>
      </c>
      <c r="B372" s="434"/>
      <c r="C372" s="434"/>
      <c r="D372" s="434"/>
      <c r="E372" s="434"/>
      <c r="F372" s="434"/>
      <c r="G372" s="434"/>
      <c r="H372" s="434"/>
      <c r="I372" s="434"/>
      <c r="J372" s="434"/>
      <c r="K372" s="434"/>
      <c r="L372" s="435"/>
      <c r="Q372" s="397"/>
      <c r="R372" s="397"/>
      <c r="S372" s="397"/>
      <c r="T372" s="397"/>
      <c r="U372" s="397"/>
      <c r="V372" s="397"/>
      <c r="W372" s="397"/>
      <c r="X372" s="397"/>
      <c r="Y372" s="397"/>
      <c r="Z372" s="397"/>
      <c r="AA372" s="397"/>
      <c r="AB372" s="397"/>
      <c r="AC372" s="397"/>
      <c r="AD372" s="397"/>
      <c r="AE372" s="397"/>
      <c r="AF372" s="397"/>
      <c r="AG372" s="397"/>
      <c r="AH372" s="397"/>
      <c r="AI372" s="397"/>
      <c r="AJ372" s="397"/>
      <c r="AK372" s="397"/>
      <c r="AL372" s="397"/>
      <c r="AM372" s="397"/>
      <c r="AN372" s="397"/>
      <c r="AO372" s="397"/>
      <c r="AP372" s="397"/>
      <c r="AQ372" s="397"/>
      <c r="AR372" s="397"/>
      <c r="AS372" s="397"/>
      <c r="AT372" s="397"/>
      <c r="AU372" s="397"/>
      <c r="AV372" s="397"/>
      <c r="AW372" s="397"/>
      <c r="AX372" s="397"/>
      <c r="AY372" s="397"/>
      <c r="AZ372" s="397"/>
      <c r="BA372" s="397"/>
      <c r="BB372" s="397"/>
      <c r="BC372" s="397"/>
    </row>
    <row r="373" spans="1:55" ht="26" hidden="1" x14ac:dyDescent="0.3">
      <c r="A373" s="433" t="s">
        <v>12</v>
      </c>
      <c r="B373" s="434"/>
      <c r="C373" s="434"/>
      <c r="D373" s="434"/>
      <c r="E373" s="434"/>
      <c r="F373" s="434"/>
      <c r="G373" s="434"/>
      <c r="H373" s="434"/>
      <c r="I373" s="434"/>
      <c r="J373" s="434"/>
      <c r="K373" s="434"/>
      <c r="L373" s="435"/>
      <c r="Q373" s="122"/>
      <c r="R373" s="122"/>
      <c r="S373" s="122"/>
      <c r="T373" s="122"/>
      <c r="U373" s="122"/>
      <c r="V373" s="122"/>
      <c r="W373" s="122"/>
      <c r="X373" s="122"/>
      <c r="Y373" s="122"/>
      <c r="Z373" s="122"/>
      <c r="AA373" s="122"/>
      <c r="AB373" s="122"/>
      <c r="AC373" s="122"/>
      <c r="AD373" s="122"/>
      <c r="AE373" s="122"/>
      <c r="AF373" s="122"/>
      <c r="AG373" s="122"/>
      <c r="AH373" s="122"/>
      <c r="AI373" s="122"/>
      <c r="AJ373" s="122"/>
      <c r="AK373" s="122"/>
      <c r="AL373" s="122"/>
      <c r="AM373" s="122"/>
      <c r="AN373" s="122"/>
      <c r="AO373" s="122"/>
      <c r="AP373" s="122"/>
      <c r="AQ373" s="122"/>
      <c r="AR373" s="122"/>
      <c r="AS373" s="122"/>
      <c r="AT373" s="122"/>
      <c r="AU373" s="122"/>
      <c r="AV373" s="122"/>
      <c r="AW373" s="122"/>
      <c r="AX373" s="122"/>
      <c r="AY373" s="122"/>
      <c r="AZ373" s="122"/>
      <c r="BA373" s="122"/>
      <c r="BB373" s="122"/>
      <c r="BC373" s="122"/>
    </row>
    <row r="374" spans="1:55" s="122" customFormat="1" x14ac:dyDescent="0.3">
      <c r="A374" s="436" t="s">
        <v>13</v>
      </c>
      <c r="B374" s="584">
        <f>B376+B377</f>
        <v>19140000</v>
      </c>
      <c r="C374" s="584">
        <f t="shared" ref="C374:L374" si="480">C376+C377</f>
        <v>0</v>
      </c>
      <c r="D374" s="584">
        <f t="shared" si="480"/>
        <v>0</v>
      </c>
      <c r="E374" s="584">
        <f t="shared" si="480"/>
        <v>0</v>
      </c>
      <c r="F374" s="584">
        <f t="shared" si="480"/>
        <v>0</v>
      </c>
      <c r="G374" s="584">
        <f t="shared" si="480"/>
        <v>3190000</v>
      </c>
      <c r="H374" s="584">
        <f t="shared" si="480"/>
        <v>3190000</v>
      </c>
      <c r="I374" s="584">
        <f t="shared" si="480"/>
        <v>3190000</v>
      </c>
      <c r="J374" s="584">
        <f t="shared" si="480"/>
        <v>3190000</v>
      </c>
      <c r="K374" s="584">
        <f t="shared" si="480"/>
        <v>3190000</v>
      </c>
      <c r="L374" s="585">
        <f t="shared" si="480"/>
        <v>3190000</v>
      </c>
      <c r="M374" s="117"/>
      <c r="N374" s="117"/>
      <c r="O374" s="117"/>
      <c r="P374" s="117"/>
      <c r="Q374" s="117"/>
      <c r="R374" s="117"/>
      <c r="S374" s="117"/>
      <c r="T374" s="117"/>
      <c r="U374" s="117"/>
      <c r="V374" s="117"/>
      <c r="W374" s="117"/>
      <c r="X374" s="117"/>
      <c r="Y374" s="117"/>
      <c r="Z374" s="117"/>
      <c r="AA374" s="117"/>
      <c r="AB374" s="117"/>
      <c r="AC374" s="117"/>
      <c r="AD374" s="117"/>
      <c r="AE374" s="117"/>
      <c r="AF374" s="117"/>
      <c r="AG374" s="117"/>
      <c r="AH374" s="117"/>
      <c r="AI374" s="117"/>
      <c r="AJ374" s="117"/>
      <c r="AK374" s="117"/>
      <c r="AL374" s="117"/>
      <c r="AM374" s="117"/>
      <c r="AN374" s="117"/>
      <c r="AO374" s="117"/>
      <c r="AP374" s="117"/>
      <c r="AQ374" s="117"/>
      <c r="AR374" s="117"/>
      <c r="AS374" s="117"/>
      <c r="AT374" s="117"/>
      <c r="AU374" s="117"/>
      <c r="AV374" s="117"/>
      <c r="AW374" s="117"/>
      <c r="AX374" s="117"/>
      <c r="AY374" s="117"/>
      <c r="AZ374" s="117"/>
      <c r="BA374" s="117"/>
      <c r="BB374" s="117"/>
      <c r="BC374" s="117"/>
    </row>
    <row r="375" spans="1:55" x14ac:dyDescent="0.3">
      <c r="A375" s="433" t="s">
        <v>14</v>
      </c>
      <c r="B375" s="434"/>
      <c r="C375" s="434"/>
      <c r="D375" s="434"/>
      <c r="E375" s="434"/>
      <c r="F375" s="434"/>
      <c r="G375" s="434"/>
      <c r="H375" s="434"/>
      <c r="I375" s="434"/>
      <c r="J375" s="434"/>
      <c r="K375" s="434"/>
      <c r="L375" s="435"/>
      <c r="Q375" s="397"/>
      <c r="R375" s="397"/>
      <c r="S375" s="397"/>
      <c r="T375" s="397"/>
      <c r="U375" s="397"/>
      <c r="V375" s="397"/>
      <c r="W375" s="397"/>
      <c r="X375" s="397"/>
      <c r="Y375" s="397"/>
      <c r="Z375" s="397"/>
      <c r="AA375" s="397"/>
      <c r="AB375" s="397"/>
      <c r="AC375" s="397"/>
      <c r="AD375" s="397"/>
      <c r="AE375" s="397"/>
      <c r="AF375" s="397"/>
      <c r="AG375" s="397"/>
      <c r="AH375" s="397"/>
      <c r="AI375" s="397"/>
      <c r="AJ375" s="397"/>
      <c r="AK375" s="397"/>
      <c r="AL375" s="397"/>
      <c r="AM375" s="397"/>
      <c r="AN375" s="397"/>
      <c r="AO375" s="397"/>
      <c r="AP375" s="397"/>
      <c r="AQ375" s="397"/>
      <c r="AR375" s="397"/>
      <c r="AS375" s="397"/>
      <c r="AT375" s="397"/>
      <c r="AU375" s="397"/>
      <c r="AV375" s="397"/>
      <c r="AW375" s="397"/>
      <c r="AX375" s="397"/>
      <c r="AY375" s="397"/>
      <c r="AZ375" s="397"/>
      <c r="BA375" s="397"/>
      <c r="BB375" s="397"/>
      <c r="BC375" s="397"/>
    </row>
    <row r="376" spans="1:55" hidden="1" x14ac:dyDescent="0.3">
      <c r="A376" s="433" t="s">
        <v>15</v>
      </c>
      <c r="B376" s="437">
        <f>B385</f>
        <v>0</v>
      </c>
      <c r="C376" s="437">
        <f t="shared" ref="C376:L376" si="481">C385</f>
        <v>0</v>
      </c>
      <c r="D376" s="437">
        <f t="shared" si="481"/>
        <v>0</v>
      </c>
      <c r="E376" s="437">
        <f t="shared" si="481"/>
        <v>0</v>
      </c>
      <c r="F376" s="437">
        <f t="shared" si="481"/>
        <v>0</v>
      </c>
      <c r="G376" s="437">
        <f t="shared" si="481"/>
        <v>0</v>
      </c>
      <c r="H376" s="437">
        <f t="shared" si="481"/>
        <v>0</v>
      </c>
      <c r="I376" s="437">
        <f t="shared" si="481"/>
        <v>0</v>
      </c>
      <c r="J376" s="437">
        <f t="shared" si="481"/>
        <v>0</v>
      </c>
      <c r="K376" s="437">
        <f t="shared" si="481"/>
        <v>0</v>
      </c>
      <c r="L376" s="438">
        <f t="shared" si="481"/>
        <v>0</v>
      </c>
      <c r="Q376" s="397"/>
      <c r="R376" s="397"/>
      <c r="S376" s="397"/>
      <c r="T376" s="397"/>
      <c r="U376" s="397"/>
      <c r="V376" s="397"/>
      <c r="W376" s="397"/>
      <c r="X376" s="397"/>
      <c r="Y376" s="397"/>
      <c r="Z376" s="397"/>
      <c r="AA376" s="397"/>
      <c r="AB376" s="397"/>
      <c r="AC376" s="397"/>
      <c r="AD376" s="397"/>
      <c r="AE376" s="397"/>
      <c r="AF376" s="397"/>
      <c r="AG376" s="397"/>
      <c r="AH376" s="397"/>
      <c r="AI376" s="397"/>
      <c r="AJ376" s="397"/>
      <c r="AK376" s="397"/>
      <c r="AL376" s="397"/>
      <c r="AM376" s="397"/>
      <c r="AN376" s="397"/>
      <c r="AO376" s="397"/>
      <c r="AP376" s="397"/>
      <c r="AQ376" s="397"/>
      <c r="AR376" s="397"/>
      <c r="AS376" s="397"/>
      <c r="AT376" s="397"/>
      <c r="AU376" s="397"/>
      <c r="AV376" s="397"/>
      <c r="AW376" s="397"/>
      <c r="AX376" s="397"/>
      <c r="AY376" s="397"/>
      <c r="AZ376" s="397"/>
      <c r="BA376" s="397"/>
      <c r="BB376" s="397"/>
      <c r="BC376" s="397"/>
    </row>
    <row r="377" spans="1:55" ht="52.5" thickBot="1" x14ac:dyDescent="0.35">
      <c r="A377" s="440" t="s">
        <v>16</v>
      </c>
      <c r="B377" s="441">
        <f>B386</f>
        <v>19140000</v>
      </c>
      <c r="C377" s="441">
        <f t="shared" ref="C377:L377" si="482">C386</f>
        <v>0</v>
      </c>
      <c r="D377" s="441">
        <f t="shared" si="482"/>
        <v>0</v>
      </c>
      <c r="E377" s="441">
        <f t="shared" si="482"/>
        <v>0</v>
      </c>
      <c r="F377" s="441">
        <f t="shared" si="482"/>
        <v>0</v>
      </c>
      <c r="G377" s="441">
        <f t="shared" si="482"/>
        <v>3190000</v>
      </c>
      <c r="H377" s="441">
        <f t="shared" si="482"/>
        <v>3190000</v>
      </c>
      <c r="I377" s="441">
        <f t="shared" si="482"/>
        <v>3190000</v>
      </c>
      <c r="J377" s="441">
        <f t="shared" si="482"/>
        <v>3190000</v>
      </c>
      <c r="K377" s="441">
        <f t="shared" si="482"/>
        <v>3190000</v>
      </c>
      <c r="L377" s="442">
        <f t="shared" si="482"/>
        <v>3190000</v>
      </c>
      <c r="Q377" s="122"/>
      <c r="R377" s="122"/>
      <c r="S377" s="122"/>
      <c r="T377" s="122"/>
      <c r="U377" s="122"/>
      <c r="V377" s="122"/>
      <c r="W377" s="122"/>
      <c r="X377" s="122"/>
      <c r="Y377" s="122"/>
      <c r="Z377" s="122"/>
      <c r="AA377" s="122"/>
      <c r="AB377" s="122"/>
      <c r="AC377" s="122"/>
      <c r="AD377" s="122"/>
      <c r="AE377" s="122"/>
      <c r="AF377" s="122"/>
      <c r="AG377" s="122"/>
      <c r="AH377" s="122"/>
      <c r="AI377" s="122"/>
      <c r="AJ377" s="122"/>
      <c r="AK377" s="122"/>
      <c r="AL377" s="122"/>
      <c r="AM377" s="122"/>
      <c r="AN377" s="122"/>
      <c r="AO377" s="122"/>
      <c r="AP377" s="122"/>
      <c r="AQ377" s="122"/>
      <c r="AR377" s="122"/>
      <c r="AS377" s="122"/>
      <c r="AT377" s="122"/>
      <c r="AU377" s="122"/>
      <c r="AV377" s="122"/>
      <c r="AW377" s="122"/>
      <c r="AX377" s="122"/>
      <c r="AY377" s="122"/>
      <c r="AZ377" s="122"/>
      <c r="BA377" s="122"/>
      <c r="BB377" s="122"/>
      <c r="BC377" s="122"/>
    </row>
    <row r="378" spans="1:55" s="397" customFormat="1" x14ac:dyDescent="0.3">
      <c r="A378" s="475" t="s">
        <v>461</v>
      </c>
      <c r="B378" s="476"/>
      <c r="C378" s="476"/>
      <c r="D378" s="476"/>
      <c r="E378" s="476"/>
      <c r="F378" s="476"/>
      <c r="G378" s="476"/>
      <c r="H378" s="476"/>
      <c r="I378" s="476"/>
      <c r="J378" s="476"/>
      <c r="K378" s="476"/>
      <c r="L378" s="477"/>
      <c r="M378" s="117"/>
      <c r="N378" s="117"/>
      <c r="O378" s="117"/>
      <c r="P378" s="117"/>
      <c r="Q378" s="117"/>
      <c r="R378" s="117"/>
      <c r="S378" s="117"/>
      <c r="T378" s="117"/>
      <c r="U378" s="117"/>
      <c r="V378" s="117"/>
      <c r="W378" s="117"/>
      <c r="X378" s="117"/>
      <c r="Y378" s="117"/>
      <c r="Z378" s="117"/>
      <c r="AA378" s="117"/>
      <c r="AB378" s="117"/>
      <c r="AC378" s="117"/>
      <c r="AD378" s="117"/>
      <c r="AE378" s="117"/>
      <c r="AF378" s="117"/>
      <c r="AG378" s="117"/>
      <c r="AH378" s="117"/>
      <c r="AI378" s="117"/>
      <c r="AJ378" s="117"/>
      <c r="AK378" s="117"/>
      <c r="AL378" s="117"/>
      <c r="AM378" s="117"/>
      <c r="AN378" s="117"/>
      <c r="AO378" s="117"/>
      <c r="AP378" s="117"/>
      <c r="AQ378" s="117"/>
      <c r="AR378" s="117"/>
      <c r="AS378" s="117"/>
      <c r="AT378" s="117"/>
      <c r="AU378" s="117"/>
      <c r="AV378" s="117"/>
      <c r="AW378" s="117"/>
      <c r="AX378" s="117"/>
      <c r="AY378" s="117"/>
      <c r="AZ378" s="117"/>
      <c r="BA378" s="117"/>
      <c r="BB378" s="117"/>
      <c r="BC378" s="117"/>
    </row>
    <row r="379" spans="1:55" s="397" customFormat="1" x14ac:dyDescent="0.3">
      <c r="A379" s="478" t="s">
        <v>462</v>
      </c>
      <c r="B379" s="451"/>
      <c r="C379" s="451"/>
      <c r="D379" s="451"/>
      <c r="E379" s="451"/>
      <c r="F379" s="451"/>
      <c r="G379" s="451"/>
      <c r="H379" s="451"/>
      <c r="I379" s="451"/>
      <c r="J379" s="451"/>
      <c r="K379" s="451"/>
      <c r="L379" s="479"/>
      <c r="M379" s="117"/>
      <c r="N379" s="117"/>
      <c r="O379" s="117"/>
      <c r="P379" s="117"/>
    </row>
    <row r="380" spans="1:55" s="448" customFormat="1" x14ac:dyDescent="0.3">
      <c r="A380" s="513" t="s">
        <v>464</v>
      </c>
      <c r="B380" s="451">
        <f>B384</f>
        <v>19140000</v>
      </c>
      <c r="C380" s="451">
        <f t="shared" ref="C380:L380" si="483">C384</f>
        <v>0</v>
      </c>
      <c r="D380" s="451">
        <f t="shared" si="483"/>
        <v>0</v>
      </c>
      <c r="E380" s="451">
        <f t="shared" si="483"/>
        <v>0</v>
      </c>
      <c r="F380" s="451">
        <f t="shared" si="483"/>
        <v>0</v>
      </c>
      <c r="G380" s="451">
        <f t="shared" si="483"/>
        <v>3190000</v>
      </c>
      <c r="H380" s="451">
        <f t="shared" si="483"/>
        <v>3190000</v>
      </c>
      <c r="I380" s="451">
        <f t="shared" si="483"/>
        <v>3190000</v>
      </c>
      <c r="J380" s="451">
        <f t="shared" si="483"/>
        <v>3190000</v>
      </c>
      <c r="K380" s="451">
        <f t="shared" si="483"/>
        <v>3190000</v>
      </c>
      <c r="L380" s="479">
        <f t="shared" si="483"/>
        <v>3190000</v>
      </c>
      <c r="M380" s="117"/>
      <c r="N380" s="117"/>
      <c r="O380" s="117"/>
      <c r="P380" s="117"/>
      <c r="Q380" s="465"/>
      <c r="R380" s="465"/>
      <c r="S380" s="465"/>
      <c r="T380" s="465"/>
      <c r="U380" s="465"/>
      <c r="V380" s="465"/>
      <c r="W380" s="465"/>
      <c r="X380" s="465"/>
      <c r="Y380" s="465"/>
      <c r="Z380" s="465"/>
      <c r="AA380" s="465"/>
      <c r="AB380" s="465"/>
      <c r="AC380" s="465"/>
      <c r="AD380" s="465"/>
      <c r="AE380" s="465"/>
      <c r="AF380" s="465"/>
      <c r="AG380" s="465"/>
      <c r="AH380" s="465"/>
      <c r="AI380" s="465"/>
      <c r="AJ380" s="465"/>
      <c r="AK380" s="465"/>
      <c r="AL380" s="465"/>
      <c r="AM380" s="465"/>
      <c r="AN380" s="465"/>
      <c r="AO380" s="465"/>
      <c r="AP380" s="465"/>
      <c r="AQ380" s="465"/>
      <c r="AR380" s="465"/>
      <c r="AS380" s="465"/>
      <c r="AT380" s="465"/>
      <c r="AU380" s="465"/>
      <c r="AV380" s="465"/>
      <c r="AW380" s="465"/>
      <c r="AX380" s="465"/>
      <c r="AY380" s="465"/>
      <c r="AZ380" s="465"/>
      <c r="BA380" s="465"/>
      <c r="BB380" s="465"/>
      <c r="BC380" s="465"/>
    </row>
    <row r="381" spans="1:55" s="122" customFormat="1" hidden="1" x14ac:dyDescent="0.3">
      <c r="A381" s="406" t="s">
        <v>15</v>
      </c>
      <c r="B381" s="452">
        <f>B385</f>
        <v>0</v>
      </c>
      <c r="C381" s="452">
        <f t="shared" ref="C381:L381" si="484">C385</f>
        <v>0</v>
      </c>
      <c r="D381" s="452">
        <f t="shared" si="484"/>
        <v>0</v>
      </c>
      <c r="E381" s="452">
        <f t="shared" si="484"/>
        <v>0</v>
      </c>
      <c r="F381" s="452">
        <f t="shared" si="484"/>
        <v>0</v>
      </c>
      <c r="G381" s="452">
        <f t="shared" si="484"/>
        <v>0</v>
      </c>
      <c r="H381" s="452">
        <f t="shared" si="484"/>
        <v>0</v>
      </c>
      <c r="I381" s="452">
        <f t="shared" si="484"/>
        <v>0</v>
      </c>
      <c r="J381" s="452">
        <f t="shared" si="484"/>
        <v>0</v>
      </c>
      <c r="K381" s="452">
        <f t="shared" si="484"/>
        <v>0</v>
      </c>
      <c r="L381" s="459">
        <f t="shared" si="484"/>
        <v>0</v>
      </c>
      <c r="M381" s="117"/>
      <c r="N381" s="117"/>
      <c r="O381" s="117"/>
      <c r="P381" s="117"/>
      <c r="Q381" s="397"/>
      <c r="R381" s="397"/>
      <c r="S381" s="397"/>
      <c r="T381" s="397"/>
      <c r="U381" s="397"/>
      <c r="V381" s="397"/>
      <c r="W381" s="397"/>
      <c r="X381" s="397"/>
      <c r="Y381" s="397"/>
      <c r="Z381" s="397"/>
      <c r="AA381" s="397"/>
      <c r="AB381" s="397"/>
      <c r="AC381" s="397"/>
      <c r="AD381" s="397"/>
      <c r="AE381" s="397"/>
      <c r="AF381" s="397"/>
      <c r="AG381" s="397"/>
      <c r="AH381" s="397"/>
      <c r="AI381" s="397"/>
      <c r="AJ381" s="397"/>
      <c r="AK381" s="397"/>
      <c r="AL381" s="397"/>
      <c r="AM381" s="397"/>
      <c r="AN381" s="397"/>
      <c r="AO381" s="397"/>
      <c r="AP381" s="397"/>
      <c r="AQ381" s="397"/>
      <c r="AR381" s="397"/>
      <c r="AS381" s="397"/>
      <c r="AT381" s="397"/>
      <c r="AU381" s="397"/>
      <c r="AV381" s="397"/>
      <c r="AW381" s="397"/>
      <c r="AX381" s="397"/>
      <c r="AY381" s="397"/>
      <c r="AZ381" s="397"/>
      <c r="BA381" s="397"/>
      <c r="BB381" s="397"/>
      <c r="BC381" s="397"/>
    </row>
    <row r="382" spans="1:55" s="122" customFormat="1" ht="52.5" thickBot="1" x14ac:dyDescent="0.35">
      <c r="A382" s="484" t="s">
        <v>16</v>
      </c>
      <c r="B382" s="460">
        <f>B386</f>
        <v>19140000</v>
      </c>
      <c r="C382" s="460">
        <f t="shared" ref="C382:L382" si="485">C386</f>
        <v>0</v>
      </c>
      <c r="D382" s="460">
        <f t="shared" si="485"/>
        <v>0</v>
      </c>
      <c r="E382" s="460">
        <f t="shared" si="485"/>
        <v>0</v>
      </c>
      <c r="F382" s="460">
        <f t="shared" si="485"/>
        <v>0</v>
      </c>
      <c r="G382" s="460">
        <f t="shared" si="485"/>
        <v>3190000</v>
      </c>
      <c r="H382" s="460">
        <f t="shared" si="485"/>
        <v>3190000</v>
      </c>
      <c r="I382" s="460">
        <f t="shared" si="485"/>
        <v>3190000</v>
      </c>
      <c r="J382" s="460">
        <f t="shared" si="485"/>
        <v>3190000</v>
      </c>
      <c r="K382" s="460">
        <f t="shared" si="485"/>
        <v>3190000</v>
      </c>
      <c r="L382" s="461">
        <f t="shared" si="485"/>
        <v>3190000</v>
      </c>
      <c r="M382" s="117"/>
      <c r="N382" s="117"/>
      <c r="O382" s="117"/>
      <c r="P382" s="117"/>
      <c r="Q382" s="397"/>
      <c r="R382" s="397"/>
      <c r="S382" s="397"/>
      <c r="T382" s="397"/>
      <c r="U382" s="397"/>
      <c r="V382" s="397"/>
      <c r="W382" s="397"/>
      <c r="X382" s="397"/>
      <c r="Y382" s="397"/>
      <c r="Z382" s="397"/>
      <c r="AA382" s="397"/>
      <c r="AB382" s="397"/>
      <c r="AC382" s="397"/>
      <c r="AD382" s="397"/>
      <c r="AE382" s="397"/>
      <c r="AF382" s="397"/>
      <c r="AG382" s="397"/>
      <c r="AH382" s="397"/>
      <c r="AI382" s="397"/>
      <c r="AJ382" s="397"/>
      <c r="AK382" s="397"/>
      <c r="AL382" s="397"/>
      <c r="AM382" s="397"/>
      <c r="AN382" s="397"/>
      <c r="AO382" s="397"/>
      <c r="AP382" s="397"/>
      <c r="AQ382" s="397"/>
      <c r="AR382" s="397"/>
      <c r="AS382" s="397"/>
      <c r="AT382" s="397"/>
      <c r="AU382" s="397"/>
      <c r="AV382" s="397"/>
      <c r="AW382" s="397"/>
      <c r="AX382" s="397"/>
      <c r="AY382" s="397"/>
      <c r="AZ382" s="397"/>
      <c r="BA382" s="397"/>
      <c r="BB382" s="397"/>
      <c r="BC382" s="397"/>
    </row>
    <row r="383" spans="1:55" s="122" customFormat="1" ht="26" x14ac:dyDescent="0.3">
      <c r="A383" s="515" t="s">
        <v>513</v>
      </c>
      <c r="B383" s="491">
        <f>B385+B386</f>
        <v>19140000</v>
      </c>
      <c r="C383" s="491">
        <f t="shared" ref="C383" si="486">C385+C386</f>
        <v>0</v>
      </c>
      <c r="D383" s="491">
        <f t="shared" ref="D383" si="487">D385+D386</f>
        <v>0</v>
      </c>
      <c r="E383" s="491">
        <f t="shared" ref="E383" si="488">E385+E386</f>
        <v>0</v>
      </c>
      <c r="F383" s="491">
        <f t="shared" ref="F383" si="489">F385+F386</f>
        <v>0</v>
      </c>
      <c r="G383" s="491">
        <f t="shared" ref="G383" si="490">G385+G386</f>
        <v>3190000</v>
      </c>
      <c r="H383" s="491">
        <f t="shared" ref="H383" si="491">H385+H386</f>
        <v>3190000</v>
      </c>
      <c r="I383" s="491">
        <f t="shared" ref="I383" si="492">I385+I386</f>
        <v>3190000</v>
      </c>
      <c r="J383" s="491">
        <f t="shared" ref="J383" si="493">J385+J386</f>
        <v>3190000</v>
      </c>
      <c r="K383" s="491">
        <f t="shared" ref="K383" si="494">K385+K386</f>
        <v>3190000</v>
      </c>
      <c r="L383" s="492">
        <f t="shared" ref="L383" si="495">L385+L386</f>
        <v>3190000</v>
      </c>
      <c r="M383" s="117"/>
      <c r="N383" s="117"/>
      <c r="O383" s="117"/>
      <c r="P383" s="117"/>
      <c r="Q383" s="397"/>
      <c r="R383" s="397"/>
      <c r="S383" s="397"/>
      <c r="T383" s="397"/>
      <c r="U383" s="397"/>
      <c r="V383" s="397"/>
      <c r="W383" s="397"/>
      <c r="X383" s="397"/>
      <c r="Y383" s="397"/>
      <c r="Z383" s="397"/>
      <c r="AA383" s="397"/>
      <c r="AB383" s="397"/>
      <c r="AC383" s="397"/>
      <c r="AD383" s="397"/>
      <c r="AE383" s="397"/>
      <c r="AF383" s="397"/>
      <c r="AG383" s="397"/>
      <c r="AH383" s="397"/>
      <c r="AI383" s="397"/>
      <c r="AJ383" s="397"/>
      <c r="AK383" s="397"/>
      <c r="AL383" s="397"/>
      <c r="AM383" s="397"/>
      <c r="AN383" s="397"/>
      <c r="AO383" s="397"/>
      <c r="AP383" s="397"/>
      <c r="AQ383" s="397"/>
      <c r="AR383" s="397"/>
      <c r="AS383" s="397"/>
      <c r="AT383" s="397"/>
      <c r="AU383" s="397"/>
      <c r="AV383" s="397"/>
      <c r="AW383" s="397"/>
      <c r="AX383" s="397"/>
      <c r="AY383" s="397"/>
      <c r="AZ383" s="397"/>
      <c r="BA383" s="397"/>
      <c r="BB383" s="397"/>
      <c r="BC383" s="397"/>
    </row>
    <row r="384" spans="1:55" s="448" customFormat="1" x14ac:dyDescent="0.3">
      <c r="A384" s="547" t="s">
        <v>464</v>
      </c>
      <c r="B384" s="545">
        <f>B385+B386</f>
        <v>19140000</v>
      </c>
      <c r="C384" s="545">
        <f t="shared" ref="C384:L384" si="496">C385+C386</f>
        <v>0</v>
      </c>
      <c r="D384" s="545">
        <f t="shared" si="496"/>
        <v>0</v>
      </c>
      <c r="E384" s="545">
        <f t="shared" si="496"/>
        <v>0</v>
      </c>
      <c r="F384" s="545">
        <f t="shared" si="496"/>
        <v>0</v>
      </c>
      <c r="G384" s="545">
        <f t="shared" si="496"/>
        <v>3190000</v>
      </c>
      <c r="H384" s="545">
        <f t="shared" si="496"/>
        <v>3190000</v>
      </c>
      <c r="I384" s="545">
        <f t="shared" si="496"/>
        <v>3190000</v>
      </c>
      <c r="J384" s="545">
        <f t="shared" si="496"/>
        <v>3190000</v>
      </c>
      <c r="K384" s="545">
        <f t="shared" si="496"/>
        <v>3190000</v>
      </c>
      <c r="L384" s="546">
        <f t="shared" si="496"/>
        <v>3190000</v>
      </c>
      <c r="M384" s="117"/>
      <c r="N384" s="117"/>
      <c r="O384" s="117"/>
      <c r="P384" s="117"/>
      <c r="Q384" s="465"/>
      <c r="R384" s="465"/>
      <c r="S384" s="465"/>
      <c r="T384" s="465"/>
      <c r="U384" s="465"/>
      <c r="V384" s="465"/>
      <c r="W384" s="465"/>
      <c r="X384" s="465"/>
      <c r="Y384" s="465"/>
      <c r="Z384" s="465"/>
      <c r="AA384" s="465"/>
      <c r="AB384" s="465"/>
      <c r="AC384" s="465"/>
      <c r="AD384" s="465"/>
      <c r="AE384" s="465"/>
      <c r="AF384" s="465"/>
      <c r="AG384" s="465"/>
      <c r="AH384" s="465"/>
      <c r="AI384" s="465"/>
      <c r="AJ384" s="465"/>
      <c r="AK384" s="465"/>
      <c r="AL384" s="465"/>
      <c r="AM384" s="465"/>
      <c r="AN384" s="465"/>
      <c r="AO384" s="465"/>
      <c r="AP384" s="465"/>
      <c r="AQ384" s="465"/>
      <c r="AR384" s="465"/>
      <c r="AS384" s="465"/>
      <c r="AT384" s="465"/>
      <c r="AU384" s="465"/>
      <c r="AV384" s="465"/>
      <c r="AW384" s="465"/>
      <c r="AX384" s="465"/>
      <c r="AY384" s="465"/>
      <c r="AZ384" s="465"/>
      <c r="BA384" s="465"/>
      <c r="BB384" s="465"/>
      <c r="BC384" s="465"/>
    </row>
    <row r="385" spans="1:55" s="122" customFormat="1" hidden="1" x14ac:dyDescent="0.3">
      <c r="A385" s="406" t="s">
        <v>15</v>
      </c>
      <c r="B385" s="407">
        <v>0</v>
      </c>
      <c r="C385" s="407">
        <v>0</v>
      </c>
      <c r="D385" s="407">
        <v>0</v>
      </c>
      <c r="E385" s="407">
        <v>0</v>
      </c>
      <c r="F385" s="407">
        <v>0</v>
      </c>
      <c r="G385" s="407">
        <f>$B$385/6</f>
        <v>0</v>
      </c>
      <c r="H385" s="407">
        <f t="shared" ref="H385:L385" si="497">$B$385/6</f>
        <v>0</v>
      </c>
      <c r="I385" s="407">
        <f t="shared" si="497"/>
        <v>0</v>
      </c>
      <c r="J385" s="407">
        <f t="shared" si="497"/>
        <v>0</v>
      </c>
      <c r="K385" s="407">
        <f t="shared" si="497"/>
        <v>0</v>
      </c>
      <c r="L385" s="408">
        <f t="shared" si="497"/>
        <v>0</v>
      </c>
      <c r="M385" s="117"/>
      <c r="N385" s="117"/>
      <c r="O385" s="117"/>
      <c r="P385" s="117"/>
    </row>
    <row r="386" spans="1:55" s="122" customFormat="1" ht="52.5" thickBot="1" x14ac:dyDescent="0.35">
      <c r="A386" s="484" t="s">
        <v>16</v>
      </c>
      <c r="B386" s="457">
        <f>'3.PIELIKUMS'!J45</f>
        <v>19140000</v>
      </c>
      <c r="C386" s="457">
        <v>0</v>
      </c>
      <c r="D386" s="457">
        <v>0</v>
      </c>
      <c r="E386" s="457">
        <v>0</v>
      </c>
      <c r="F386" s="457">
        <v>0</v>
      </c>
      <c r="G386" s="457">
        <f>$B$386/6</f>
        <v>3190000</v>
      </c>
      <c r="H386" s="457">
        <f t="shared" ref="H386:L386" si="498">$B$386/6</f>
        <v>3190000</v>
      </c>
      <c r="I386" s="457">
        <f t="shared" si="498"/>
        <v>3190000</v>
      </c>
      <c r="J386" s="457">
        <f t="shared" si="498"/>
        <v>3190000</v>
      </c>
      <c r="K386" s="457">
        <f t="shared" si="498"/>
        <v>3190000</v>
      </c>
      <c r="L386" s="458">
        <f t="shared" si="498"/>
        <v>3190000</v>
      </c>
      <c r="M386" s="117"/>
      <c r="N386" s="117"/>
      <c r="O386" s="117"/>
      <c r="P386" s="117"/>
      <c r="Q386" s="117"/>
      <c r="R386" s="117"/>
      <c r="S386" s="117"/>
      <c r="T386" s="117"/>
      <c r="U386" s="117"/>
      <c r="V386" s="117"/>
      <c r="W386" s="117"/>
      <c r="X386" s="117"/>
      <c r="Y386" s="117"/>
      <c r="Z386" s="117"/>
      <c r="AA386" s="117"/>
      <c r="AB386" s="117"/>
      <c r="AC386" s="117"/>
      <c r="AD386" s="117"/>
      <c r="AE386" s="117"/>
      <c r="AF386" s="117"/>
      <c r="AG386" s="117"/>
      <c r="AH386" s="117"/>
      <c r="AI386" s="117"/>
      <c r="AJ386" s="117"/>
      <c r="AK386" s="117"/>
      <c r="AL386" s="117"/>
      <c r="AM386" s="117"/>
      <c r="AN386" s="117"/>
      <c r="AO386" s="117"/>
      <c r="AP386" s="117"/>
      <c r="AQ386" s="117"/>
      <c r="AR386" s="117"/>
      <c r="AS386" s="117"/>
      <c r="AT386" s="117"/>
      <c r="AU386" s="117"/>
      <c r="AV386" s="117"/>
      <c r="AW386" s="117"/>
      <c r="AX386" s="117"/>
      <c r="AY386" s="117"/>
      <c r="AZ386" s="117"/>
      <c r="BA386" s="117"/>
      <c r="BB386" s="117"/>
      <c r="BC386" s="117"/>
    </row>
    <row r="387" spans="1:55" s="122" customFormat="1" ht="26" x14ac:dyDescent="0.3">
      <c r="A387" s="447" t="s">
        <v>514</v>
      </c>
      <c r="B387" s="652"/>
      <c r="C387" s="652"/>
      <c r="D387" s="652"/>
      <c r="E387" s="652"/>
      <c r="F387" s="652"/>
      <c r="G387" s="652"/>
      <c r="H387" s="652"/>
      <c r="I387" s="652"/>
      <c r="J387" s="652"/>
      <c r="K387" s="652"/>
      <c r="L387" s="653"/>
      <c r="M387" s="117"/>
      <c r="N387" s="117"/>
      <c r="O387" s="117"/>
      <c r="P387" s="117"/>
      <c r="Q387" s="397"/>
      <c r="R387" s="397"/>
      <c r="S387" s="397"/>
      <c r="T387" s="397"/>
      <c r="U387" s="397"/>
      <c r="V387" s="397"/>
      <c r="W387" s="397"/>
      <c r="X387" s="397"/>
      <c r="Y387" s="397"/>
      <c r="Z387" s="397"/>
      <c r="AA387" s="397"/>
      <c r="AB387" s="397"/>
      <c r="AC387" s="397"/>
      <c r="AD387" s="397"/>
      <c r="AE387" s="397"/>
      <c r="AF387" s="397"/>
      <c r="AG387" s="397"/>
      <c r="AH387" s="397"/>
      <c r="AI387" s="397"/>
      <c r="AJ387" s="397"/>
      <c r="AK387" s="397"/>
      <c r="AL387" s="397"/>
      <c r="AM387" s="397"/>
      <c r="AN387" s="397"/>
      <c r="AO387" s="397"/>
      <c r="AP387" s="397"/>
      <c r="AQ387" s="397"/>
      <c r="AR387" s="397"/>
      <c r="AS387" s="397"/>
      <c r="AT387" s="397"/>
      <c r="AU387" s="397"/>
      <c r="AV387" s="397"/>
      <c r="AW387" s="397"/>
      <c r="AX387" s="397"/>
      <c r="AY387" s="397"/>
      <c r="AZ387" s="397"/>
      <c r="BA387" s="397"/>
      <c r="BB387" s="397"/>
      <c r="BC387" s="397"/>
    </row>
    <row r="388" spans="1:55" s="122" customFormat="1" ht="17.25" customHeight="1" x14ac:dyDescent="0.3">
      <c r="A388" s="436" t="s">
        <v>9</v>
      </c>
      <c r="B388" s="584">
        <f>B392</f>
        <v>0</v>
      </c>
      <c r="C388" s="584">
        <f t="shared" ref="C388:L388" si="499">C392</f>
        <v>0</v>
      </c>
      <c r="D388" s="584">
        <f t="shared" si="499"/>
        <v>0</v>
      </c>
      <c r="E388" s="584">
        <f t="shared" si="499"/>
        <v>0</v>
      </c>
      <c r="F388" s="584">
        <f t="shared" si="499"/>
        <v>0</v>
      </c>
      <c r="G388" s="584">
        <f t="shared" si="499"/>
        <v>0</v>
      </c>
      <c r="H388" s="584">
        <f t="shared" si="499"/>
        <v>0</v>
      </c>
      <c r="I388" s="584">
        <f t="shared" si="499"/>
        <v>0</v>
      </c>
      <c r="J388" s="584">
        <f t="shared" si="499"/>
        <v>0</v>
      </c>
      <c r="K388" s="584">
        <f t="shared" si="499"/>
        <v>0</v>
      </c>
      <c r="L388" s="585">
        <f t="shared" si="499"/>
        <v>0</v>
      </c>
      <c r="M388" s="117"/>
      <c r="N388" s="117"/>
      <c r="O388" s="117"/>
      <c r="P388" s="117"/>
      <c r="Q388" s="397"/>
      <c r="R388" s="397"/>
      <c r="S388" s="397"/>
      <c r="T388" s="397"/>
      <c r="U388" s="397"/>
      <c r="V388" s="397"/>
      <c r="W388" s="397"/>
      <c r="X388" s="397"/>
      <c r="Y388" s="397"/>
      <c r="Z388" s="397"/>
      <c r="AA388" s="397"/>
      <c r="AB388" s="397"/>
      <c r="AC388" s="397"/>
      <c r="AD388" s="397"/>
      <c r="AE388" s="397"/>
      <c r="AF388" s="397"/>
      <c r="AG388" s="397"/>
      <c r="AH388" s="397"/>
      <c r="AI388" s="397"/>
      <c r="AJ388" s="397"/>
      <c r="AK388" s="397"/>
      <c r="AL388" s="397"/>
      <c r="AM388" s="397"/>
      <c r="AN388" s="397"/>
      <c r="AO388" s="397"/>
      <c r="AP388" s="397"/>
      <c r="AQ388" s="397"/>
      <c r="AR388" s="397"/>
      <c r="AS388" s="397"/>
      <c r="AT388" s="397"/>
      <c r="AU388" s="397"/>
      <c r="AV388" s="397"/>
      <c r="AW388" s="397"/>
      <c r="AX388" s="397"/>
      <c r="AY388" s="397"/>
      <c r="AZ388" s="397"/>
      <c r="BA388" s="397"/>
      <c r="BB388" s="397"/>
      <c r="BC388" s="397"/>
    </row>
    <row r="389" spans="1:55" hidden="1" x14ac:dyDescent="0.3">
      <c r="A389" s="433" t="s">
        <v>10</v>
      </c>
      <c r="B389" s="434"/>
      <c r="C389" s="434"/>
      <c r="D389" s="434"/>
      <c r="E389" s="434"/>
      <c r="F389" s="434"/>
      <c r="G389" s="434"/>
      <c r="H389" s="434"/>
      <c r="I389" s="434"/>
      <c r="J389" s="434"/>
      <c r="K389" s="434"/>
      <c r="L389" s="435"/>
      <c r="Q389" s="122"/>
      <c r="R389" s="122"/>
      <c r="S389" s="122"/>
      <c r="T389" s="122"/>
      <c r="U389" s="122"/>
      <c r="V389" s="122"/>
      <c r="W389" s="122"/>
      <c r="X389" s="122"/>
      <c r="Y389" s="122"/>
      <c r="Z389" s="122"/>
      <c r="AA389" s="122"/>
      <c r="AB389" s="122"/>
      <c r="AC389" s="122"/>
      <c r="AD389" s="122"/>
      <c r="AE389" s="122"/>
      <c r="AF389" s="122"/>
      <c r="AG389" s="122"/>
      <c r="AH389" s="122"/>
      <c r="AI389" s="122"/>
      <c r="AJ389" s="122"/>
      <c r="AK389" s="122"/>
      <c r="AL389" s="122"/>
      <c r="AM389" s="122"/>
      <c r="AN389" s="122"/>
      <c r="AO389" s="122"/>
      <c r="AP389" s="122"/>
      <c r="AQ389" s="122"/>
      <c r="AR389" s="122"/>
      <c r="AS389" s="122"/>
      <c r="AT389" s="122"/>
      <c r="AU389" s="122"/>
      <c r="AV389" s="122"/>
      <c r="AW389" s="122"/>
      <c r="AX389" s="122"/>
      <c r="AY389" s="122"/>
      <c r="AZ389" s="122"/>
      <c r="BA389" s="122"/>
      <c r="BB389" s="122"/>
      <c r="BC389" s="122"/>
    </row>
    <row r="390" spans="1:55" hidden="1" x14ac:dyDescent="0.3">
      <c r="A390" s="433" t="s">
        <v>11</v>
      </c>
      <c r="B390" s="434"/>
      <c r="C390" s="434"/>
      <c r="D390" s="434"/>
      <c r="E390" s="434"/>
      <c r="F390" s="434"/>
      <c r="G390" s="434"/>
      <c r="H390" s="434"/>
      <c r="I390" s="434"/>
      <c r="J390" s="434"/>
      <c r="K390" s="434"/>
      <c r="L390" s="435"/>
    </row>
    <row r="391" spans="1:55" ht="26" hidden="1" x14ac:dyDescent="0.3">
      <c r="A391" s="433" t="s">
        <v>12</v>
      </c>
      <c r="B391" s="434"/>
      <c r="C391" s="434"/>
      <c r="D391" s="434"/>
      <c r="E391" s="434"/>
      <c r="F391" s="434"/>
      <c r="G391" s="434"/>
      <c r="H391" s="434"/>
      <c r="I391" s="434"/>
      <c r="J391" s="434"/>
      <c r="K391" s="434"/>
      <c r="L391" s="435"/>
      <c r="Q391" s="397"/>
      <c r="R391" s="397"/>
      <c r="S391" s="397"/>
      <c r="T391" s="397"/>
      <c r="U391" s="397"/>
      <c r="V391" s="397"/>
      <c r="W391" s="397"/>
      <c r="X391" s="397"/>
      <c r="Y391" s="397"/>
      <c r="Z391" s="397"/>
      <c r="AA391" s="397"/>
      <c r="AB391" s="397"/>
      <c r="AC391" s="397"/>
      <c r="AD391" s="397"/>
      <c r="AE391" s="397"/>
      <c r="AF391" s="397"/>
      <c r="AG391" s="397"/>
      <c r="AH391" s="397"/>
      <c r="AI391" s="397"/>
      <c r="AJ391" s="397"/>
      <c r="AK391" s="397"/>
      <c r="AL391" s="397"/>
      <c r="AM391" s="397"/>
      <c r="AN391" s="397"/>
      <c r="AO391" s="397"/>
      <c r="AP391" s="397"/>
      <c r="AQ391" s="397"/>
      <c r="AR391" s="397"/>
      <c r="AS391" s="397"/>
      <c r="AT391" s="397"/>
      <c r="AU391" s="397"/>
      <c r="AV391" s="397"/>
      <c r="AW391" s="397"/>
      <c r="AX391" s="397"/>
      <c r="AY391" s="397"/>
      <c r="AZ391" s="397"/>
      <c r="BA391" s="397"/>
      <c r="BB391" s="397"/>
      <c r="BC391" s="397"/>
    </row>
    <row r="392" spans="1:55" s="122" customFormat="1" x14ac:dyDescent="0.3">
      <c r="A392" s="436" t="s">
        <v>13</v>
      </c>
      <c r="B392" s="584">
        <f>B394+B395</f>
        <v>0</v>
      </c>
      <c r="C392" s="584">
        <f t="shared" ref="C392:L392" si="500">C394+C395</f>
        <v>0</v>
      </c>
      <c r="D392" s="584">
        <f t="shared" si="500"/>
        <v>0</v>
      </c>
      <c r="E392" s="584">
        <f t="shared" si="500"/>
        <v>0</v>
      </c>
      <c r="F392" s="584">
        <f t="shared" si="500"/>
        <v>0</v>
      </c>
      <c r="G392" s="584">
        <f t="shared" si="500"/>
        <v>0</v>
      </c>
      <c r="H392" s="584">
        <f t="shared" si="500"/>
        <v>0</v>
      </c>
      <c r="I392" s="584">
        <f t="shared" si="500"/>
        <v>0</v>
      </c>
      <c r="J392" s="584">
        <f t="shared" si="500"/>
        <v>0</v>
      </c>
      <c r="K392" s="584">
        <f t="shared" si="500"/>
        <v>0</v>
      </c>
      <c r="L392" s="585">
        <f t="shared" si="500"/>
        <v>0</v>
      </c>
      <c r="M392" s="117"/>
      <c r="N392" s="117"/>
      <c r="O392" s="117"/>
      <c r="P392" s="117"/>
      <c r="Q392" s="397"/>
      <c r="R392" s="397"/>
      <c r="S392" s="397"/>
      <c r="T392" s="397"/>
      <c r="U392" s="397"/>
      <c r="V392" s="397"/>
      <c r="W392" s="397"/>
      <c r="X392" s="397"/>
      <c r="Y392" s="397"/>
      <c r="Z392" s="397"/>
      <c r="AA392" s="397"/>
      <c r="AB392" s="397"/>
      <c r="AC392" s="397"/>
      <c r="AD392" s="397"/>
      <c r="AE392" s="397"/>
      <c r="AF392" s="397"/>
      <c r="AG392" s="397"/>
      <c r="AH392" s="397"/>
      <c r="AI392" s="397"/>
      <c r="AJ392" s="397"/>
      <c r="AK392" s="397"/>
      <c r="AL392" s="397"/>
      <c r="AM392" s="397"/>
      <c r="AN392" s="397"/>
      <c r="AO392" s="397"/>
      <c r="AP392" s="397"/>
      <c r="AQ392" s="397"/>
      <c r="AR392" s="397"/>
      <c r="AS392" s="397"/>
      <c r="AT392" s="397"/>
      <c r="AU392" s="397"/>
      <c r="AV392" s="397"/>
      <c r="AW392" s="397"/>
      <c r="AX392" s="397"/>
      <c r="AY392" s="397"/>
      <c r="AZ392" s="397"/>
      <c r="BA392" s="397"/>
      <c r="BB392" s="397"/>
      <c r="BC392" s="397"/>
    </row>
    <row r="393" spans="1:55" x14ac:dyDescent="0.3">
      <c r="A393" s="433" t="s">
        <v>14</v>
      </c>
      <c r="B393" s="434"/>
      <c r="C393" s="434"/>
      <c r="D393" s="434"/>
      <c r="E393" s="434"/>
      <c r="F393" s="434"/>
      <c r="G393" s="434"/>
      <c r="H393" s="434"/>
      <c r="I393" s="434"/>
      <c r="J393" s="434"/>
      <c r="K393" s="434"/>
      <c r="L393" s="435"/>
      <c r="Q393" s="122"/>
      <c r="R393" s="122"/>
      <c r="S393" s="122"/>
      <c r="T393" s="122"/>
      <c r="U393" s="122"/>
      <c r="V393" s="122"/>
      <c r="W393" s="122"/>
      <c r="X393" s="122"/>
      <c r="Y393" s="122"/>
      <c r="Z393" s="122"/>
      <c r="AA393" s="122"/>
      <c r="AB393" s="122"/>
      <c r="AC393" s="122"/>
      <c r="AD393" s="122"/>
      <c r="AE393" s="122"/>
      <c r="AF393" s="122"/>
      <c r="AG393" s="122"/>
      <c r="AH393" s="122"/>
      <c r="AI393" s="122"/>
      <c r="AJ393" s="122"/>
      <c r="AK393" s="122"/>
      <c r="AL393" s="122"/>
      <c r="AM393" s="122"/>
      <c r="AN393" s="122"/>
      <c r="AO393" s="122"/>
      <c r="AP393" s="122"/>
      <c r="AQ393" s="122"/>
      <c r="AR393" s="122"/>
      <c r="AS393" s="122"/>
      <c r="AT393" s="122"/>
      <c r="AU393" s="122"/>
      <c r="AV393" s="122"/>
      <c r="AW393" s="122"/>
      <c r="AX393" s="122"/>
      <c r="AY393" s="122"/>
      <c r="AZ393" s="122"/>
      <c r="BA393" s="122"/>
      <c r="BB393" s="122"/>
      <c r="BC393" s="122"/>
    </row>
    <row r="394" spans="1:55" x14ac:dyDescent="0.3">
      <c r="A394" s="433" t="s">
        <v>15</v>
      </c>
      <c r="B394" s="437">
        <f>B403</f>
        <v>0</v>
      </c>
      <c r="C394" s="437">
        <f t="shared" ref="C394:L394" si="501">C403</f>
        <v>0</v>
      </c>
      <c r="D394" s="437">
        <f t="shared" si="501"/>
        <v>0</v>
      </c>
      <c r="E394" s="437">
        <f t="shared" si="501"/>
        <v>0</v>
      </c>
      <c r="F394" s="437">
        <f t="shared" si="501"/>
        <v>0</v>
      </c>
      <c r="G394" s="437">
        <f t="shared" si="501"/>
        <v>0</v>
      </c>
      <c r="H394" s="437">
        <f t="shared" si="501"/>
        <v>0</v>
      </c>
      <c r="I394" s="437">
        <f t="shared" si="501"/>
        <v>0</v>
      </c>
      <c r="J394" s="437">
        <f t="shared" si="501"/>
        <v>0</v>
      </c>
      <c r="K394" s="437">
        <f t="shared" si="501"/>
        <v>0</v>
      </c>
      <c r="L394" s="438">
        <f t="shared" si="501"/>
        <v>0</v>
      </c>
    </row>
    <row r="395" spans="1:55" ht="52.5" thickBot="1" x14ac:dyDescent="0.35">
      <c r="A395" s="440" t="s">
        <v>16</v>
      </c>
      <c r="B395" s="441">
        <f>B404</f>
        <v>0</v>
      </c>
      <c r="C395" s="441">
        <f t="shared" ref="C395:L395" si="502">C404</f>
        <v>0</v>
      </c>
      <c r="D395" s="441">
        <f t="shared" si="502"/>
        <v>0</v>
      </c>
      <c r="E395" s="441">
        <f t="shared" si="502"/>
        <v>0</v>
      </c>
      <c r="F395" s="441">
        <f t="shared" si="502"/>
        <v>0</v>
      </c>
      <c r="G395" s="441">
        <f t="shared" si="502"/>
        <v>0</v>
      </c>
      <c r="H395" s="441">
        <f t="shared" si="502"/>
        <v>0</v>
      </c>
      <c r="I395" s="441">
        <f t="shared" si="502"/>
        <v>0</v>
      </c>
      <c r="J395" s="441">
        <f t="shared" si="502"/>
        <v>0</v>
      </c>
      <c r="K395" s="441">
        <f t="shared" si="502"/>
        <v>0</v>
      </c>
      <c r="L395" s="442">
        <f t="shared" si="502"/>
        <v>0</v>
      </c>
      <c r="Q395" s="397"/>
      <c r="R395" s="397"/>
      <c r="S395" s="397"/>
      <c r="T395" s="397"/>
      <c r="U395" s="397"/>
      <c r="V395" s="397"/>
      <c r="W395" s="397"/>
      <c r="X395" s="397"/>
      <c r="Y395" s="397"/>
      <c r="Z395" s="397"/>
      <c r="AA395" s="397"/>
      <c r="AB395" s="397"/>
      <c r="AC395" s="397"/>
      <c r="AD395" s="397"/>
      <c r="AE395" s="397"/>
      <c r="AF395" s="397"/>
      <c r="AG395" s="397"/>
      <c r="AH395" s="397"/>
      <c r="AI395" s="397"/>
      <c r="AJ395" s="397"/>
      <c r="AK395" s="397"/>
      <c r="AL395" s="397"/>
      <c r="AM395" s="397"/>
      <c r="AN395" s="397"/>
      <c r="AO395" s="397"/>
      <c r="AP395" s="397"/>
      <c r="AQ395" s="397"/>
      <c r="AR395" s="397"/>
      <c r="AS395" s="397"/>
      <c r="AT395" s="397"/>
      <c r="AU395" s="397"/>
      <c r="AV395" s="397"/>
      <c r="AW395" s="397"/>
      <c r="AX395" s="397"/>
      <c r="AY395" s="397"/>
      <c r="AZ395" s="397"/>
      <c r="BA395" s="397"/>
      <c r="BB395" s="397"/>
      <c r="BC395" s="397"/>
    </row>
    <row r="396" spans="1:55" s="397" customFormat="1" x14ac:dyDescent="0.3">
      <c r="A396" s="475" t="s">
        <v>461</v>
      </c>
      <c r="B396" s="476"/>
      <c r="C396" s="476"/>
      <c r="D396" s="476"/>
      <c r="E396" s="476"/>
      <c r="F396" s="476"/>
      <c r="G396" s="476"/>
      <c r="H396" s="476"/>
      <c r="I396" s="476"/>
      <c r="J396" s="476"/>
      <c r="K396" s="476"/>
      <c r="L396" s="477"/>
      <c r="M396" s="117"/>
      <c r="N396" s="117"/>
      <c r="O396" s="117"/>
      <c r="P396" s="117"/>
    </row>
    <row r="397" spans="1:55" s="397" customFormat="1" x14ac:dyDescent="0.3">
      <c r="A397" s="478" t="s">
        <v>462</v>
      </c>
      <c r="B397" s="451"/>
      <c r="C397" s="451"/>
      <c r="D397" s="451"/>
      <c r="E397" s="451"/>
      <c r="F397" s="451"/>
      <c r="G397" s="451"/>
      <c r="H397" s="451"/>
      <c r="I397" s="451"/>
      <c r="J397" s="451"/>
      <c r="K397" s="451"/>
      <c r="L397" s="479"/>
      <c r="M397" s="117"/>
      <c r="N397" s="117"/>
      <c r="O397" s="117"/>
      <c r="P397" s="117"/>
      <c r="Q397" s="122"/>
      <c r="R397" s="122"/>
      <c r="S397" s="122"/>
      <c r="T397" s="122"/>
      <c r="U397" s="122"/>
      <c r="V397" s="122"/>
      <c r="W397" s="122"/>
      <c r="X397" s="122"/>
      <c r="Y397" s="122"/>
      <c r="Z397" s="122"/>
      <c r="AA397" s="122"/>
      <c r="AB397" s="122"/>
      <c r="AC397" s="122"/>
      <c r="AD397" s="122"/>
      <c r="AE397" s="122"/>
      <c r="AF397" s="122"/>
      <c r="AG397" s="122"/>
      <c r="AH397" s="122"/>
      <c r="AI397" s="122"/>
      <c r="AJ397" s="122"/>
      <c r="AK397" s="122"/>
      <c r="AL397" s="122"/>
      <c r="AM397" s="122"/>
      <c r="AN397" s="122"/>
      <c r="AO397" s="122"/>
      <c r="AP397" s="122"/>
      <c r="AQ397" s="122"/>
      <c r="AR397" s="122"/>
      <c r="AS397" s="122"/>
      <c r="AT397" s="122"/>
      <c r="AU397" s="122"/>
      <c r="AV397" s="122"/>
      <c r="AW397" s="122"/>
      <c r="AX397" s="122"/>
      <c r="AY397" s="122"/>
      <c r="AZ397" s="122"/>
      <c r="BA397" s="122"/>
      <c r="BB397" s="122"/>
      <c r="BC397" s="122"/>
    </row>
    <row r="398" spans="1:55" s="448" customFormat="1" ht="13.5" thickBot="1" x14ac:dyDescent="0.35">
      <c r="A398" s="513" t="s">
        <v>464</v>
      </c>
      <c r="B398" s="451">
        <f>B402</f>
        <v>0</v>
      </c>
      <c r="C398" s="451">
        <f t="shared" ref="C398:L398" si="503">C402</f>
        <v>0</v>
      </c>
      <c r="D398" s="451">
        <f t="shared" si="503"/>
        <v>0</v>
      </c>
      <c r="E398" s="451">
        <f t="shared" si="503"/>
        <v>0</v>
      </c>
      <c r="F398" s="451">
        <f t="shared" si="503"/>
        <v>0</v>
      </c>
      <c r="G398" s="451">
        <f t="shared" si="503"/>
        <v>0</v>
      </c>
      <c r="H398" s="451">
        <f t="shared" si="503"/>
        <v>0</v>
      </c>
      <c r="I398" s="451">
        <f t="shared" si="503"/>
        <v>0</v>
      </c>
      <c r="J398" s="451">
        <f t="shared" si="503"/>
        <v>0</v>
      </c>
      <c r="K398" s="451">
        <f t="shared" si="503"/>
        <v>0</v>
      </c>
      <c r="L398" s="479">
        <f t="shared" si="503"/>
        <v>0</v>
      </c>
      <c r="M398" s="117"/>
      <c r="N398" s="117"/>
      <c r="O398" s="117"/>
      <c r="P398" s="117"/>
      <c r="Q398" s="465"/>
      <c r="R398" s="465"/>
      <c r="S398" s="465"/>
      <c r="T398" s="465"/>
      <c r="U398" s="465"/>
      <c r="V398" s="465"/>
      <c r="W398" s="465"/>
      <c r="X398" s="465"/>
      <c r="Y398" s="465"/>
      <c r="Z398" s="465"/>
      <c r="AA398" s="465"/>
      <c r="AB398" s="465"/>
      <c r="AC398" s="465"/>
      <c r="AD398" s="465"/>
      <c r="AE398" s="465"/>
      <c r="AF398" s="465"/>
      <c r="AG398" s="465"/>
      <c r="AH398" s="465"/>
      <c r="AI398" s="465"/>
      <c r="AJ398" s="465"/>
      <c r="AK398" s="465"/>
      <c r="AL398" s="465"/>
      <c r="AM398" s="465"/>
      <c r="AN398" s="465"/>
      <c r="AO398" s="465"/>
      <c r="AP398" s="465"/>
      <c r="AQ398" s="465"/>
      <c r="AR398" s="465"/>
      <c r="AS398" s="465"/>
      <c r="AT398" s="465"/>
      <c r="AU398" s="465"/>
      <c r="AV398" s="465"/>
      <c r="AW398" s="465"/>
      <c r="AX398" s="465"/>
      <c r="AY398" s="465"/>
      <c r="AZ398" s="465"/>
      <c r="BA398" s="465"/>
      <c r="BB398" s="465"/>
      <c r="BC398" s="465"/>
    </row>
    <row r="399" spans="1:55" s="122" customFormat="1" ht="13.5" hidden="1" thickBot="1" x14ac:dyDescent="0.35">
      <c r="A399" s="406" t="s">
        <v>15</v>
      </c>
      <c r="B399" s="452">
        <f t="shared" ref="B399:L400" si="504">B403</f>
        <v>0</v>
      </c>
      <c r="C399" s="452">
        <f t="shared" si="504"/>
        <v>0</v>
      </c>
      <c r="D399" s="452">
        <f t="shared" si="504"/>
        <v>0</v>
      </c>
      <c r="E399" s="452">
        <f t="shared" si="504"/>
        <v>0</v>
      </c>
      <c r="F399" s="452">
        <f t="shared" si="504"/>
        <v>0</v>
      </c>
      <c r="G399" s="452">
        <f t="shared" si="504"/>
        <v>0</v>
      </c>
      <c r="H399" s="452">
        <f t="shared" si="504"/>
        <v>0</v>
      </c>
      <c r="I399" s="452">
        <f t="shared" si="504"/>
        <v>0</v>
      </c>
      <c r="J399" s="452">
        <f t="shared" si="504"/>
        <v>0</v>
      </c>
      <c r="K399" s="452">
        <f t="shared" si="504"/>
        <v>0</v>
      </c>
      <c r="L399" s="459">
        <f t="shared" si="504"/>
        <v>0</v>
      </c>
      <c r="M399" s="117"/>
      <c r="N399" s="117"/>
      <c r="O399" s="117"/>
      <c r="P399" s="117"/>
      <c r="Q399" s="397"/>
      <c r="R399" s="397"/>
      <c r="S399" s="397"/>
      <c r="T399" s="397"/>
      <c r="U399" s="397"/>
      <c r="V399" s="397"/>
      <c r="W399" s="397"/>
      <c r="X399" s="397"/>
      <c r="Y399" s="397"/>
      <c r="Z399" s="397"/>
      <c r="AA399" s="397"/>
      <c r="AB399" s="397"/>
      <c r="AC399" s="397"/>
      <c r="AD399" s="397"/>
      <c r="AE399" s="397"/>
      <c r="AF399" s="397"/>
      <c r="AG399" s="397"/>
      <c r="AH399" s="397"/>
      <c r="AI399" s="397"/>
      <c r="AJ399" s="397"/>
      <c r="AK399" s="397"/>
      <c r="AL399" s="397"/>
      <c r="AM399" s="397"/>
      <c r="AN399" s="397"/>
      <c r="AO399" s="397"/>
      <c r="AP399" s="397"/>
      <c r="AQ399" s="397"/>
      <c r="AR399" s="397"/>
      <c r="AS399" s="397"/>
      <c r="AT399" s="397"/>
      <c r="AU399" s="397"/>
      <c r="AV399" s="397"/>
      <c r="AW399" s="397"/>
      <c r="AX399" s="397"/>
      <c r="AY399" s="397"/>
      <c r="AZ399" s="397"/>
      <c r="BA399" s="397"/>
      <c r="BB399" s="397"/>
      <c r="BC399" s="397"/>
    </row>
    <row r="400" spans="1:55" s="122" customFormat="1" ht="52.5" hidden="1" thickBot="1" x14ac:dyDescent="0.35">
      <c r="A400" s="484" t="s">
        <v>16</v>
      </c>
      <c r="B400" s="460">
        <f t="shared" si="504"/>
        <v>0</v>
      </c>
      <c r="C400" s="460">
        <f t="shared" si="504"/>
        <v>0</v>
      </c>
      <c r="D400" s="460">
        <f t="shared" si="504"/>
        <v>0</v>
      </c>
      <c r="E400" s="460">
        <f t="shared" si="504"/>
        <v>0</v>
      </c>
      <c r="F400" s="460">
        <f t="shared" si="504"/>
        <v>0</v>
      </c>
      <c r="G400" s="460">
        <f t="shared" si="504"/>
        <v>0</v>
      </c>
      <c r="H400" s="460">
        <f t="shared" si="504"/>
        <v>0</v>
      </c>
      <c r="I400" s="460">
        <f t="shared" si="504"/>
        <v>0</v>
      </c>
      <c r="J400" s="460">
        <f t="shared" si="504"/>
        <v>0</v>
      </c>
      <c r="K400" s="460">
        <f t="shared" si="504"/>
        <v>0</v>
      </c>
      <c r="L400" s="461">
        <f t="shared" si="504"/>
        <v>0</v>
      </c>
      <c r="M400" s="117"/>
      <c r="N400" s="117"/>
      <c r="O400" s="117"/>
      <c r="P400" s="117"/>
      <c r="Q400" s="397"/>
      <c r="R400" s="397"/>
      <c r="S400" s="397"/>
      <c r="T400" s="397"/>
      <c r="U400" s="397"/>
      <c r="V400" s="397"/>
      <c r="W400" s="397"/>
      <c r="X400" s="397"/>
      <c r="Y400" s="397"/>
      <c r="Z400" s="397"/>
      <c r="AA400" s="397"/>
      <c r="AB400" s="397"/>
      <c r="AC400" s="397"/>
      <c r="AD400" s="397"/>
      <c r="AE400" s="397"/>
      <c r="AF400" s="397"/>
      <c r="AG400" s="397"/>
      <c r="AH400" s="397"/>
      <c r="AI400" s="397"/>
      <c r="AJ400" s="397"/>
      <c r="AK400" s="397"/>
      <c r="AL400" s="397"/>
      <c r="AM400" s="397"/>
      <c r="AN400" s="397"/>
      <c r="AO400" s="397"/>
      <c r="AP400" s="397"/>
      <c r="AQ400" s="397"/>
      <c r="AR400" s="397"/>
      <c r="AS400" s="397"/>
      <c r="AT400" s="397"/>
      <c r="AU400" s="397"/>
      <c r="AV400" s="397"/>
      <c r="AW400" s="397"/>
      <c r="AX400" s="397"/>
      <c r="AY400" s="397"/>
      <c r="AZ400" s="397"/>
      <c r="BA400" s="397"/>
      <c r="BB400" s="397"/>
      <c r="BC400" s="397"/>
    </row>
    <row r="401" spans="1:55" s="122" customFormat="1" ht="52" x14ac:dyDescent="0.3">
      <c r="A401" s="515" t="s">
        <v>515</v>
      </c>
      <c r="B401" s="491">
        <f>B403+B404</f>
        <v>0</v>
      </c>
      <c r="C401" s="491">
        <f t="shared" ref="C401:L401" si="505">C403+C404</f>
        <v>0</v>
      </c>
      <c r="D401" s="491">
        <f t="shared" si="505"/>
        <v>0</v>
      </c>
      <c r="E401" s="491">
        <f t="shared" si="505"/>
        <v>0</v>
      </c>
      <c r="F401" s="491">
        <f t="shared" si="505"/>
        <v>0</v>
      </c>
      <c r="G401" s="491">
        <f t="shared" si="505"/>
        <v>0</v>
      </c>
      <c r="H401" s="491">
        <f t="shared" si="505"/>
        <v>0</v>
      </c>
      <c r="I401" s="491">
        <f t="shared" si="505"/>
        <v>0</v>
      </c>
      <c r="J401" s="491">
        <f t="shared" si="505"/>
        <v>0</v>
      </c>
      <c r="K401" s="491">
        <f t="shared" si="505"/>
        <v>0</v>
      </c>
      <c r="L401" s="492">
        <f t="shared" si="505"/>
        <v>0</v>
      </c>
      <c r="M401" s="117"/>
      <c r="N401" s="117"/>
      <c r="O401" s="117"/>
      <c r="P401" s="117"/>
      <c r="Q401" s="117"/>
      <c r="R401" s="117"/>
      <c r="S401" s="117"/>
      <c r="T401" s="117"/>
      <c r="U401" s="117"/>
      <c r="V401" s="117"/>
      <c r="W401" s="117"/>
      <c r="X401" s="117"/>
      <c r="Y401" s="117"/>
      <c r="Z401" s="117"/>
      <c r="AA401" s="117"/>
      <c r="AB401" s="117"/>
      <c r="AC401" s="117"/>
      <c r="AD401" s="117"/>
      <c r="AE401" s="117"/>
      <c r="AF401" s="117"/>
      <c r="AG401" s="117"/>
      <c r="AH401" s="117"/>
      <c r="AI401" s="117"/>
      <c r="AJ401" s="117"/>
      <c r="AK401" s="117"/>
      <c r="AL401" s="117"/>
      <c r="AM401" s="117"/>
      <c r="AN401" s="117"/>
      <c r="AO401" s="117"/>
      <c r="AP401" s="117"/>
      <c r="AQ401" s="117"/>
      <c r="AR401" s="117"/>
      <c r="AS401" s="117"/>
      <c r="AT401" s="117"/>
      <c r="AU401" s="117"/>
      <c r="AV401" s="117"/>
      <c r="AW401" s="117"/>
      <c r="AX401" s="117"/>
      <c r="AY401" s="117"/>
      <c r="AZ401" s="117"/>
      <c r="BA401" s="117"/>
      <c r="BB401" s="117"/>
      <c r="BC401" s="117"/>
    </row>
    <row r="402" spans="1:55" s="448" customFormat="1" ht="13.5" thickBot="1" x14ac:dyDescent="0.35">
      <c r="A402" s="547" t="s">
        <v>464</v>
      </c>
      <c r="B402" s="545">
        <f>B403+B404</f>
        <v>0</v>
      </c>
      <c r="C402" s="545">
        <f t="shared" ref="C402:L402" si="506">C403+C404</f>
        <v>0</v>
      </c>
      <c r="D402" s="545">
        <f t="shared" si="506"/>
        <v>0</v>
      </c>
      <c r="E402" s="545">
        <f t="shared" si="506"/>
        <v>0</v>
      </c>
      <c r="F402" s="545">
        <f t="shared" si="506"/>
        <v>0</v>
      </c>
      <c r="G402" s="545">
        <f t="shared" si="506"/>
        <v>0</v>
      </c>
      <c r="H402" s="545">
        <f t="shared" si="506"/>
        <v>0</v>
      </c>
      <c r="I402" s="545">
        <f t="shared" si="506"/>
        <v>0</v>
      </c>
      <c r="J402" s="545">
        <f t="shared" si="506"/>
        <v>0</v>
      </c>
      <c r="K402" s="545">
        <f t="shared" si="506"/>
        <v>0</v>
      </c>
      <c r="L402" s="546">
        <f t="shared" si="506"/>
        <v>0</v>
      </c>
      <c r="M402" s="117"/>
      <c r="N402" s="117"/>
      <c r="O402" s="117"/>
      <c r="P402" s="117"/>
      <c r="Q402" s="465"/>
      <c r="R402" s="465"/>
      <c r="S402" s="465"/>
      <c r="T402" s="465"/>
      <c r="U402" s="465"/>
      <c r="V402" s="465"/>
      <c r="W402" s="465"/>
      <c r="X402" s="465"/>
      <c r="Y402" s="465"/>
      <c r="Z402" s="465"/>
      <c r="AA402" s="465"/>
      <c r="AB402" s="465"/>
      <c r="AC402" s="465"/>
      <c r="AD402" s="465"/>
      <c r="AE402" s="465"/>
      <c r="AF402" s="465"/>
      <c r="AG402" s="465"/>
      <c r="AH402" s="465"/>
      <c r="AI402" s="465"/>
      <c r="AJ402" s="465"/>
      <c r="AK402" s="465"/>
      <c r="AL402" s="465"/>
      <c r="AM402" s="465"/>
      <c r="AN402" s="465"/>
      <c r="AO402" s="465"/>
      <c r="AP402" s="465"/>
      <c r="AQ402" s="465"/>
      <c r="AR402" s="465"/>
      <c r="AS402" s="465"/>
      <c r="AT402" s="465"/>
      <c r="AU402" s="465"/>
      <c r="AV402" s="465"/>
      <c r="AW402" s="465"/>
      <c r="AX402" s="465"/>
      <c r="AY402" s="465"/>
      <c r="AZ402" s="465"/>
      <c r="BA402" s="465"/>
      <c r="BB402" s="465"/>
      <c r="BC402" s="465"/>
    </row>
    <row r="403" spans="1:55" s="122" customFormat="1" ht="13.5" hidden="1" thickBot="1" x14ac:dyDescent="0.35">
      <c r="A403" s="406" t="s">
        <v>15</v>
      </c>
      <c r="B403" s="407">
        <v>0</v>
      </c>
      <c r="C403" s="407">
        <v>0</v>
      </c>
      <c r="D403" s="407">
        <v>0</v>
      </c>
      <c r="E403" s="407">
        <v>0</v>
      </c>
      <c r="F403" s="407">
        <v>0</v>
      </c>
      <c r="G403" s="407">
        <f>$B$385/6</f>
        <v>0</v>
      </c>
      <c r="H403" s="407">
        <f t="shared" ref="H403:L403" si="507">$B$385/6</f>
        <v>0</v>
      </c>
      <c r="I403" s="407">
        <f t="shared" si="507"/>
        <v>0</v>
      </c>
      <c r="J403" s="407">
        <f t="shared" si="507"/>
        <v>0</v>
      </c>
      <c r="K403" s="407">
        <f t="shared" si="507"/>
        <v>0</v>
      </c>
      <c r="L403" s="408">
        <f t="shared" si="507"/>
        <v>0</v>
      </c>
      <c r="M403" s="117"/>
      <c r="N403" s="117"/>
      <c r="O403" s="117"/>
      <c r="P403" s="117"/>
      <c r="Q403" s="397"/>
      <c r="R403" s="397"/>
      <c r="S403" s="397"/>
      <c r="T403" s="397"/>
      <c r="U403" s="397"/>
      <c r="V403" s="397"/>
      <c r="W403" s="397"/>
      <c r="X403" s="397"/>
      <c r="Y403" s="397"/>
      <c r="Z403" s="397"/>
      <c r="AA403" s="397"/>
      <c r="AB403" s="397"/>
      <c r="AC403" s="397"/>
      <c r="AD403" s="397"/>
      <c r="AE403" s="397"/>
      <c r="AF403" s="397"/>
      <c r="AG403" s="397"/>
      <c r="AH403" s="397"/>
      <c r="AI403" s="397"/>
      <c r="AJ403" s="397"/>
      <c r="AK403" s="397"/>
      <c r="AL403" s="397"/>
      <c r="AM403" s="397"/>
      <c r="AN403" s="397"/>
      <c r="AO403" s="397"/>
      <c r="AP403" s="397"/>
      <c r="AQ403" s="397"/>
      <c r="AR403" s="397"/>
      <c r="AS403" s="397"/>
      <c r="AT403" s="397"/>
      <c r="AU403" s="397"/>
      <c r="AV403" s="397"/>
      <c r="AW403" s="397"/>
      <c r="AX403" s="397"/>
      <c r="AY403" s="397"/>
      <c r="AZ403" s="397"/>
      <c r="BA403" s="397"/>
      <c r="BB403" s="397"/>
      <c r="BC403" s="397"/>
    </row>
    <row r="404" spans="1:55" s="122" customFormat="1" ht="52.5" hidden="1" thickBot="1" x14ac:dyDescent="0.35">
      <c r="A404" s="484" t="s">
        <v>16</v>
      </c>
      <c r="B404" s="457">
        <f>'3.PIELIKUMS'!J47</f>
        <v>0</v>
      </c>
      <c r="C404" s="457">
        <v>0</v>
      </c>
      <c r="D404" s="457">
        <v>0</v>
      </c>
      <c r="E404" s="457">
        <v>0</v>
      </c>
      <c r="F404" s="457">
        <v>0</v>
      </c>
      <c r="G404" s="457">
        <f t="shared" ref="G404:L404" si="508">$B$404/6</f>
        <v>0</v>
      </c>
      <c r="H404" s="457">
        <f t="shared" si="508"/>
        <v>0</v>
      </c>
      <c r="I404" s="457">
        <f t="shared" si="508"/>
        <v>0</v>
      </c>
      <c r="J404" s="457">
        <f t="shared" si="508"/>
        <v>0</v>
      </c>
      <c r="K404" s="457">
        <f t="shared" si="508"/>
        <v>0</v>
      </c>
      <c r="L404" s="458">
        <f t="shared" si="508"/>
        <v>0</v>
      </c>
      <c r="M404" s="117"/>
      <c r="N404" s="117"/>
      <c r="O404" s="117"/>
      <c r="P404" s="117"/>
      <c r="Q404" s="397"/>
      <c r="R404" s="397"/>
      <c r="S404" s="397"/>
      <c r="T404" s="397"/>
      <c r="U404" s="397"/>
      <c r="V404" s="397"/>
      <c r="W404" s="397"/>
      <c r="X404" s="397"/>
      <c r="Y404" s="397"/>
      <c r="Z404" s="397"/>
      <c r="AA404" s="397"/>
      <c r="AB404" s="397"/>
      <c r="AC404" s="397"/>
      <c r="AD404" s="397"/>
      <c r="AE404" s="397"/>
      <c r="AF404" s="397"/>
      <c r="AG404" s="397"/>
      <c r="AH404" s="397"/>
      <c r="AI404" s="397"/>
      <c r="AJ404" s="397"/>
      <c r="AK404" s="397"/>
      <c r="AL404" s="397"/>
      <c r="AM404" s="397"/>
      <c r="AN404" s="397"/>
      <c r="AO404" s="397"/>
      <c r="AP404" s="397"/>
      <c r="AQ404" s="397"/>
      <c r="AR404" s="397"/>
      <c r="AS404" s="397"/>
      <c r="AT404" s="397"/>
      <c r="AU404" s="397"/>
      <c r="AV404" s="397"/>
      <c r="AW404" s="397"/>
      <c r="AX404" s="397"/>
      <c r="AY404" s="397"/>
      <c r="AZ404" s="397"/>
      <c r="BA404" s="397"/>
      <c r="BB404" s="397"/>
      <c r="BC404" s="397"/>
    </row>
    <row r="405" spans="1:55" s="122" customFormat="1" ht="26" x14ac:dyDescent="0.3">
      <c r="A405" s="447" t="s">
        <v>516</v>
      </c>
      <c r="B405" s="652"/>
      <c r="C405" s="652"/>
      <c r="D405" s="652"/>
      <c r="E405" s="652"/>
      <c r="F405" s="652"/>
      <c r="G405" s="652"/>
      <c r="H405" s="652"/>
      <c r="I405" s="652"/>
      <c r="J405" s="652"/>
      <c r="K405" s="652"/>
      <c r="L405" s="653"/>
      <c r="M405" s="117"/>
      <c r="N405" s="117"/>
      <c r="O405" s="117"/>
      <c r="P405" s="117"/>
    </row>
    <row r="406" spans="1:55" s="122" customFormat="1" ht="12.75" customHeight="1" x14ac:dyDescent="0.3">
      <c r="A406" s="436" t="s">
        <v>9</v>
      </c>
      <c r="B406" s="584">
        <f>B410</f>
        <v>0</v>
      </c>
      <c r="C406" s="584">
        <f t="shared" ref="C406:L406" si="509">C410</f>
        <v>0</v>
      </c>
      <c r="D406" s="584">
        <f t="shared" si="509"/>
        <v>0</v>
      </c>
      <c r="E406" s="584">
        <f t="shared" si="509"/>
        <v>0</v>
      </c>
      <c r="F406" s="584">
        <f t="shared" si="509"/>
        <v>0</v>
      </c>
      <c r="G406" s="584">
        <f t="shared" si="509"/>
        <v>0</v>
      </c>
      <c r="H406" s="584">
        <f t="shared" si="509"/>
        <v>0</v>
      </c>
      <c r="I406" s="584">
        <f t="shared" si="509"/>
        <v>0</v>
      </c>
      <c r="J406" s="584">
        <f t="shared" si="509"/>
        <v>0</v>
      </c>
      <c r="K406" s="584">
        <f t="shared" si="509"/>
        <v>0</v>
      </c>
      <c r="L406" s="585">
        <f t="shared" si="509"/>
        <v>0</v>
      </c>
      <c r="M406" s="117"/>
      <c r="N406" s="117"/>
      <c r="O406" s="117"/>
      <c r="P406" s="117"/>
      <c r="Q406" s="117"/>
      <c r="R406" s="117"/>
      <c r="S406" s="117"/>
      <c r="T406" s="117"/>
      <c r="U406" s="117"/>
      <c r="V406" s="117"/>
      <c r="W406" s="117"/>
      <c r="X406" s="117"/>
      <c r="Y406" s="117"/>
      <c r="Z406" s="117"/>
      <c r="AA406" s="117"/>
      <c r="AB406" s="117"/>
      <c r="AC406" s="117"/>
      <c r="AD406" s="117"/>
      <c r="AE406" s="117"/>
      <c r="AF406" s="117"/>
      <c r="AG406" s="117"/>
      <c r="AH406" s="117"/>
      <c r="AI406" s="117"/>
      <c r="AJ406" s="117"/>
      <c r="AK406" s="117"/>
      <c r="AL406" s="117"/>
      <c r="AM406" s="117"/>
      <c r="AN406" s="117"/>
      <c r="AO406" s="117"/>
      <c r="AP406" s="117"/>
      <c r="AQ406" s="117"/>
      <c r="AR406" s="117"/>
      <c r="AS406" s="117"/>
      <c r="AT406" s="117"/>
      <c r="AU406" s="117"/>
      <c r="AV406" s="117"/>
      <c r="AW406" s="117"/>
      <c r="AX406" s="117"/>
      <c r="AY406" s="117"/>
      <c r="AZ406" s="117"/>
      <c r="BA406" s="117"/>
      <c r="BB406" s="117"/>
      <c r="BC406" s="117"/>
    </row>
    <row r="407" spans="1:55" hidden="1" x14ac:dyDescent="0.3">
      <c r="A407" s="433" t="s">
        <v>10</v>
      </c>
      <c r="B407" s="434"/>
      <c r="C407" s="434"/>
      <c r="D407" s="434"/>
      <c r="E407" s="434"/>
      <c r="F407" s="434"/>
      <c r="G407" s="434"/>
      <c r="H407" s="434"/>
      <c r="I407" s="434"/>
      <c r="J407" s="434"/>
      <c r="K407" s="434"/>
      <c r="L407" s="435"/>
      <c r="Q407" s="397"/>
      <c r="R407" s="397"/>
      <c r="S407" s="397"/>
      <c r="T407" s="397"/>
      <c r="U407" s="397"/>
      <c r="V407" s="397"/>
      <c r="W407" s="397"/>
      <c r="X407" s="397"/>
      <c r="Y407" s="397"/>
      <c r="Z407" s="397"/>
      <c r="AA407" s="397"/>
      <c r="AB407" s="397"/>
      <c r="AC407" s="397"/>
      <c r="AD407" s="397"/>
      <c r="AE407" s="397"/>
      <c r="AF407" s="397"/>
      <c r="AG407" s="397"/>
      <c r="AH407" s="397"/>
      <c r="AI407" s="397"/>
      <c r="AJ407" s="397"/>
      <c r="AK407" s="397"/>
      <c r="AL407" s="397"/>
      <c r="AM407" s="397"/>
      <c r="AN407" s="397"/>
      <c r="AO407" s="397"/>
      <c r="AP407" s="397"/>
      <c r="AQ407" s="397"/>
      <c r="AR407" s="397"/>
      <c r="AS407" s="397"/>
      <c r="AT407" s="397"/>
      <c r="AU407" s="397"/>
      <c r="AV407" s="397"/>
      <c r="AW407" s="397"/>
      <c r="AX407" s="397"/>
      <c r="AY407" s="397"/>
      <c r="AZ407" s="397"/>
      <c r="BA407" s="397"/>
      <c r="BB407" s="397"/>
      <c r="BC407" s="397"/>
    </row>
    <row r="408" spans="1:55" hidden="1" x14ac:dyDescent="0.3">
      <c r="A408" s="433" t="s">
        <v>11</v>
      </c>
      <c r="B408" s="434"/>
      <c r="C408" s="434"/>
      <c r="D408" s="434"/>
      <c r="E408" s="434"/>
      <c r="F408" s="434"/>
      <c r="G408" s="434"/>
      <c r="H408" s="434"/>
      <c r="I408" s="434"/>
      <c r="J408" s="434"/>
      <c r="K408" s="434"/>
      <c r="L408" s="435"/>
      <c r="Q408" s="397"/>
      <c r="R408" s="397"/>
      <c r="S408" s="397"/>
      <c r="T408" s="397"/>
      <c r="U408" s="397"/>
      <c r="V408" s="397"/>
      <c r="W408" s="397"/>
      <c r="X408" s="397"/>
      <c r="Y408" s="397"/>
      <c r="Z408" s="397"/>
      <c r="AA408" s="397"/>
      <c r="AB408" s="397"/>
      <c r="AC408" s="397"/>
      <c r="AD408" s="397"/>
      <c r="AE408" s="397"/>
      <c r="AF408" s="397"/>
      <c r="AG408" s="397"/>
      <c r="AH408" s="397"/>
      <c r="AI408" s="397"/>
      <c r="AJ408" s="397"/>
      <c r="AK408" s="397"/>
      <c r="AL408" s="397"/>
      <c r="AM408" s="397"/>
      <c r="AN408" s="397"/>
      <c r="AO408" s="397"/>
      <c r="AP408" s="397"/>
      <c r="AQ408" s="397"/>
      <c r="AR408" s="397"/>
      <c r="AS408" s="397"/>
      <c r="AT408" s="397"/>
      <c r="AU408" s="397"/>
      <c r="AV408" s="397"/>
      <c r="AW408" s="397"/>
      <c r="AX408" s="397"/>
      <c r="AY408" s="397"/>
      <c r="AZ408" s="397"/>
      <c r="BA408" s="397"/>
      <c r="BB408" s="397"/>
      <c r="BC408" s="397"/>
    </row>
    <row r="409" spans="1:55" ht="26" hidden="1" x14ac:dyDescent="0.3">
      <c r="A409" s="433" t="s">
        <v>12</v>
      </c>
      <c r="B409" s="434"/>
      <c r="C409" s="434"/>
      <c r="D409" s="434"/>
      <c r="E409" s="434"/>
      <c r="F409" s="434"/>
      <c r="G409" s="434"/>
      <c r="H409" s="434"/>
      <c r="I409" s="434"/>
      <c r="J409" s="434"/>
      <c r="K409" s="434"/>
      <c r="L409" s="435"/>
      <c r="Q409" s="122"/>
      <c r="R409" s="122"/>
      <c r="S409" s="122"/>
      <c r="T409" s="122"/>
      <c r="U409" s="122"/>
      <c r="V409" s="122"/>
      <c r="W409" s="122"/>
      <c r="X409" s="122"/>
      <c r="Y409" s="122"/>
      <c r="Z409" s="122"/>
      <c r="AA409" s="122"/>
      <c r="AB409" s="122"/>
      <c r="AC409" s="122"/>
      <c r="AD409" s="122"/>
      <c r="AE409" s="122"/>
      <c r="AF409" s="122"/>
      <c r="AG409" s="122"/>
      <c r="AH409" s="122"/>
      <c r="AI409" s="122"/>
      <c r="AJ409" s="122"/>
      <c r="AK409" s="122"/>
      <c r="AL409" s="122"/>
      <c r="AM409" s="122"/>
      <c r="AN409" s="122"/>
      <c r="AO409" s="122"/>
      <c r="AP409" s="122"/>
      <c r="AQ409" s="122"/>
      <c r="AR409" s="122"/>
      <c r="AS409" s="122"/>
      <c r="AT409" s="122"/>
      <c r="AU409" s="122"/>
      <c r="AV409" s="122"/>
      <c r="AW409" s="122"/>
      <c r="AX409" s="122"/>
      <c r="AY409" s="122"/>
      <c r="AZ409" s="122"/>
      <c r="BA409" s="122"/>
      <c r="BB409" s="122"/>
      <c r="BC409" s="122"/>
    </row>
    <row r="410" spans="1:55" s="122" customFormat="1" x14ac:dyDescent="0.3">
      <c r="A410" s="436" t="s">
        <v>13</v>
      </c>
      <c r="B410" s="584">
        <f>B412+B413</f>
        <v>0</v>
      </c>
      <c r="C410" s="584">
        <f t="shared" ref="C410:L410" si="510">C412+C413</f>
        <v>0</v>
      </c>
      <c r="D410" s="584">
        <f t="shared" si="510"/>
        <v>0</v>
      </c>
      <c r="E410" s="584">
        <f t="shared" si="510"/>
        <v>0</v>
      </c>
      <c r="F410" s="584">
        <f t="shared" si="510"/>
        <v>0</v>
      </c>
      <c r="G410" s="584">
        <f t="shared" si="510"/>
        <v>0</v>
      </c>
      <c r="H410" s="584">
        <f t="shared" si="510"/>
        <v>0</v>
      </c>
      <c r="I410" s="584">
        <f t="shared" si="510"/>
        <v>0</v>
      </c>
      <c r="J410" s="584">
        <f t="shared" si="510"/>
        <v>0</v>
      </c>
      <c r="K410" s="584">
        <f t="shared" si="510"/>
        <v>0</v>
      </c>
      <c r="L410" s="585">
        <f t="shared" si="510"/>
        <v>0</v>
      </c>
      <c r="M410" s="117"/>
      <c r="N410" s="117"/>
      <c r="O410" s="117"/>
      <c r="P410" s="117"/>
      <c r="Q410" s="117"/>
      <c r="R410" s="117"/>
      <c r="S410" s="117"/>
      <c r="T410" s="117"/>
      <c r="U410" s="117"/>
      <c r="V410" s="117"/>
      <c r="W410" s="117"/>
      <c r="X410" s="117"/>
      <c r="Y410" s="117"/>
      <c r="Z410" s="117"/>
      <c r="AA410" s="117"/>
      <c r="AB410" s="117"/>
      <c r="AC410" s="117"/>
      <c r="AD410" s="117"/>
      <c r="AE410" s="117"/>
      <c r="AF410" s="117"/>
      <c r="AG410" s="117"/>
      <c r="AH410" s="117"/>
      <c r="AI410" s="117"/>
      <c r="AJ410" s="117"/>
      <c r="AK410" s="117"/>
      <c r="AL410" s="117"/>
      <c r="AM410" s="117"/>
      <c r="AN410" s="117"/>
      <c r="AO410" s="117"/>
      <c r="AP410" s="117"/>
      <c r="AQ410" s="117"/>
      <c r="AR410" s="117"/>
      <c r="AS410" s="117"/>
      <c r="AT410" s="117"/>
      <c r="AU410" s="117"/>
      <c r="AV410" s="117"/>
      <c r="AW410" s="117"/>
      <c r="AX410" s="117"/>
      <c r="AY410" s="117"/>
      <c r="AZ410" s="117"/>
      <c r="BA410" s="117"/>
      <c r="BB410" s="117"/>
      <c r="BC410" s="117"/>
    </row>
    <row r="411" spans="1:55" x14ac:dyDescent="0.3">
      <c r="A411" s="433" t="s">
        <v>14</v>
      </c>
      <c r="B411" s="434"/>
      <c r="C411" s="434"/>
      <c r="D411" s="434"/>
      <c r="E411" s="434"/>
      <c r="F411" s="434"/>
      <c r="G411" s="434"/>
      <c r="H411" s="434"/>
      <c r="I411" s="434"/>
      <c r="J411" s="434"/>
      <c r="K411" s="434"/>
      <c r="L411" s="435"/>
      <c r="Q411" s="397"/>
      <c r="R411" s="397"/>
      <c r="S411" s="397"/>
      <c r="T411" s="397"/>
      <c r="U411" s="397"/>
      <c r="V411" s="397"/>
      <c r="W411" s="397"/>
      <c r="X411" s="397"/>
      <c r="Y411" s="397"/>
      <c r="Z411" s="397"/>
      <c r="AA411" s="397"/>
      <c r="AB411" s="397"/>
      <c r="AC411" s="397"/>
      <c r="AD411" s="397"/>
      <c r="AE411" s="397"/>
      <c r="AF411" s="397"/>
      <c r="AG411" s="397"/>
      <c r="AH411" s="397"/>
      <c r="AI411" s="397"/>
      <c r="AJ411" s="397"/>
      <c r="AK411" s="397"/>
      <c r="AL411" s="397"/>
      <c r="AM411" s="397"/>
      <c r="AN411" s="397"/>
      <c r="AO411" s="397"/>
      <c r="AP411" s="397"/>
      <c r="AQ411" s="397"/>
      <c r="AR411" s="397"/>
      <c r="AS411" s="397"/>
      <c r="AT411" s="397"/>
      <c r="AU411" s="397"/>
      <c r="AV411" s="397"/>
      <c r="AW411" s="397"/>
      <c r="AX411" s="397"/>
      <c r="AY411" s="397"/>
      <c r="AZ411" s="397"/>
      <c r="BA411" s="397"/>
      <c r="BB411" s="397"/>
      <c r="BC411" s="397"/>
    </row>
    <row r="412" spans="1:55" x14ac:dyDescent="0.3">
      <c r="A412" s="433" t="s">
        <v>15</v>
      </c>
      <c r="B412" s="437">
        <f>B421</f>
        <v>0</v>
      </c>
      <c r="C412" s="437">
        <f t="shared" ref="C412:L412" si="511">C421</f>
        <v>0</v>
      </c>
      <c r="D412" s="437">
        <f t="shared" si="511"/>
        <v>0</v>
      </c>
      <c r="E412" s="437">
        <f t="shared" si="511"/>
        <v>0</v>
      </c>
      <c r="F412" s="437">
        <f t="shared" si="511"/>
        <v>0</v>
      </c>
      <c r="G412" s="437">
        <f t="shared" si="511"/>
        <v>0</v>
      </c>
      <c r="H412" s="437">
        <f t="shared" si="511"/>
        <v>0</v>
      </c>
      <c r="I412" s="437">
        <f t="shared" si="511"/>
        <v>0</v>
      </c>
      <c r="J412" s="437">
        <f t="shared" si="511"/>
        <v>0</v>
      </c>
      <c r="K412" s="437">
        <f t="shared" si="511"/>
        <v>0</v>
      </c>
      <c r="L412" s="438">
        <f t="shared" si="511"/>
        <v>0</v>
      </c>
      <c r="Q412" s="397"/>
      <c r="R412" s="397"/>
      <c r="S412" s="397"/>
      <c r="T412" s="397"/>
      <c r="U412" s="397"/>
      <c r="V412" s="397"/>
      <c r="W412" s="397"/>
      <c r="X412" s="397"/>
      <c r="Y412" s="397"/>
      <c r="Z412" s="397"/>
      <c r="AA412" s="397"/>
      <c r="AB412" s="397"/>
      <c r="AC412" s="397"/>
      <c r="AD412" s="397"/>
      <c r="AE412" s="397"/>
      <c r="AF412" s="397"/>
      <c r="AG412" s="397"/>
      <c r="AH412" s="397"/>
      <c r="AI412" s="397"/>
      <c r="AJ412" s="397"/>
      <c r="AK412" s="397"/>
      <c r="AL412" s="397"/>
      <c r="AM412" s="397"/>
      <c r="AN412" s="397"/>
      <c r="AO412" s="397"/>
      <c r="AP412" s="397"/>
      <c r="AQ412" s="397"/>
      <c r="AR412" s="397"/>
      <c r="AS412" s="397"/>
      <c r="AT412" s="397"/>
      <c r="AU412" s="397"/>
      <c r="AV412" s="397"/>
      <c r="AW412" s="397"/>
      <c r="AX412" s="397"/>
      <c r="AY412" s="397"/>
      <c r="AZ412" s="397"/>
      <c r="BA412" s="397"/>
      <c r="BB412" s="397"/>
      <c r="BC412" s="397"/>
    </row>
    <row r="413" spans="1:55" ht="52.5" thickBot="1" x14ac:dyDescent="0.35">
      <c r="A413" s="440" t="s">
        <v>16</v>
      </c>
      <c r="B413" s="441">
        <f>B422</f>
        <v>0</v>
      </c>
      <c r="C413" s="441">
        <f t="shared" ref="C413:L413" si="512">C422</f>
        <v>0</v>
      </c>
      <c r="D413" s="441">
        <f t="shared" si="512"/>
        <v>0</v>
      </c>
      <c r="E413" s="441">
        <f t="shared" si="512"/>
        <v>0</v>
      </c>
      <c r="F413" s="441">
        <f t="shared" si="512"/>
        <v>0</v>
      </c>
      <c r="G413" s="441">
        <f t="shared" si="512"/>
        <v>0</v>
      </c>
      <c r="H413" s="441">
        <f t="shared" si="512"/>
        <v>0</v>
      </c>
      <c r="I413" s="441">
        <f t="shared" si="512"/>
        <v>0</v>
      </c>
      <c r="J413" s="441">
        <f t="shared" si="512"/>
        <v>0</v>
      </c>
      <c r="K413" s="441">
        <f t="shared" si="512"/>
        <v>0</v>
      </c>
      <c r="L413" s="442">
        <f t="shared" si="512"/>
        <v>0</v>
      </c>
      <c r="Q413" s="122"/>
      <c r="R413" s="122"/>
      <c r="S413" s="122"/>
      <c r="T413" s="122"/>
      <c r="U413" s="122"/>
      <c r="V413" s="122"/>
      <c r="W413" s="122"/>
      <c r="X413" s="122"/>
      <c r="Y413" s="122"/>
      <c r="Z413" s="122"/>
      <c r="AA413" s="122"/>
      <c r="AB413" s="122"/>
      <c r="AC413" s="122"/>
      <c r="AD413" s="122"/>
      <c r="AE413" s="122"/>
      <c r="AF413" s="122"/>
      <c r="AG413" s="122"/>
      <c r="AH413" s="122"/>
      <c r="AI413" s="122"/>
      <c r="AJ413" s="122"/>
      <c r="AK413" s="122"/>
      <c r="AL413" s="122"/>
      <c r="AM413" s="122"/>
      <c r="AN413" s="122"/>
      <c r="AO413" s="122"/>
      <c r="AP413" s="122"/>
      <c r="AQ413" s="122"/>
      <c r="AR413" s="122"/>
      <c r="AS413" s="122"/>
      <c r="AT413" s="122"/>
      <c r="AU413" s="122"/>
      <c r="AV413" s="122"/>
      <c r="AW413" s="122"/>
      <c r="AX413" s="122"/>
      <c r="AY413" s="122"/>
      <c r="AZ413" s="122"/>
      <c r="BA413" s="122"/>
      <c r="BB413" s="122"/>
      <c r="BC413" s="122"/>
    </row>
    <row r="414" spans="1:55" s="397" customFormat="1" x14ac:dyDescent="0.3">
      <c r="A414" s="475" t="s">
        <v>461</v>
      </c>
      <c r="B414" s="476"/>
      <c r="C414" s="476"/>
      <c r="D414" s="476"/>
      <c r="E414" s="476"/>
      <c r="F414" s="476"/>
      <c r="G414" s="476"/>
      <c r="H414" s="476"/>
      <c r="I414" s="476"/>
      <c r="J414" s="476"/>
      <c r="K414" s="476"/>
      <c r="L414" s="477"/>
      <c r="M414" s="117"/>
      <c r="N414" s="117"/>
      <c r="O414" s="117"/>
      <c r="P414" s="117"/>
      <c r="Q414" s="117"/>
      <c r="R414" s="117"/>
      <c r="S414" s="117"/>
      <c r="T414" s="117"/>
      <c r="U414" s="117"/>
      <c r="V414" s="117"/>
      <c r="W414" s="117"/>
      <c r="X414" s="117"/>
      <c r="Y414" s="117"/>
      <c r="Z414" s="117"/>
      <c r="AA414" s="117"/>
      <c r="AB414" s="117"/>
      <c r="AC414" s="117"/>
      <c r="AD414" s="117"/>
      <c r="AE414" s="117"/>
      <c r="AF414" s="117"/>
      <c r="AG414" s="117"/>
      <c r="AH414" s="117"/>
      <c r="AI414" s="117"/>
      <c r="AJ414" s="117"/>
      <c r="AK414" s="117"/>
      <c r="AL414" s="117"/>
      <c r="AM414" s="117"/>
      <c r="AN414" s="117"/>
      <c r="AO414" s="117"/>
      <c r="AP414" s="117"/>
      <c r="AQ414" s="117"/>
      <c r="AR414" s="117"/>
      <c r="AS414" s="117"/>
      <c r="AT414" s="117"/>
      <c r="AU414" s="117"/>
      <c r="AV414" s="117"/>
      <c r="AW414" s="117"/>
      <c r="AX414" s="117"/>
      <c r="AY414" s="117"/>
      <c r="AZ414" s="117"/>
      <c r="BA414" s="117"/>
      <c r="BB414" s="117"/>
      <c r="BC414" s="117"/>
    </row>
    <row r="415" spans="1:55" s="397" customFormat="1" x14ac:dyDescent="0.3">
      <c r="A415" s="478" t="s">
        <v>462</v>
      </c>
      <c r="B415" s="451"/>
      <c r="C415" s="451"/>
      <c r="D415" s="451"/>
      <c r="E415" s="451"/>
      <c r="F415" s="451"/>
      <c r="G415" s="451"/>
      <c r="H415" s="451"/>
      <c r="I415" s="451"/>
      <c r="J415" s="451"/>
      <c r="K415" s="451"/>
      <c r="L415" s="479"/>
      <c r="M415" s="117"/>
      <c r="N415" s="117"/>
      <c r="O415" s="117"/>
      <c r="P415" s="117"/>
    </row>
    <row r="416" spans="1:55" s="469" customFormat="1" ht="13.5" thickBot="1" x14ac:dyDescent="0.35">
      <c r="A416" s="502" t="s">
        <v>464</v>
      </c>
      <c r="B416" s="451">
        <f>B417+B418</f>
        <v>0</v>
      </c>
      <c r="C416" s="451">
        <f t="shared" ref="C416:L416" si="513">C417+C418</f>
        <v>0</v>
      </c>
      <c r="D416" s="451">
        <f t="shared" si="513"/>
        <v>0</v>
      </c>
      <c r="E416" s="451">
        <f t="shared" si="513"/>
        <v>0</v>
      </c>
      <c r="F416" s="451">
        <f t="shared" si="513"/>
        <v>0</v>
      </c>
      <c r="G416" s="451">
        <f t="shared" si="513"/>
        <v>0</v>
      </c>
      <c r="H416" s="451">
        <f t="shared" si="513"/>
        <v>0</v>
      </c>
      <c r="I416" s="451">
        <f t="shared" si="513"/>
        <v>0</v>
      </c>
      <c r="J416" s="451">
        <f t="shared" si="513"/>
        <v>0</v>
      </c>
      <c r="K416" s="451">
        <f t="shared" si="513"/>
        <v>0</v>
      </c>
      <c r="L416" s="479">
        <f t="shared" si="513"/>
        <v>0</v>
      </c>
      <c r="M416" s="117"/>
      <c r="N416" s="117"/>
      <c r="O416" s="117"/>
      <c r="P416" s="117"/>
      <c r="Q416" s="468"/>
      <c r="R416" s="468"/>
      <c r="S416" s="468"/>
      <c r="T416" s="468"/>
      <c r="U416" s="468"/>
      <c r="V416" s="468"/>
      <c r="W416" s="468"/>
      <c r="X416" s="468"/>
      <c r="Y416" s="468"/>
      <c r="Z416" s="468"/>
      <c r="AA416" s="468"/>
      <c r="AB416" s="468"/>
      <c r="AC416" s="468"/>
      <c r="AD416" s="468"/>
      <c r="AE416" s="468"/>
      <c r="AF416" s="468"/>
      <c r="AG416" s="468"/>
      <c r="AH416" s="468"/>
      <c r="AI416" s="468"/>
      <c r="AJ416" s="468"/>
      <c r="AK416" s="468"/>
      <c r="AL416" s="468"/>
      <c r="AM416" s="468"/>
      <c r="AN416" s="468"/>
      <c r="AO416" s="468"/>
      <c r="AP416" s="468"/>
      <c r="AQ416" s="468"/>
      <c r="AR416" s="468"/>
      <c r="AS416" s="468"/>
      <c r="AT416" s="468"/>
      <c r="AU416" s="468"/>
      <c r="AV416" s="468"/>
      <c r="AW416" s="468"/>
      <c r="AX416" s="468"/>
      <c r="AY416" s="468"/>
      <c r="AZ416" s="468"/>
      <c r="BA416" s="468"/>
      <c r="BB416" s="468"/>
      <c r="BC416" s="468"/>
    </row>
    <row r="417" spans="1:55" s="250" customFormat="1" ht="13.5" hidden="1" thickBot="1" x14ac:dyDescent="0.35">
      <c r="A417" s="478" t="s">
        <v>15</v>
      </c>
      <c r="B417" s="452">
        <f>B421</f>
        <v>0</v>
      </c>
      <c r="C417" s="452">
        <f t="shared" ref="C417:L417" si="514">C421</f>
        <v>0</v>
      </c>
      <c r="D417" s="452">
        <f t="shared" si="514"/>
        <v>0</v>
      </c>
      <c r="E417" s="452">
        <f t="shared" si="514"/>
        <v>0</v>
      </c>
      <c r="F417" s="452">
        <f t="shared" si="514"/>
        <v>0</v>
      </c>
      <c r="G417" s="452">
        <f t="shared" si="514"/>
        <v>0</v>
      </c>
      <c r="H417" s="452">
        <f t="shared" si="514"/>
        <v>0</v>
      </c>
      <c r="I417" s="452">
        <f t="shared" si="514"/>
        <v>0</v>
      </c>
      <c r="J417" s="452">
        <f t="shared" si="514"/>
        <v>0</v>
      </c>
      <c r="K417" s="452">
        <f t="shared" si="514"/>
        <v>0</v>
      </c>
      <c r="L417" s="459">
        <f t="shared" si="514"/>
        <v>0</v>
      </c>
      <c r="M417" s="117"/>
      <c r="N417" s="117"/>
      <c r="O417" s="117"/>
      <c r="P417" s="117"/>
      <c r="Q417" s="397"/>
      <c r="R417" s="397"/>
      <c r="S417" s="397"/>
      <c r="T417" s="397"/>
      <c r="U417" s="397"/>
      <c r="V417" s="397"/>
      <c r="W417" s="397"/>
      <c r="X417" s="397"/>
      <c r="Y417" s="397"/>
      <c r="Z417" s="397"/>
      <c r="AA417" s="397"/>
      <c r="AB417" s="397"/>
      <c r="AC417" s="397"/>
      <c r="AD417" s="397"/>
      <c r="AE417" s="397"/>
      <c r="AF417" s="397"/>
      <c r="AG417" s="397"/>
      <c r="AH417" s="397"/>
      <c r="AI417" s="397"/>
      <c r="AJ417" s="397"/>
      <c r="AK417" s="397"/>
      <c r="AL417" s="397"/>
      <c r="AM417" s="397"/>
      <c r="AN417" s="397"/>
      <c r="AO417" s="397"/>
      <c r="AP417" s="397"/>
      <c r="AQ417" s="397"/>
      <c r="AR417" s="397"/>
      <c r="AS417" s="397"/>
      <c r="AT417" s="397"/>
      <c r="AU417" s="397"/>
      <c r="AV417" s="397"/>
      <c r="AW417" s="397"/>
      <c r="AX417" s="397"/>
      <c r="AY417" s="397"/>
      <c r="AZ417" s="397"/>
      <c r="BA417" s="397"/>
      <c r="BB417" s="397"/>
      <c r="BC417" s="397"/>
    </row>
    <row r="418" spans="1:55" s="250" customFormat="1" ht="52.5" hidden="1" thickBot="1" x14ac:dyDescent="0.35">
      <c r="A418" s="503" t="s">
        <v>16</v>
      </c>
      <c r="B418" s="460">
        <f>B422</f>
        <v>0</v>
      </c>
      <c r="C418" s="460">
        <f t="shared" ref="C418:L418" si="515">C422</f>
        <v>0</v>
      </c>
      <c r="D418" s="460">
        <f t="shared" si="515"/>
        <v>0</v>
      </c>
      <c r="E418" s="460">
        <f t="shared" si="515"/>
        <v>0</v>
      </c>
      <c r="F418" s="460">
        <f t="shared" si="515"/>
        <v>0</v>
      </c>
      <c r="G418" s="460">
        <f t="shared" si="515"/>
        <v>0</v>
      </c>
      <c r="H418" s="460">
        <f t="shared" si="515"/>
        <v>0</v>
      </c>
      <c r="I418" s="460">
        <f t="shared" si="515"/>
        <v>0</v>
      </c>
      <c r="J418" s="460">
        <f t="shared" si="515"/>
        <v>0</v>
      </c>
      <c r="K418" s="460">
        <f t="shared" si="515"/>
        <v>0</v>
      </c>
      <c r="L418" s="461">
        <f t="shared" si="515"/>
        <v>0</v>
      </c>
      <c r="M418" s="117"/>
      <c r="N418" s="117"/>
      <c r="O418" s="117"/>
      <c r="P418" s="117"/>
      <c r="Q418" s="397"/>
      <c r="R418" s="397"/>
      <c r="S418" s="397"/>
      <c r="T418" s="397"/>
      <c r="U418" s="397"/>
      <c r="V418" s="397"/>
      <c r="W418" s="397"/>
      <c r="X418" s="397"/>
      <c r="Y418" s="397"/>
      <c r="Z418" s="397"/>
      <c r="AA418" s="397"/>
      <c r="AB418" s="397"/>
      <c r="AC418" s="397"/>
      <c r="AD418" s="397"/>
      <c r="AE418" s="397"/>
      <c r="AF418" s="397"/>
      <c r="AG418" s="397"/>
      <c r="AH418" s="397"/>
      <c r="AI418" s="397"/>
      <c r="AJ418" s="397"/>
      <c r="AK418" s="397"/>
      <c r="AL418" s="397"/>
      <c r="AM418" s="397"/>
      <c r="AN418" s="397"/>
      <c r="AO418" s="397"/>
      <c r="AP418" s="397"/>
      <c r="AQ418" s="397"/>
      <c r="AR418" s="397"/>
      <c r="AS418" s="397"/>
      <c r="AT418" s="397"/>
      <c r="AU418" s="397"/>
      <c r="AV418" s="397"/>
      <c r="AW418" s="397"/>
      <c r="AX418" s="397"/>
      <c r="AY418" s="397"/>
      <c r="AZ418" s="397"/>
      <c r="BA418" s="397"/>
      <c r="BB418" s="397"/>
      <c r="BC418" s="397"/>
    </row>
    <row r="419" spans="1:55" s="122" customFormat="1" ht="26" x14ac:dyDescent="0.3">
      <c r="A419" s="514" t="s">
        <v>517</v>
      </c>
      <c r="B419" s="511">
        <f>B421+B422</f>
        <v>0</v>
      </c>
      <c r="C419" s="511">
        <f t="shared" ref="C419:L419" si="516">C421+C422</f>
        <v>0</v>
      </c>
      <c r="D419" s="511">
        <f t="shared" si="516"/>
        <v>0</v>
      </c>
      <c r="E419" s="511">
        <f t="shared" si="516"/>
        <v>0</v>
      </c>
      <c r="F419" s="511">
        <f t="shared" si="516"/>
        <v>0</v>
      </c>
      <c r="G419" s="511">
        <f t="shared" si="516"/>
        <v>0</v>
      </c>
      <c r="H419" s="511">
        <f t="shared" si="516"/>
        <v>0</v>
      </c>
      <c r="I419" s="511">
        <f t="shared" si="516"/>
        <v>0</v>
      </c>
      <c r="J419" s="511">
        <f t="shared" si="516"/>
        <v>0</v>
      </c>
      <c r="K419" s="511">
        <f t="shared" si="516"/>
        <v>0</v>
      </c>
      <c r="L419" s="512">
        <f t="shared" si="516"/>
        <v>0</v>
      </c>
      <c r="M419" s="117"/>
      <c r="N419" s="117"/>
      <c r="O419" s="117"/>
      <c r="P419" s="117"/>
      <c r="Q419" s="397"/>
      <c r="R419" s="397"/>
      <c r="S419" s="397"/>
      <c r="T419" s="397"/>
      <c r="U419" s="397"/>
      <c r="V419" s="397"/>
      <c r="W419" s="397"/>
      <c r="X419" s="397"/>
      <c r="Y419" s="397"/>
      <c r="Z419" s="397"/>
      <c r="AA419" s="397"/>
      <c r="AB419" s="397"/>
      <c r="AC419" s="397"/>
      <c r="AD419" s="397"/>
      <c r="AE419" s="397"/>
      <c r="AF419" s="397"/>
      <c r="AG419" s="397"/>
      <c r="AH419" s="397"/>
      <c r="AI419" s="397"/>
      <c r="AJ419" s="397"/>
      <c r="AK419" s="397"/>
      <c r="AL419" s="397"/>
      <c r="AM419" s="397"/>
      <c r="AN419" s="397"/>
      <c r="AO419" s="397"/>
      <c r="AP419" s="397"/>
      <c r="AQ419" s="397"/>
      <c r="AR419" s="397"/>
      <c r="AS419" s="397"/>
      <c r="AT419" s="397"/>
      <c r="AU419" s="397"/>
      <c r="AV419" s="397"/>
      <c r="AW419" s="397"/>
      <c r="AX419" s="397"/>
      <c r="AY419" s="397"/>
      <c r="AZ419" s="397"/>
      <c r="BA419" s="397"/>
      <c r="BB419" s="397"/>
      <c r="BC419" s="397"/>
    </row>
    <row r="420" spans="1:55" s="405" customFormat="1" ht="13.5" thickBot="1" x14ac:dyDescent="0.35">
      <c r="A420" s="547" t="s">
        <v>464</v>
      </c>
      <c r="B420" s="545">
        <f>B421+B422</f>
        <v>0</v>
      </c>
      <c r="C420" s="545">
        <f t="shared" ref="C420:L420" si="517">C421+C422</f>
        <v>0</v>
      </c>
      <c r="D420" s="545">
        <f t="shared" si="517"/>
        <v>0</v>
      </c>
      <c r="E420" s="545">
        <f t="shared" si="517"/>
        <v>0</v>
      </c>
      <c r="F420" s="545">
        <f t="shared" si="517"/>
        <v>0</v>
      </c>
      <c r="G420" s="545">
        <f t="shared" si="517"/>
        <v>0</v>
      </c>
      <c r="H420" s="545">
        <f t="shared" si="517"/>
        <v>0</v>
      </c>
      <c r="I420" s="545">
        <f t="shared" si="517"/>
        <v>0</v>
      </c>
      <c r="J420" s="545">
        <f t="shared" si="517"/>
        <v>0</v>
      </c>
      <c r="K420" s="545">
        <f t="shared" si="517"/>
        <v>0</v>
      </c>
      <c r="L420" s="546">
        <f t="shared" si="517"/>
        <v>0</v>
      </c>
      <c r="M420" s="117"/>
      <c r="N420" s="117"/>
      <c r="O420" s="117"/>
      <c r="P420" s="117"/>
      <c r="Q420" s="423"/>
      <c r="R420" s="423"/>
      <c r="S420" s="423"/>
      <c r="T420" s="423"/>
      <c r="U420" s="423"/>
      <c r="V420" s="423"/>
      <c r="W420" s="423"/>
      <c r="X420" s="423"/>
      <c r="Y420" s="423"/>
      <c r="Z420" s="423"/>
      <c r="AA420" s="423"/>
      <c r="AB420" s="423"/>
      <c r="AC420" s="423"/>
      <c r="AD420" s="423"/>
      <c r="AE420" s="423"/>
      <c r="AF420" s="423"/>
      <c r="AG420" s="423"/>
      <c r="AH420" s="423"/>
      <c r="AI420" s="423"/>
      <c r="AJ420" s="423"/>
      <c r="AK420" s="423"/>
      <c r="AL420" s="423"/>
      <c r="AM420" s="423"/>
      <c r="AN420" s="423"/>
      <c r="AO420" s="423"/>
      <c r="AP420" s="423"/>
      <c r="AQ420" s="423"/>
      <c r="AR420" s="423"/>
      <c r="AS420" s="423"/>
      <c r="AT420" s="423"/>
      <c r="AU420" s="423"/>
      <c r="AV420" s="423"/>
      <c r="AW420" s="423"/>
      <c r="AX420" s="423"/>
      <c r="AY420" s="423"/>
      <c r="AZ420" s="423"/>
      <c r="BA420" s="423"/>
      <c r="BB420" s="423"/>
      <c r="BC420" s="423"/>
    </row>
    <row r="421" spans="1:55" s="122" customFormat="1" ht="13.5" hidden="1" thickBot="1" x14ac:dyDescent="0.35">
      <c r="A421" s="148" t="s">
        <v>15</v>
      </c>
      <c r="B421" s="149">
        <v>0</v>
      </c>
      <c r="C421" s="149">
        <v>0</v>
      </c>
      <c r="D421" s="149">
        <v>0</v>
      </c>
      <c r="E421" s="149">
        <v>0</v>
      </c>
      <c r="F421" s="149">
        <v>0</v>
      </c>
      <c r="G421" s="149">
        <f>$B$385/6</f>
        <v>0</v>
      </c>
      <c r="H421" s="149">
        <f t="shared" ref="H421:L421" si="518">$B$385/6</f>
        <v>0</v>
      </c>
      <c r="I421" s="149">
        <f t="shared" si="518"/>
        <v>0</v>
      </c>
      <c r="J421" s="149">
        <f t="shared" si="518"/>
        <v>0</v>
      </c>
      <c r="K421" s="149">
        <f t="shared" si="518"/>
        <v>0</v>
      </c>
      <c r="L421" s="178">
        <f t="shared" si="518"/>
        <v>0</v>
      </c>
      <c r="M421" s="117"/>
      <c r="N421" s="117"/>
      <c r="O421" s="117"/>
      <c r="P421" s="117"/>
    </row>
    <row r="422" spans="1:55" s="122" customFormat="1" ht="52.5" hidden="1" thickBot="1" x14ac:dyDescent="0.35">
      <c r="A422" s="150" t="s">
        <v>16</v>
      </c>
      <c r="B422" s="177">
        <f>'3.PIELIKUMS'!K49</f>
        <v>0</v>
      </c>
      <c r="C422" s="177">
        <v>0</v>
      </c>
      <c r="D422" s="177">
        <v>0</v>
      </c>
      <c r="E422" s="177">
        <v>0</v>
      </c>
      <c r="F422" s="177">
        <v>0</v>
      </c>
      <c r="G422" s="177">
        <f>$B$422/6</f>
        <v>0</v>
      </c>
      <c r="H422" s="177">
        <f t="shared" ref="H422:L422" si="519">$B$422/6</f>
        <v>0</v>
      </c>
      <c r="I422" s="177">
        <f t="shared" si="519"/>
        <v>0</v>
      </c>
      <c r="J422" s="177">
        <f t="shared" si="519"/>
        <v>0</v>
      </c>
      <c r="K422" s="177">
        <f t="shared" si="519"/>
        <v>0</v>
      </c>
      <c r="L422" s="179">
        <f t="shared" si="519"/>
        <v>0</v>
      </c>
      <c r="M422" s="117"/>
      <c r="N422" s="117"/>
      <c r="O422" s="117"/>
      <c r="P422" s="117"/>
      <c r="Q422" s="117"/>
      <c r="R422" s="117"/>
      <c r="S422" s="117"/>
      <c r="T422" s="117"/>
      <c r="U422" s="117"/>
      <c r="V422" s="117"/>
      <c r="W422" s="117"/>
      <c r="X422" s="117"/>
      <c r="Y422" s="117"/>
      <c r="Z422" s="117"/>
      <c r="AA422" s="117"/>
      <c r="AB422" s="117"/>
      <c r="AC422" s="117"/>
      <c r="AD422" s="117"/>
      <c r="AE422" s="117"/>
      <c r="AF422" s="117"/>
      <c r="AG422" s="117"/>
      <c r="AH422" s="117"/>
      <c r="AI422" s="117"/>
      <c r="AJ422" s="117"/>
      <c r="AK422" s="117"/>
      <c r="AL422" s="117"/>
      <c r="AM422" s="117"/>
      <c r="AN422" s="117"/>
      <c r="AO422" s="117"/>
      <c r="AP422" s="117"/>
      <c r="AQ422" s="117"/>
      <c r="AR422" s="117"/>
      <c r="AS422" s="117"/>
      <c r="AT422" s="117"/>
      <c r="AU422" s="117"/>
      <c r="AV422" s="117"/>
      <c r="AW422" s="117"/>
      <c r="AX422" s="117"/>
      <c r="AY422" s="117"/>
      <c r="AZ422" s="117"/>
      <c r="BA422" s="117"/>
      <c r="BB422" s="117"/>
      <c r="BC422" s="117"/>
    </row>
    <row r="423" spans="1:55" s="122" customFormat="1" ht="39" x14ac:dyDescent="0.3">
      <c r="A423" s="447" t="s">
        <v>518</v>
      </c>
      <c r="B423" s="652"/>
      <c r="C423" s="652"/>
      <c r="D423" s="652"/>
      <c r="E423" s="652"/>
      <c r="F423" s="652"/>
      <c r="G423" s="652"/>
      <c r="H423" s="652"/>
      <c r="I423" s="652"/>
      <c r="J423" s="652"/>
      <c r="K423" s="652"/>
      <c r="L423" s="653"/>
      <c r="M423" s="117"/>
      <c r="N423" s="117"/>
      <c r="O423" s="117"/>
      <c r="P423" s="117"/>
    </row>
    <row r="424" spans="1:55" s="122" customFormat="1" ht="17.25" customHeight="1" x14ac:dyDescent="0.3">
      <c r="A424" s="436" t="s">
        <v>9</v>
      </c>
      <c r="B424" s="584">
        <f>B428</f>
        <v>0</v>
      </c>
      <c r="C424" s="584">
        <f t="shared" ref="C424:L424" si="520">C428</f>
        <v>0</v>
      </c>
      <c r="D424" s="584">
        <f t="shared" si="520"/>
        <v>0</v>
      </c>
      <c r="E424" s="584">
        <f t="shared" si="520"/>
        <v>0</v>
      </c>
      <c r="F424" s="584">
        <f t="shared" si="520"/>
        <v>0</v>
      </c>
      <c r="G424" s="584">
        <f t="shared" si="520"/>
        <v>0</v>
      </c>
      <c r="H424" s="584">
        <f t="shared" si="520"/>
        <v>0</v>
      </c>
      <c r="I424" s="584">
        <f t="shared" si="520"/>
        <v>0</v>
      </c>
      <c r="J424" s="584">
        <f t="shared" si="520"/>
        <v>0</v>
      </c>
      <c r="K424" s="584">
        <f t="shared" si="520"/>
        <v>0</v>
      </c>
      <c r="L424" s="585">
        <f t="shared" si="520"/>
        <v>0</v>
      </c>
      <c r="M424" s="117"/>
      <c r="N424" s="117"/>
      <c r="O424" s="117"/>
      <c r="P424" s="117"/>
    </row>
    <row r="425" spans="1:55" hidden="1" x14ac:dyDescent="0.3">
      <c r="A425" s="433" t="s">
        <v>10</v>
      </c>
      <c r="B425" s="434"/>
      <c r="C425" s="434"/>
      <c r="D425" s="434"/>
      <c r="E425" s="434"/>
      <c r="F425" s="434"/>
      <c r="G425" s="434"/>
      <c r="H425" s="434"/>
      <c r="I425" s="434"/>
      <c r="J425" s="434"/>
      <c r="K425" s="434"/>
      <c r="L425" s="435"/>
    </row>
    <row r="426" spans="1:55" hidden="1" x14ac:dyDescent="0.3">
      <c r="A426" s="433" t="s">
        <v>11</v>
      </c>
      <c r="B426" s="434"/>
      <c r="C426" s="434"/>
      <c r="D426" s="434"/>
      <c r="E426" s="434"/>
      <c r="F426" s="434"/>
      <c r="G426" s="434"/>
      <c r="H426" s="434"/>
      <c r="I426" s="434"/>
      <c r="J426" s="434"/>
      <c r="K426" s="434"/>
      <c r="L426" s="435"/>
    </row>
    <row r="427" spans="1:55" ht="26" hidden="1" x14ac:dyDescent="0.3">
      <c r="A427" s="433" t="s">
        <v>12</v>
      </c>
      <c r="B427" s="434"/>
      <c r="C427" s="434"/>
      <c r="D427" s="434"/>
      <c r="E427" s="434"/>
      <c r="F427" s="434"/>
      <c r="G427" s="434"/>
      <c r="H427" s="434"/>
      <c r="I427" s="434"/>
      <c r="J427" s="434"/>
      <c r="K427" s="434"/>
      <c r="L427" s="435"/>
    </row>
    <row r="428" spans="1:55" s="122" customFormat="1" x14ac:dyDescent="0.3">
      <c r="A428" s="436" t="s">
        <v>13</v>
      </c>
      <c r="B428" s="584">
        <f>B430+B431</f>
        <v>0</v>
      </c>
      <c r="C428" s="584">
        <f t="shared" ref="C428:L428" si="521">C430+C431</f>
        <v>0</v>
      </c>
      <c r="D428" s="584">
        <f t="shared" si="521"/>
        <v>0</v>
      </c>
      <c r="E428" s="584">
        <f t="shared" si="521"/>
        <v>0</v>
      </c>
      <c r="F428" s="584">
        <f t="shared" si="521"/>
        <v>0</v>
      </c>
      <c r="G428" s="584">
        <f t="shared" si="521"/>
        <v>0</v>
      </c>
      <c r="H428" s="584">
        <f t="shared" si="521"/>
        <v>0</v>
      </c>
      <c r="I428" s="584">
        <f t="shared" si="521"/>
        <v>0</v>
      </c>
      <c r="J428" s="584">
        <f t="shared" si="521"/>
        <v>0</v>
      </c>
      <c r="K428" s="584">
        <f t="shared" si="521"/>
        <v>0</v>
      </c>
      <c r="L428" s="585">
        <f t="shared" si="521"/>
        <v>0</v>
      </c>
      <c r="M428" s="117"/>
      <c r="N428" s="117"/>
      <c r="O428" s="117"/>
      <c r="P428" s="117"/>
    </row>
    <row r="429" spans="1:55" x14ac:dyDescent="0.3">
      <c r="A429" s="433" t="s">
        <v>14</v>
      </c>
      <c r="B429" s="434"/>
      <c r="C429" s="434"/>
      <c r="D429" s="434"/>
      <c r="E429" s="434"/>
      <c r="F429" s="434"/>
      <c r="G429" s="434"/>
      <c r="H429" s="434"/>
      <c r="I429" s="434"/>
      <c r="J429" s="434"/>
      <c r="K429" s="434"/>
      <c r="L429" s="435"/>
    </row>
    <row r="430" spans="1:55" x14ac:dyDescent="0.3">
      <c r="A430" s="433" t="s">
        <v>15</v>
      </c>
      <c r="B430" s="437">
        <f>B439</f>
        <v>0</v>
      </c>
      <c r="C430" s="437">
        <f t="shared" ref="C430:L430" si="522">C439</f>
        <v>0</v>
      </c>
      <c r="D430" s="437">
        <f t="shared" si="522"/>
        <v>0</v>
      </c>
      <c r="E430" s="437">
        <f t="shared" si="522"/>
        <v>0</v>
      </c>
      <c r="F430" s="437">
        <f t="shared" si="522"/>
        <v>0</v>
      </c>
      <c r="G430" s="437">
        <f t="shared" si="522"/>
        <v>0</v>
      </c>
      <c r="H430" s="437">
        <f t="shared" si="522"/>
        <v>0</v>
      </c>
      <c r="I430" s="437">
        <f t="shared" si="522"/>
        <v>0</v>
      </c>
      <c r="J430" s="437">
        <f t="shared" si="522"/>
        <v>0</v>
      </c>
      <c r="K430" s="437">
        <f t="shared" si="522"/>
        <v>0</v>
      </c>
      <c r="L430" s="438">
        <f t="shared" si="522"/>
        <v>0</v>
      </c>
    </row>
    <row r="431" spans="1:55" ht="52.5" thickBot="1" x14ac:dyDescent="0.35">
      <c r="A431" s="440" t="s">
        <v>16</v>
      </c>
      <c r="B431" s="441">
        <f>B440</f>
        <v>0</v>
      </c>
      <c r="C431" s="441">
        <f t="shared" ref="C431:L431" si="523">C440</f>
        <v>0</v>
      </c>
      <c r="D431" s="441">
        <f t="shared" si="523"/>
        <v>0</v>
      </c>
      <c r="E431" s="441">
        <f t="shared" si="523"/>
        <v>0</v>
      </c>
      <c r="F431" s="441">
        <f t="shared" si="523"/>
        <v>0</v>
      </c>
      <c r="G431" s="441">
        <f t="shared" si="523"/>
        <v>0</v>
      </c>
      <c r="H431" s="441">
        <f t="shared" si="523"/>
        <v>0</v>
      </c>
      <c r="I431" s="441">
        <f t="shared" si="523"/>
        <v>0</v>
      </c>
      <c r="J431" s="441">
        <f t="shared" si="523"/>
        <v>0</v>
      </c>
      <c r="K431" s="441">
        <f t="shared" si="523"/>
        <v>0</v>
      </c>
      <c r="L431" s="442">
        <f t="shared" si="523"/>
        <v>0</v>
      </c>
    </row>
    <row r="432" spans="1:55" s="397" customFormat="1" x14ac:dyDescent="0.3">
      <c r="A432" s="475" t="s">
        <v>461</v>
      </c>
      <c r="B432" s="476"/>
      <c r="C432" s="476"/>
      <c r="D432" s="476"/>
      <c r="E432" s="476"/>
      <c r="F432" s="476"/>
      <c r="G432" s="476"/>
      <c r="H432" s="476"/>
      <c r="I432" s="476"/>
      <c r="J432" s="476"/>
      <c r="K432" s="476"/>
      <c r="L432" s="477"/>
      <c r="M432" s="117"/>
      <c r="N432" s="117"/>
      <c r="O432" s="117"/>
      <c r="P432" s="117"/>
    </row>
    <row r="433" spans="1:55" s="397" customFormat="1" x14ac:dyDescent="0.3">
      <c r="A433" s="478" t="s">
        <v>462</v>
      </c>
      <c r="B433" s="451"/>
      <c r="C433" s="451"/>
      <c r="D433" s="451"/>
      <c r="E433" s="451"/>
      <c r="F433" s="451"/>
      <c r="G433" s="451"/>
      <c r="H433" s="451"/>
      <c r="I433" s="451"/>
      <c r="J433" s="451"/>
      <c r="K433" s="451"/>
      <c r="L433" s="479"/>
      <c r="M433" s="117"/>
      <c r="N433" s="117"/>
      <c r="O433" s="117"/>
      <c r="P433" s="117"/>
    </row>
    <row r="434" spans="1:55" s="469" customFormat="1" ht="13.5" thickBot="1" x14ac:dyDescent="0.35">
      <c r="A434" s="502" t="s">
        <v>464</v>
      </c>
      <c r="B434" s="451">
        <f>B439+B440</f>
        <v>0</v>
      </c>
      <c r="C434" s="451">
        <f t="shared" ref="C434:L434" si="524">C439+C440</f>
        <v>0</v>
      </c>
      <c r="D434" s="451">
        <f t="shared" si="524"/>
        <v>0</v>
      </c>
      <c r="E434" s="451">
        <f t="shared" si="524"/>
        <v>0</v>
      </c>
      <c r="F434" s="451">
        <f t="shared" si="524"/>
        <v>0</v>
      </c>
      <c r="G434" s="451">
        <f t="shared" si="524"/>
        <v>0</v>
      </c>
      <c r="H434" s="451">
        <f t="shared" si="524"/>
        <v>0</v>
      </c>
      <c r="I434" s="451">
        <f t="shared" si="524"/>
        <v>0</v>
      </c>
      <c r="J434" s="451">
        <f t="shared" si="524"/>
        <v>0</v>
      </c>
      <c r="K434" s="451">
        <f t="shared" si="524"/>
        <v>0</v>
      </c>
      <c r="L434" s="479">
        <f t="shared" si="524"/>
        <v>0</v>
      </c>
      <c r="M434" s="117"/>
      <c r="N434" s="117"/>
      <c r="O434" s="117"/>
      <c r="P434" s="117"/>
      <c r="Q434" s="468"/>
      <c r="R434" s="468"/>
      <c r="S434" s="468"/>
      <c r="T434" s="468"/>
      <c r="U434" s="468"/>
      <c r="V434" s="468"/>
      <c r="W434" s="468"/>
      <c r="X434" s="468"/>
      <c r="Y434" s="468"/>
      <c r="Z434" s="468"/>
      <c r="AA434" s="468"/>
      <c r="AB434" s="468"/>
      <c r="AC434" s="468"/>
      <c r="AD434" s="468"/>
      <c r="AE434" s="468"/>
      <c r="AF434" s="468"/>
      <c r="AG434" s="468"/>
      <c r="AH434" s="468"/>
      <c r="AI434" s="468"/>
      <c r="AJ434" s="468"/>
      <c r="AK434" s="468"/>
      <c r="AL434" s="468"/>
      <c r="AM434" s="468"/>
      <c r="AN434" s="468"/>
      <c r="AO434" s="468"/>
      <c r="AP434" s="468"/>
      <c r="AQ434" s="468"/>
      <c r="AR434" s="468"/>
      <c r="AS434" s="468"/>
      <c r="AT434" s="468"/>
      <c r="AU434" s="468"/>
      <c r="AV434" s="468"/>
      <c r="AW434" s="468"/>
      <c r="AX434" s="468"/>
      <c r="AY434" s="468"/>
      <c r="AZ434" s="468"/>
      <c r="BA434" s="468"/>
      <c r="BB434" s="468"/>
      <c r="BC434" s="468"/>
    </row>
    <row r="435" spans="1:55" s="250" customFormat="1" ht="13.5" hidden="1" thickBot="1" x14ac:dyDescent="0.35">
      <c r="A435" s="478" t="s">
        <v>15</v>
      </c>
      <c r="B435" s="452">
        <f>B439</f>
        <v>0</v>
      </c>
      <c r="C435" s="452">
        <f t="shared" ref="C435:L435" si="525">C439</f>
        <v>0</v>
      </c>
      <c r="D435" s="452">
        <f t="shared" si="525"/>
        <v>0</v>
      </c>
      <c r="E435" s="452">
        <f t="shared" si="525"/>
        <v>0</v>
      </c>
      <c r="F435" s="452">
        <f t="shared" si="525"/>
        <v>0</v>
      </c>
      <c r="G435" s="452">
        <f t="shared" si="525"/>
        <v>0</v>
      </c>
      <c r="H435" s="452">
        <f t="shared" si="525"/>
        <v>0</v>
      </c>
      <c r="I435" s="452">
        <f t="shared" si="525"/>
        <v>0</v>
      </c>
      <c r="J435" s="452">
        <f t="shared" si="525"/>
        <v>0</v>
      </c>
      <c r="K435" s="452">
        <f t="shared" si="525"/>
        <v>0</v>
      </c>
      <c r="L435" s="459">
        <f t="shared" si="525"/>
        <v>0</v>
      </c>
      <c r="M435" s="117"/>
      <c r="N435" s="117"/>
      <c r="O435" s="117"/>
      <c r="P435" s="117"/>
      <c r="Q435" s="397"/>
      <c r="R435" s="397"/>
      <c r="S435" s="397"/>
      <c r="T435" s="397"/>
      <c r="U435" s="397"/>
      <c r="V435" s="397"/>
      <c r="W435" s="397"/>
      <c r="X435" s="397"/>
      <c r="Y435" s="397"/>
      <c r="Z435" s="397"/>
      <c r="AA435" s="397"/>
      <c r="AB435" s="397"/>
      <c r="AC435" s="397"/>
      <c r="AD435" s="397"/>
      <c r="AE435" s="397"/>
      <c r="AF435" s="397"/>
      <c r="AG435" s="397"/>
      <c r="AH435" s="397"/>
      <c r="AI435" s="397"/>
      <c r="AJ435" s="397"/>
      <c r="AK435" s="397"/>
      <c r="AL435" s="397"/>
      <c r="AM435" s="397"/>
      <c r="AN435" s="397"/>
      <c r="AO435" s="397"/>
      <c r="AP435" s="397"/>
      <c r="AQ435" s="397"/>
      <c r="AR435" s="397"/>
      <c r="AS435" s="397"/>
      <c r="AT435" s="397"/>
      <c r="AU435" s="397"/>
      <c r="AV435" s="397"/>
      <c r="AW435" s="397"/>
      <c r="AX435" s="397"/>
      <c r="AY435" s="397"/>
      <c r="AZ435" s="397"/>
      <c r="BA435" s="397"/>
      <c r="BB435" s="397"/>
      <c r="BC435" s="397"/>
    </row>
    <row r="436" spans="1:55" s="250" customFormat="1" ht="52.5" hidden="1" thickBot="1" x14ac:dyDescent="0.35">
      <c r="A436" s="503" t="s">
        <v>16</v>
      </c>
      <c r="B436" s="460">
        <f>B440</f>
        <v>0</v>
      </c>
      <c r="C436" s="460">
        <f t="shared" ref="C436:L436" si="526">C440</f>
        <v>0</v>
      </c>
      <c r="D436" s="460">
        <f t="shared" si="526"/>
        <v>0</v>
      </c>
      <c r="E436" s="460">
        <f t="shared" si="526"/>
        <v>0</v>
      </c>
      <c r="F436" s="460">
        <f t="shared" si="526"/>
        <v>0</v>
      </c>
      <c r="G436" s="460">
        <f t="shared" si="526"/>
        <v>0</v>
      </c>
      <c r="H436" s="460">
        <f t="shared" si="526"/>
        <v>0</v>
      </c>
      <c r="I436" s="460">
        <f t="shared" si="526"/>
        <v>0</v>
      </c>
      <c r="J436" s="460">
        <f t="shared" si="526"/>
        <v>0</v>
      </c>
      <c r="K436" s="460">
        <f t="shared" si="526"/>
        <v>0</v>
      </c>
      <c r="L436" s="461">
        <f t="shared" si="526"/>
        <v>0</v>
      </c>
      <c r="M436" s="117"/>
      <c r="N436" s="117"/>
      <c r="O436" s="117"/>
      <c r="P436" s="117"/>
      <c r="Q436" s="397"/>
      <c r="R436" s="397"/>
      <c r="S436" s="397"/>
      <c r="T436" s="397"/>
      <c r="U436" s="397"/>
      <c r="V436" s="397"/>
      <c r="W436" s="397"/>
      <c r="X436" s="397"/>
      <c r="Y436" s="397"/>
      <c r="Z436" s="397"/>
      <c r="AA436" s="397"/>
      <c r="AB436" s="397"/>
      <c r="AC436" s="397"/>
      <c r="AD436" s="397"/>
      <c r="AE436" s="397"/>
      <c r="AF436" s="397"/>
      <c r="AG436" s="397"/>
      <c r="AH436" s="397"/>
      <c r="AI436" s="397"/>
      <c r="AJ436" s="397"/>
      <c r="AK436" s="397"/>
      <c r="AL436" s="397"/>
      <c r="AM436" s="397"/>
      <c r="AN436" s="397"/>
      <c r="AO436" s="397"/>
      <c r="AP436" s="397"/>
      <c r="AQ436" s="397"/>
      <c r="AR436" s="397"/>
      <c r="AS436" s="397"/>
      <c r="AT436" s="397"/>
      <c r="AU436" s="397"/>
      <c r="AV436" s="397"/>
      <c r="AW436" s="397"/>
      <c r="AX436" s="397"/>
      <c r="AY436" s="397"/>
      <c r="AZ436" s="397"/>
      <c r="BA436" s="397"/>
      <c r="BB436" s="397"/>
      <c r="BC436" s="397"/>
    </row>
    <row r="437" spans="1:55" s="122" customFormat="1" ht="39" x14ac:dyDescent="0.3">
      <c r="A437" s="515" t="s">
        <v>519</v>
      </c>
      <c r="B437" s="491">
        <f>B439+B440</f>
        <v>0</v>
      </c>
      <c r="C437" s="491">
        <f t="shared" ref="C437:L437" si="527">C439+C440</f>
        <v>0</v>
      </c>
      <c r="D437" s="491">
        <f t="shared" si="527"/>
        <v>0</v>
      </c>
      <c r="E437" s="491">
        <f t="shared" si="527"/>
        <v>0</v>
      </c>
      <c r="F437" s="491">
        <f t="shared" si="527"/>
        <v>0</v>
      </c>
      <c r="G437" s="491">
        <f t="shared" si="527"/>
        <v>0</v>
      </c>
      <c r="H437" s="491">
        <f t="shared" si="527"/>
        <v>0</v>
      </c>
      <c r="I437" s="491">
        <f t="shared" si="527"/>
        <v>0</v>
      </c>
      <c r="J437" s="491">
        <f t="shared" si="527"/>
        <v>0</v>
      </c>
      <c r="K437" s="491">
        <f t="shared" si="527"/>
        <v>0</v>
      </c>
      <c r="L437" s="492">
        <f t="shared" si="527"/>
        <v>0</v>
      </c>
      <c r="M437" s="117"/>
      <c r="N437" s="117"/>
      <c r="O437" s="117"/>
      <c r="P437" s="117"/>
    </row>
    <row r="438" spans="1:55" s="448" customFormat="1" ht="13.5" thickBot="1" x14ac:dyDescent="0.35">
      <c r="A438" s="547" t="s">
        <v>464</v>
      </c>
      <c r="B438" s="545">
        <f>B439+B440</f>
        <v>0</v>
      </c>
      <c r="C438" s="545">
        <f t="shared" ref="C438:L438" si="528">C439+C440</f>
        <v>0</v>
      </c>
      <c r="D438" s="545">
        <f t="shared" si="528"/>
        <v>0</v>
      </c>
      <c r="E438" s="545">
        <f t="shared" si="528"/>
        <v>0</v>
      </c>
      <c r="F438" s="545">
        <f t="shared" si="528"/>
        <v>0</v>
      </c>
      <c r="G438" s="545">
        <f t="shared" si="528"/>
        <v>0</v>
      </c>
      <c r="H438" s="545">
        <f t="shared" si="528"/>
        <v>0</v>
      </c>
      <c r="I438" s="545">
        <f t="shared" si="528"/>
        <v>0</v>
      </c>
      <c r="J438" s="545">
        <f t="shared" si="528"/>
        <v>0</v>
      </c>
      <c r="K438" s="545">
        <f t="shared" si="528"/>
        <v>0</v>
      </c>
      <c r="L438" s="546">
        <f t="shared" si="528"/>
        <v>0</v>
      </c>
      <c r="M438" s="117"/>
      <c r="N438" s="117"/>
      <c r="O438" s="117"/>
      <c r="P438" s="117"/>
      <c r="Q438" s="465"/>
      <c r="R438" s="465"/>
      <c r="S438" s="465"/>
      <c r="T438" s="465"/>
      <c r="U438" s="465"/>
      <c r="V438" s="465"/>
      <c r="W438" s="465"/>
      <c r="X438" s="465"/>
      <c r="Y438" s="465"/>
      <c r="Z438" s="465"/>
      <c r="AA438" s="465"/>
      <c r="AB438" s="465"/>
      <c r="AC438" s="465"/>
      <c r="AD438" s="465"/>
      <c r="AE438" s="465"/>
      <c r="AF438" s="465"/>
      <c r="AG438" s="465"/>
      <c r="AH438" s="465"/>
      <c r="AI438" s="465"/>
      <c r="AJ438" s="465"/>
      <c r="AK438" s="465"/>
      <c r="AL438" s="465"/>
      <c r="AM438" s="465"/>
      <c r="AN438" s="465"/>
      <c r="AO438" s="465"/>
      <c r="AP438" s="465"/>
      <c r="AQ438" s="465"/>
      <c r="AR438" s="465"/>
      <c r="AS438" s="465"/>
      <c r="AT438" s="465"/>
      <c r="AU438" s="465"/>
      <c r="AV438" s="465"/>
      <c r="AW438" s="465"/>
      <c r="AX438" s="465"/>
      <c r="AY438" s="465"/>
      <c r="AZ438" s="465"/>
      <c r="BA438" s="465"/>
      <c r="BB438" s="465"/>
      <c r="BC438" s="465"/>
    </row>
    <row r="439" spans="1:55" s="122" customFormat="1" ht="13.5" hidden="1" thickBot="1" x14ac:dyDescent="0.35">
      <c r="A439" s="406" t="s">
        <v>15</v>
      </c>
      <c r="B439" s="407">
        <v>0</v>
      </c>
      <c r="C439" s="407">
        <v>0</v>
      </c>
      <c r="D439" s="407">
        <v>0</v>
      </c>
      <c r="E439" s="407">
        <v>0</v>
      </c>
      <c r="F439" s="407">
        <v>0</v>
      </c>
      <c r="G439" s="407">
        <f>$B$385/6</f>
        <v>0</v>
      </c>
      <c r="H439" s="407">
        <f t="shared" ref="H439:L439" si="529">$B$385/6</f>
        <v>0</v>
      </c>
      <c r="I439" s="407">
        <f t="shared" si="529"/>
        <v>0</v>
      </c>
      <c r="J439" s="407">
        <f t="shared" si="529"/>
        <v>0</v>
      </c>
      <c r="K439" s="407">
        <f t="shared" si="529"/>
        <v>0</v>
      </c>
      <c r="L439" s="408">
        <f t="shared" si="529"/>
        <v>0</v>
      </c>
      <c r="M439" s="117"/>
      <c r="N439" s="117"/>
      <c r="O439" s="117"/>
      <c r="P439" s="117"/>
    </row>
    <row r="440" spans="1:55" s="122" customFormat="1" ht="52.5" hidden="1" thickBot="1" x14ac:dyDescent="0.35">
      <c r="A440" s="484" t="s">
        <v>16</v>
      </c>
      <c r="B440" s="457">
        <f>'3.PIELIKUMS'!J51</f>
        <v>0</v>
      </c>
      <c r="C440" s="457">
        <v>0</v>
      </c>
      <c r="D440" s="457">
        <v>0</v>
      </c>
      <c r="E440" s="457">
        <v>0</v>
      </c>
      <c r="F440" s="457">
        <v>0</v>
      </c>
      <c r="G440" s="457">
        <f>$B$440/6</f>
        <v>0</v>
      </c>
      <c r="H440" s="457">
        <f t="shared" ref="H440:L440" si="530">$B$440/6</f>
        <v>0</v>
      </c>
      <c r="I440" s="457">
        <f t="shared" si="530"/>
        <v>0</v>
      </c>
      <c r="J440" s="457">
        <f t="shared" si="530"/>
        <v>0</v>
      </c>
      <c r="K440" s="457">
        <f t="shared" si="530"/>
        <v>0</v>
      </c>
      <c r="L440" s="458">
        <f t="shared" si="530"/>
        <v>0</v>
      </c>
      <c r="M440" s="117"/>
      <c r="N440" s="117"/>
      <c r="O440" s="117"/>
      <c r="P440" s="117"/>
    </row>
    <row r="441" spans="1:55" s="122" customFormat="1" ht="39" x14ac:dyDescent="0.3">
      <c r="A441" s="447" t="s">
        <v>520</v>
      </c>
      <c r="B441" s="652"/>
      <c r="C441" s="652"/>
      <c r="D441" s="652"/>
      <c r="E441" s="652"/>
      <c r="F441" s="652"/>
      <c r="G441" s="652"/>
      <c r="H441" s="652"/>
      <c r="I441" s="652"/>
      <c r="J441" s="652"/>
      <c r="K441" s="652"/>
      <c r="L441" s="653"/>
      <c r="M441" s="117"/>
      <c r="N441" s="117"/>
      <c r="O441" s="117"/>
      <c r="P441" s="117"/>
    </row>
    <row r="442" spans="1:55" s="122" customFormat="1" ht="17.25" customHeight="1" x14ac:dyDescent="0.3">
      <c r="A442" s="436" t="s">
        <v>9</v>
      </c>
      <c r="B442" s="584">
        <f>B446</f>
        <v>20000000</v>
      </c>
      <c r="C442" s="584">
        <f t="shared" ref="C442:L442" si="531">C446</f>
        <v>0</v>
      </c>
      <c r="D442" s="584">
        <f t="shared" si="531"/>
        <v>0</v>
      </c>
      <c r="E442" s="584">
        <f t="shared" si="531"/>
        <v>0</v>
      </c>
      <c r="F442" s="584">
        <f t="shared" si="531"/>
        <v>0</v>
      </c>
      <c r="G442" s="584">
        <f t="shared" si="531"/>
        <v>3333333.3333333335</v>
      </c>
      <c r="H442" s="584">
        <f t="shared" si="531"/>
        <v>3333333.3333333335</v>
      </c>
      <c r="I442" s="584">
        <f t="shared" si="531"/>
        <v>3333333.3333333335</v>
      </c>
      <c r="J442" s="584">
        <f t="shared" si="531"/>
        <v>3333333.3333333335</v>
      </c>
      <c r="K442" s="584">
        <f t="shared" si="531"/>
        <v>3333333.3333333335</v>
      </c>
      <c r="L442" s="585">
        <f t="shared" si="531"/>
        <v>3333333.3333333335</v>
      </c>
      <c r="M442" s="117"/>
      <c r="N442" s="117"/>
      <c r="O442" s="117"/>
      <c r="P442" s="117"/>
    </row>
    <row r="443" spans="1:55" hidden="1" x14ac:dyDescent="0.3">
      <c r="A443" s="433" t="s">
        <v>10</v>
      </c>
      <c r="B443" s="434"/>
      <c r="C443" s="434"/>
      <c r="D443" s="434"/>
      <c r="E443" s="434"/>
      <c r="F443" s="434"/>
      <c r="G443" s="434"/>
      <c r="H443" s="434"/>
      <c r="I443" s="434"/>
      <c r="J443" s="434"/>
      <c r="K443" s="434"/>
      <c r="L443" s="435"/>
    </row>
    <row r="444" spans="1:55" hidden="1" x14ac:dyDescent="0.3">
      <c r="A444" s="433" t="s">
        <v>11</v>
      </c>
      <c r="B444" s="434"/>
      <c r="C444" s="434"/>
      <c r="D444" s="434"/>
      <c r="E444" s="434"/>
      <c r="F444" s="434"/>
      <c r="G444" s="434"/>
      <c r="H444" s="434"/>
      <c r="I444" s="434"/>
      <c r="J444" s="434"/>
      <c r="K444" s="434"/>
      <c r="L444" s="435"/>
    </row>
    <row r="445" spans="1:55" ht="26" hidden="1" x14ac:dyDescent="0.3">
      <c r="A445" s="433" t="s">
        <v>12</v>
      </c>
      <c r="B445" s="434"/>
      <c r="C445" s="434"/>
      <c r="D445" s="434"/>
      <c r="E445" s="434"/>
      <c r="F445" s="434"/>
      <c r="G445" s="434"/>
      <c r="H445" s="434"/>
      <c r="I445" s="434"/>
      <c r="J445" s="434"/>
      <c r="K445" s="434"/>
      <c r="L445" s="435"/>
    </row>
    <row r="446" spans="1:55" s="122" customFormat="1" x14ac:dyDescent="0.3">
      <c r="A446" s="436" t="s">
        <v>13</v>
      </c>
      <c r="B446" s="584">
        <f>B448+B449</f>
        <v>20000000</v>
      </c>
      <c r="C446" s="584">
        <f t="shared" ref="C446:L446" si="532">C448+C449</f>
        <v>0</v>
      </c>
      <c r="D446" s="584">
        <f t="shared" si="532"/>
        <v>0</v>
      </c>
      <c r="E446" s="584">
        <f t="shared" si="532"/>
        <v>0</v>
      </c>
      <c r="F446" s="584">
        <f t="shared" si="532"/>
        <v>0</v>
      </c>
      <c r="G446" s="584">
        <f t="shared" si="532"/>
        <v>3333333.3333333335</v>
      </c>
      <c r="H446" s="584">
        <f t="shared" si="532"/>
        <v>3333333.3333333335</v>
      </c>
      <c r="I446" s="584">
        <f t="shared" si="532"/>
        <v>3333333.3333333335</v>
      </c>
      <c r="J446" s="584">
        <f t="shared" si="532"/>
        <v>3333333.3333333335</v>
      </c>
      <c r="K446" s="584">
        <f t="shared" si="532"/>
        <v>3333333.3333333335</v>
      </c>
      <c r="L446" s="585">
        <f t="shared" si="532"/>
        <v>3333333.3333333335</v>
      </c>
      <c r="M446" s="117"/>
      <c r="N446" s="117"/>
      <c r="O446" s="117"/>
      <c r="P446" s="117"/>
    </row>
    <row r="447" spans="1:55" x14ac:dyDescent="0.3">
      <c r="A447" s="433" t="s">
        <v>14</v>
      </c>
      <c r="B447" s="434"/>
      <c r="C447" s="434"/>
      <c r="D447" s="434"/>
      <c r="E447" s="434"/>
      <c r="F447" s="434"/>
      <c r="G447" s="434"/>
      <c r="H447" s="434"/>
      <c r="I447" s="434"/>
      <c r="J447" s="434"/>
      <c r="K447" s="434"/>
      <c r="L447" s="435"/>
    </row>
    <row r="448" spans="1:55" x14ac:dyDescent="0.3">
      <c r="A448" s="433" t="s">
        <v>15</v>
      </c>
      <c r="B448" s="437">
        <f>B457</f>
        <v>0</v>
      </c>
      <c r="C448" s="437">
        <f t="shared" ref="C448:L448" si="533">C457</f>
        <v>0</v>
      </c>
      <c r="D448" s="437">
        <f t="shared" si="533"/>
        <v>0</v>
      </c>
      <c r="E448" s="437">
        <f t="shared" si="533"/>
        <v>0</v>
      </c>
      <c r="F448" s="437">
        <f t="shared" si="533"/>
        <v>0</v>
      </c>
      <c r="G448" s="437">
        <f t="shared" si="533"/>
        <v>0</v>
      </c>
      <c r="H448" s="437">
        <f t="shared" si="533"/>
        <v>0</v>
      </c>
      <c r="I448" s="437">
        <f t="shared" si="533"/>
        <v>0</v>
      </c>
      <c r="J448" s="437">
        <f t="shared" si="533"/>
        <v>0</v>
      </c>
      <c r="K448" s="437">
        <f t="shared" si="533"/>
        <v>0</v>
      </c>
      <c r="L448" s="438">
        <f t="shared" si="533"/>
        <v>0</v>
      </c>
    </row>
    <row r="449" spans="1:55" ht="52.5" thickBot="1" x14ac:dyDescent="0.35">
      <c r="A449" s="440" t="s">
        <v>16</v>
      </c>
      <c r="B449" s="441">
        <f>B458</f>
        <v>20000000</v>
      </c>
      <c r="C449" s="441">
        <f t="shared" ref="C449:L449" si="534">C458</f>
        <v>0</v>
      </c>
      <c r="D449" s="441">
        <f t="shared" si="534"/>
        <v>0</v>
      </c>
      <c r="E449" s="441">
        <f t="shared" si="534"/>
        <v>0</v>
      </c>
      <c r="F449" s="441">
        <f t="shared" si="534"/>
        <v>0</v>
      </c>
      <c r="G449" s="441">
        <f t="shared" si="534"/>
        <v>3333333.3333333335</v>
      </c>
      <c r="H449" s="441">
        <f t="shared" si="534"/>
        <v>3333333.3333333335</v>
      </c>
      <c r="I449" s="441">
        <f t="shared" si="534"/>
        <v>3333333.3333333335</v>
      </c>
      <c r="J449" s="441">
        <f t="shared" si="534"/>
        <v>3333333.3333333335</v>
      </c>
      <c r="K449" s="441">
        <f t="shared" si="534"/>
        <v>3333333.3333333335</v>
      </c>
      <c r="L449" s="442">
        <f t="shared" si="534"/>
        <v>3333333.3333333335</v>
      </c>
    </row>
    <row r="450" spans="1:55" s="397" customFormat="1" ht="13.5" thickBot="1" x14ac:dyDescent="0.35">
      <c r="A450" s="536" t="s">
        <v>461</v>
      </c>
      <c r="B450" s="517"/>
      <c r="C450" s="517"/>
      <c r="D450" s="517"/>
      <c r="E450" s="517"/>
      <c r="F450" s="517"/>
      <c r="G450" s="517"/>
      <c r="H450" s="517"/>
      <c r="I450" s="517"/>
      <c r="J450" s="517"/>
      <c r="K450" s="517"/>
      <c r="L450" s="537"/>
      <c r="M450" s="117"/>
      <c r="N450" s="117"/>
      <c r="O450" s="117"/>
      <c r="P450" s="117"/>
    </row>
    <row r="451" spans="1:55" s="397" customFormat="1" x14ac:dyDescent="0.3">
      <c r="A451" s="518" t="s">
        <v>462</v>
      </c>
      <c r="B451" s="476"/>
      <c r="C451" s="476"/>
      <c r="D451" s="476"/>
      <c r="E451" s="476"/>
      <c r="F451" s="476"/>
      <c r="G451" s="476"/>
      <c r="H451" s="476"/>
      <c r="I451" s="476"/>
      <c r="J451" s="476"/>
      <c r="K451" s="476"/>
      <c r="L451" s="477"/>
      <c r="M451" s="117"/>
      <c r="N451" s="117"/>
      <c r="O451" s="117"/>
      <c r="P451" s="117"/>
    </row>
    <row r="452" spans="1:55" s="469" customFormat="1" x14ac:dyDescent="0.3">
      <c r="A452" s="502" t="s">
        <v>464</v>
      </c>
      <c r="B452" s="451">
        <f>B457+B458</f>
        <v>20000000</v>
      </c>
      <c r="C452" s="451">
        <f t="shared" ref="C452:L452" si="535">C457+C458</f>
        <v>0</v>
      </c>
      <c r="D452" s="451">
        <f t="shared" si="535"/>
        <v>0</v>
      </c>
      <c r="E452" s="451">
        <f t="shared" si="535"/>
        <v>0</v>
      </c>
      <c r="F452" s="451">
        <f t="shared" si="535"/>
        <v>0</v>
      </c>
      <c r="G452" s="451">
        <f t="shared" si="535"/>
        <v>3333333.3333333335</v>
      </c>
      <c r="H452" s="451">
        <f t="shared" si="535"/>
        <v>3333333.3333333335</v>
      </c>
      <c r="I452" s="451">
        <f t="shared" si="535"/>
        <v>3333333.3333333335</v>
      </c>
      <c r="J452" s="451">
        <f t="shared" si="535"/>
        <v>3333333.3333333335</v>
      </c>
      <c r="K452" s="451">
        <f t="shared" si="535"/>
        <v>3333333.3333333335</v>
      </c>
      <c r="L452" s="479">
        <f t="shared" si="535"/>
        <v>3333333.3333333335</v>
      </c>
      <c r="M452" s="117"/>
      <c r="N452" s="117"/>
      <c r="O452" s="117"/>
      <c r="P452" s="117"/>
      <c r="Q452" s="468"/>
      <c r="R452" s="468"/>
      <c r="S452" s="468"/>
      <c r="T452" s="468"/>
      <c r="U452" s="468"/>
      <c r="V452" s="468"/>
      <c r="W452" s="468"/>
      <c r="X452" s="468"/>
      <c r="Y452" s="468"/>
      <c r="Z452" s="468"/>
      <c r="AA452" s="468"/>
      <c r="AB452" s="468"/>
      <c r="AC452" s="468"/>
      <c r="AD452" s="468"/>
      <c r="AE452" s="468"/>
      <c r="AF452" s="468"/>
      <c r="AG452" s="468"/>
      <c r="AH452" s="468"/>
      <c r="AI452" s="468"/>
      <c r="AJ452" s="468"/>
      <c r="AK452" s="468"/>
      <c r="AL452" s="468"/>
      <c r="AM452" s="468"/>
      <c r="AN452" s="468"/>
      <c r="AO452" s="468"/>
      <c r="AP452" s="468"/>
      <c r="AQ452" s="468"/>
      <c r="AR452" s="468"/>
      <c r="AS452" s="468"/>
      <c r="AT452" s="468"/>
      <c r="AU452" s="468"/>
      <c r="AV452" s="468"/>
      <c r="AW452" s="468"/>
      <c r="AX452" s="468"/>
      <c r="AY452" s="468"/>
      <c r="AZ452" s="468"/>
      <c r="BA452" s="468"/>
      <c r="BB452" s="468"/>
      <c r="BC452" s="468"/>
    </row>
    <row r="453" spans="1:55" s="250" customFormat="1" hidden="1" x14ac:dyDescent="0.3">
      <c r="A453" s="478" t="s">
        <v>15</v>
      </c>
      <c r="B453" s="452">
        <f>B457</f>
        <v>0</v>
      </c>
      <c r="C453" s="452">
        <f t="shared" ref="C453:L453" si="536">C457</f>
        <v>0</v>
      </c>
      <c r="D453" s="452">
        <f t="shared" si="536"/>
        <v>0</v>
      </c>
      <c r="E453" s="452">
        <f t="shared" si="536"/>
        <v>0</v>
      </c>
      <c r="F453" s="452">
        <f t="shared" si="536"/>
        <v>0</v>
      </c>
      <c r="G453" s="452">
        <f t="shared" si="536"/>
        <v>0</v>
      </c>
      <c r="H453" s="452">
        <f t="shared" si="536"/>
        <v>0</v>
      </c>
      <c r="I453" s="452">
        <f t="shared" si="536"/>
        <v>0</v>
      </c>
      <c r="J453" s="452">
        <f t="shared" si="536"/>
        <v>0</v>
      </c>
      <c r="K453" s="452">
        <f t="shared" si="536"/>
        <v>0</v>
      </c>
      <c r="L453" s="459">
        <f t="shared" si="536"/>
        <v>0</v>
      </c>
      <c r="M453" s="117"/>
      <c r="N453" s="117"/>
      <c r="O453" s="117"/>
      <c r="P453" s="117"/>
      <c r="Q453" s="397"/>
      <c r="R453" s="397"/>
      <c r="S453" s="397"/>
      <c r="T453" s="397"/>
      <c r="U453" s="397"/>
      <c r="V453" s="397"/>
      <c r="W453" s="397"/>
      <c r="X453" s="397"/>
      <c r="Y453" s="397"/>
      <c r="Z453" s="397"/>
      <c r="AA453" s="397"/>
      <c r="AB453" s="397"/>
      <c r="AC453" s="397"/>
      <c r="AD453" s="397"/>
      <c r="AE453" s="397"/>
      <c r="AF453" s="397"/>
      <c r="AG453" s="397"/>
      <c r="AH453" s="397"/>
      <c r="AI453" s="397"/>
      <c r="AJ453" s="397"/>
      <c r="AK453" s="397"/>
      <c r="AL453" s="397"/>
      <c r="AM453" s="397"/>
      <c r="AN453" s="397"/>
      <c r="AO453" s="397"/>
      <c r="AP453" s="397"/>
      <c r="AQ453" s="397"/>
      <c r="AR453" s="397"/>
      <c r="AS453" s="397"/>
      <c r="AT453" s="397"/>
      <c r="AU453" s="397"/>
      <c r="AV453" s="397"/>
      <c r="AW453" s="397"/>
      <c r="AX453" s="397"/>
      <c r="AY453" s="397"/>
      <c r="AZ453" s="397"/>
      <c r="BA453" s="397"/>
      <c r="BB453" s="397"/>
      <c r="BC453" s="397"/>
    </row>
    <row r="454" spans="1:55" s="250" customFormat="1" ht="52.5" thickBot="1" x14ac:dyDescent="0.35">
      <c r="A454" s="503" t="s">
        <v>16</v>
      </c>
      <c r="B454" s="460">
        <f>B458</f>
        <v>20000000</v>
      </c>
      <c r="C454" s="460">
        <f t="shared" ref="C454:L454" si="537">C458</f>
        <v>0</v>
      </c>
      <c r="D454" s="460">
        <f t="shared" si="537"/>
        <v>0</v>
      </c>
      <c r="E454" s="460">
        <f t="shared" si="537"/>
        <v>0</v>
      </c>
      <c r="F454" s="460">
        <f t="shared" si="537"/>
        <v>0</v>
      </c>
      <c r="G454" s="460">
        <f t="shared" si="537"/>
        <v>3333333.3333333335</v>
      </c>
      <c r="H454" s="460">
        <f t="shared" si="537"/>
        <v>3333333.3333333335</v>
      </c>
      <c r="I454" s="460">
        <f t="shared" si="537"/>
        <v>3333333.3333333335</v>
      </c>
      <c r="J454" s="460">
        <f t="shared" si="537"/>
        <v>3333333.3333333335</v>
      </c>
      <c r="K454" s="460">
        <f t="shared" si="537"/>
        <v>3333333.3333333335</v>
      </c>
      <c r="L454" s="461">
        <f t="shared" si="537"/>
        <v>3333333.3333333335</v>
      </c>
      <c r="M454" s="117"/>
      <c r="N454" s="117"/>
      <c r="O454" s="117"/>
      <c r="P454" s="117"/>
      <c r="Q454" s="397"/>
      <c r="R454" s="397"/>
      <c r="S454" s="397"/>
      <c r="T454" s="397"/>
      <c r="U454" s="397"/>
      <c r="V454" s="397"/>
      <c r="W454" s="397"/>
      <c r="X454" s="397"/>
      <c r="Y454" s="397"/>
      <c r="Z454" s="397"/>
      <c r="AA454" s="397"/>
      <c r="AB454" s="397"/>
      <c r="AC454" s="397"/>
      <c r="AD454" s="397"/>
      <c r="AE454" s="397"/>
      <c r="AF454" s="397"/>
      <c r="AG454" s="397"/>
      <c r="AH454" s="397"/>
      <c r="AI454" s="397"/>
      <c r="AJ454" s="397"/>
      <c r="AK454" s="397"/>
      <c r="AL454" s="397"/>
      <c r="AM454" s="397"/>
      <c r="AN454" s="397"/>
      <c r="AO454" s="397"/>
      <c r="AP454" s="397"/>
      <c r="AQ454" s="397"/>
      <c r="AR454" s="397"/>
      <c r="AS454" s="397"/>
      <c r="AT454" s="397"/>
      <c r="AU454" s="397"/>
      <c r="AV454" s="397"/>
      <c r="AW454" s="397"/>
      <c r="AX454" s="397"/>
      <c r="AY454" s="397"/>
      <c r="AZ454" s="397"/>
      <c r="BA454" s="397"/>
      <c r="BB454" s="397"/>
      <c r="BC454" s="397"/>
    </row>
    <row r="455" spans="1:55" s="122" customFormat="1" ht="26" x14ac:dyDescent="0.3">
      <c r="A455" s="515" t="s">
        <v>521</v>
      </c>
      <c r="B455" s="491">
        <f>B457+B458</f>
        <v>20000000</v>
      </c>
      <c r="C455" s="491">
        <f t="shared" ref="C455:L455" si="538">C457+C458</f>
        <v>0</v>
      </c>
      <c r="D455" s="491">
        <f t="shared" si="538"/>
        <v>0</v>
      </c>
      <c r="E455" s="491">
        <f t="shared" si="538"/>
        <v>0</v>
      </c>
      <c r="F455" s="491">
        <f t="shared" si="538"/>
        <v>0</v>
      </c>
      <c r="G455" s="491">
        <f t="shared" si="538"/>
        <v>3333333.3333333335</v>
      </c>
      <c r="H455" s="491">
        <f t="shared" si="538"/>
        <v>3333333.3333333335</v>
      </c>
      <c r="I455" s="491">
        <f t="shared" si="538"/>
        <v>3333333.3333333335</v>
      </c>
      <c r="J455" s="491">
        <f t="shared" si="538"/>
        <v>3333333.3333333335</v>
      </c>
      <c r="K455" s="491">
        <f t="shared" si="538"/>
        <v>3333333.3333333335</v>
      </c>
      <c r="L455" s="492">
        <f t="shared" si="538"/>
        <v>3333333.3333333335</v>
      </c>
      <c r="M455" s="117"/>
      <c r="N455" s="117"/>
      <c r="O455" s="117"/>
      <c r="P455" s="117"/>
    </row>
    <row r="456" spans="1:55" s="448" customFormat="1" x14ac:dyDescent="0.3">
      <c r="A456" s="547" t="s">
        <v>464</v>
      </c>
      <c r="B456" s="545">
        <f>B457+B458</f>
        <v>20000000</v>
      </c>
      <c r="C456" s="545">
        <f t="shared" ref="C456" si="539">C457+C458</f>
        <v>0</v>
      </c>
      <c r="D456" s="545">
        <f t="shared" ref="D456" si="540">D457+D458</f>
        <v>0</v>
      </c>
      <c r="E456" s="545">
        <f t="shared" ref="E456" si="541">E457+E458</f>
        <v>0</v>
      </c>
      <c r="F456" s="545">
        <f t="shared" ref="F456" si="542">F457+F458</f>
        <v>0</v>
      </c>
      <c r="G456" s="545">
        <f t="shared" ref="G456" si="543">G457+G458</f>
        <v>3333333.3333333335</v>
      </c>
      <c r="H456" s="545">
        <f t="shared" ref="H456" si="544">H457+H458</f>
        <v>3333333.3333333335</v>
      </c>
      <c r="I456" s="545">
        <f t="shared" ref="I456" si="545">I457+I458</f>
        <v>3333333.3333333335</v>
      </c>
      <c r="J456" s="545">
        <f t="shared" ref="J456" si="546">J457+J458</f>
        <v>3333333.3333333335</v>
      </c>
      <c r="K456" s="545">
        <f t="shared" ref="K456" si="547">K457+K458</f>
        <v>3333333.3333333335</v>
      </c>
      <c r="L456" s="546">
        <f t="shared" ref="L456" si="548">L457+L458</f>
        <v>3333333.3333333335</v>
      </c>
      <c r="M456" s="117"/>
      <c r="N456" s="117"/>
      <c r="O456" s="117"/>
      <c r="P456" s="117"/>
      <c r="Q456" s="465"/>
      <c r="R456" s="465"/>
      <c r="S456" s="465"/>
      <c r="T456" s="465"/>
      <c r="U456" s="465"/>
      <c r="V456" s="465"/>
      <c r="W456" s="465"/>
      <c r="X456" s="465"/>
      <c r="Y456" s="465"/>
      <c r="Z456" s="465"/>
      <c r="AA456" s="465"/>
      <c r="AB456" s="465"/>
      <c r="AC456" s="465"/>
      <c r="AD456" s="465"/>
      <c r="AE456" s="465"/>
      <c r="AF456" s="465"/>
      <c r="AG456" s="465"/>
      <c r="AH456" s="465"/>
      <c r="AI456" s="465"/>
      <c r="AJ456" s="465"/>
      <c r="AK456" s="465"/>
      <c r="AL456" s="465"/>
      <c r="AM456" s="465"/>
      <c r="AN456" s="465"/>
      <c r="AO456" s="465"/>
      <c r="AP456" s="465"/>
      <c r="AQ456" s="465"/>
      <c r="AR456" s="465"/>
      <c r="AS456" s="465"/>
      <c r="AT456" s="465"/>
      <c r="AU456" s="465"/>
      <c r="AV456" s="465"/>
      <c r="AW456" s="465"/>
      <c r="AX456" s="465"/>
      <c r="AY456" s="465"/>
      <c r="AZ456" s="465"/>
      <c r="BA456" s="465"/>
      <c r="BB456" s="465"/>
      <c r="BC456" s="465"/>
    </row>
    <row r="457" spans="1:55" s="122" customFormat="1" hidden="1" x14ac:dyDescent="0.3">
      <c r="A457" s="406" t="s">
        <v>15</v>
      </c>
      <c r="B457" s="407">
        <v>0</v>
      </c>
      <c r="C457" s="407">
        <v>0</v>
      </c>
      <c r="D457" s="407">
        <v>0</v>
      </c>
      <c r="E457" s="407">
        <v>0</v>
      </c>
      <c r="F457" s="407">
        <v>0</v>
      </c>
      <c r="G457" s="407">
        <f>$B$457/6</f>
        <v>0</v>
      </c>
      <c r="H457" s="407">
        <f t="shared" ref="H457:L457" si="549">$B$457/6</f>
        <v>0</v>
      </c>
      <c r="I457" s="407">
        <f t="shared" si="549"/>
        <v>0</v>
      </c>
      <c r="J457" s="407">
        <f t="shared" si="549"/>
        <v>0</v>
      </c>
      <c r="K457" s="407">
        <f t="shared" si="549"/>
        <v>0</v>
      </c>
      <c r="L457" s="408">
        <f t="shared" si="549"/>
        <v>0</v>
      </c>
      <c r="M457" s="117"/>
      <c r="N457" s="117"/>
      <c r="O457" s="117"/>
      <c r="P457" s="117"/>
    </row>
    <row r="458" spans="1:55" s="122" customFormat="1" ht="52.5" thickBot="1" x14ac:dyDescent="0.35">
      <c r="A458" s="484" t="s">
        <v>16</v>
      </c>
      <c r="B458" s="457">
        <f>'3.PIELIKUMS'!J53</f>
        <v>20000000</v>
      </c>
      <c r="C458" s="457">
        <v>0</v>
      </c>
      <c r="D458" s="457">
        <v>0</v>
      </c>
      <c r="E458" s="457">
        <v>0</v>
      </c>
      <c r="F458" s="457">
        <v>0</v>
      </c>
      <c r="G458" s="457">
        <f>$B$458/6</f>
        <v>3333333.3333333335</v>
      </c>
      <c r="H458" s="457">
        <f t="shared" ref="H458:L458" si="550">$B$458/6</f>
        <v>3333333.3333333335</v>
      </c>
      <c r="I458" s="457">
        <f t="shared" si="550"/>
        <v>3333333.3333333335</v>
      </c>
      <c r="J458" s="457">
        <f t="shared" si="550"/>
        <v>3333333.3333333335</v>
      </c>
      <c r="K458" s="457">
        <f t="shared" si="550"/>
        <v>3333333.3333333335</v>
      </c>
      <c r="L458" s="458">
        <f t="shared" si="550"/>
        <v>3333333.3333333335</v>
      </c>
      <c r="M458" s="117"/>
      <c r="N458" s="117"/>
      <c r="O458" s="117"/>
      <c r="P458" s="117"/>
    </row>
    <row r="459" spans="1:55" s="122" customFormat="1" ht="13.5" thickBot="1" x14ac:dyDescent="0.35">
      <c r="A459" s="677" t="s">
        <v>522</v>
      </c>
      <c r="B459" s="678"/>
      <c r="C459" s="678"/>
      <c r="D459" s="678"/>
      <c r="E459" s="678"/>
      <c r="F459" s="678"/>
      <c r="G459" s="678"/>
      <c r="H459" s="678"/>
      <c r="I459" s="678"/>
      <c r="J459" s="678"/>
      <c r="K459" s="678"/>
      <c r="L459" s="679"/>
      <c r="M459" s="117"/>
      <c r="N459" s="117"/>
      <c r="O459" s="117"/>
      <c r="P459" s="117"/>
    </row>
    <row r="460" spans="1:55" s="122" customFormat="1" ht="17.25" customHeight="1" x14ac:dyDescent="0.3">
      <c r="A460" s="470" t="s">
        <v>9</v>
      </c>
      <c r="B460" s="247">
        <f>B464</f>
        <v>190730000</v>
      </c>
      <c r="C460" s="247">
        <f t="shared" ref="C460:L460" si="551">C464</f>
        <v>0</v>
      </c>
      <c r="D460" s="247">
        <f t="shared" si="551"/>
        <v>0</v>
      </c>
      <c r="E460" s="247">
        <f t="shared" si="551"/>
        <v>0</v>
      </c>
      <c r="F460" s="247">
        <f t="shared" si="551"/>
        <v>0</v>
      </c>
      <c r="G460" s="247">
        <f t="shared" si="551"/>
        <v>31788333.333333336</v>
      </c>
      <c r="H460" s="247">
        <f t="shared" si="551"/>
        <v>31788333.333333336</v>
      </c>
      <c r="I460" s="247">
        <f t="shared" si="551"/>
        <v>31788333.333333336</v>
      </c>
      <c r="J460" s="247">
        <f t="shared" si="551"/>
        <v>31788333.333333336</v>
      </c>
      <c r="K460" s="247">
        <f t="shared" si="551"/>
        <v>31788333.333333336</v>
      </c>
      <c r="L460" s="280">
        <f t="shared" si="551"/>
        <v>31788333.333333336</v>
      </c>
      <c r="M460" s="117"/>
      <c r="N460" s="117"/>
      <c r="O460" s="117"/>
      <c r="P460" s="117"/>
    </row>
    <row r="461" spans="1:55" hidden="1" x14ac:dyDescent="0.3">
      <c r="A461" s="107" t="s">
        <v>10</v>
      </c>
      <c r="B461" s="171"/>
      <c r="C461" s="171"/>
      <c r="D461" s="171"/>
      <c r="E461" s="171"/>
      <c r="F461" s="171"/>
      <c r="G461" s="171"/>
      <c r="H461" s="171"/>
      <c r="I461" s="171"/>
      <c r="J461" s="171"/>
      <c r="K461" s="171"/>
      <c r="L461" s="172"/>
    </row>
    <row r="462" spans="1:55" hidden="1" x14ac:dyDescent="0.3">
      <c r="A462" s="107" t="s">
        <v>11</v>
      </c>
      <c r="B462" s="171"/>
      <c r="C462" s="171"/>
      <c r="D462" s="171"/>
      <c r="E462" s="171"/>
      <c r="F462" s="171"/>
      <c r="G462" s="171"/>
      <c r="H462" s="171"/>
      <c r="I462" s="171"/>
      <c r="J462" s="171"/>
      <c r="K462" s="171"/>
      <c r="L462" s="172"/>
    </row>
    <row r="463" spans="1:55" ht="26" hidden="1" x14ac:dyDescent="0.3">
      <c r="A463" s="107" t="s">
        <v>12</v>
      </c>
      <c r="B463" s="171"/>
      <c r="C463" s="171"/>
      <c r="D463" s="171"/>
      <c r="E463" s="171"/>
      <c r="F463" s="171"/>
      <c r="G463" s="171"/>
      <c r="H463" s="171"/>
      <c r="I463" s="171"/>
      <c r="J463" s="171"/>
      <c r="K463" s="171"/>
      <c r="L463" s="172"/>
    </row>
    <row r="464" spans="1:55" s="122" customFormat="1" x14ac:dyDescent="0.3">
      <c r="A464" s="146" t="s">
        <v>13</v>
      </c>
      <c r="B464" s="147">
        <f>B466+B467</f>
        <v>190730000</v>
      </c>
      <c r="C464" s="147">
        <f t="shared" ref="C464:L464" si="552">C466+C467</f>
        <v>0</v>
      </c>
      <c r="D464" s="147">
        <f t="shared" si="552"/>
        <v>0</v>
      </c>
      <c r="E464" s="147">
        <f t="shared" si="552"/>
        <v>0</v>
      </c>
      <c r="F464" s="147">
        <f t="shared" si="552"/>
        <v>0</v>
      </c>
      <c r="G464" s="147">
        <f t="shared" si="552"/>
        <v>31788333.333333336</v>
      </c>
      <c r="H464" s="147">
        <f t="shared" si="552"/>
        <v>31788333.333333336</v>
      </c>
      <c r="I464" s="147">
        <f t="shared" si="552"/>
        <v>31788333.333333336</v>
      </c>
      <c r="J464" s="147">
        <f t="shared" si="552"/>
        <v>31788333.333333336</v>
      </c>
      <c r="K464" s="147">
        <f t="shared" si="552"/>
        <v>31788333.333333336</v>
      </c>
      <c r="L464" s="151">
        <f t="shared" si="552"/>
        <v>31788333.333333336</v>
      </c>
      <c r="M464" s="117"/>
      <c r="N464" s="117"/>
      <c r="O464" s="117"/>
      <c r="P464" s="117"/>
    </row>
    <row r="465" spans="1:55" x14ac:dyDescent="0.3">
      <c r="A465" s="148" t="s">
        <v>14</v>
      </c>
      <c r="B465" s="171"/>
      <c r="C465" s="171"/>
      <c r="D465" s="171"/>
      <c r="E465" s="171"/>
      <c r="F465" s="171"/>
      <c r="G465" s="171"/>
      <c r="H465" s="171"/>
      <c r="I465" s="171"/>
      <c r="J465" s="171"/>
      <c r="K465" s="171"/>
      <c r="L465" s="172"/>
    </row>
    <row r="466" spans="1:55" x14ac:dyDescent="0.3">
      <c r="A466" s="148" t="s">
        <v>15</v>
      </c>
      <c r="B466" s="149">
        <f>B495+B513+B531+B549+B567+B585</f>
        <v>6400000</v>
      </c>
      <c r="C466" s="149">
        <f t="shared" ref="C466:L466" si="553">C495+C513+C531+C549+C567+C585</f>
        <v>0</v>
      </c>
      <c r="D466" s="149">
        <f t="shared" si="553"/>
        <v>0</v>
      </c>
      <c r="E466" s="149">
        <f t="shared" si="553"/>
        <v>0</v>
      </c>
      <c r="F466" s="149">
        <f t="shared" si="553"/>
        <v>0</v>
      </c>
      <c r="G466" s="149">
        <f t="shared" si="553"/>
        <v>1066666.6666666667</v>
      </c>
      <c r="H466" s="149">
        <f t="shared" si="553"/>
        <v>1066666.6666666667</v>
      </c>
      <c r="I466" s="149">
        <f t="shared" si="553"/>
        <v>1066666.6666666667</v>
      </c>
      <c r="J466" s="149">
        <f t="shared" si="553"/>
        <v>1066666.6666666667</v>
      </c>
      <c r="K466" s="149">
        <f t="shared" si="553"/>
        <v>1066666.6666666667</v>
      </c>
      <c r="L466" s="149">
        <f t="shared" si="553"/>
        <v>1066666.6666666667</v>
      </c>
    </row>
    <row r="467" spans="1:55" ht="52.5" thickBot="1" x14ac:dyDescent="0.35">
      <c r="A467" s="150" t="s">
        <v>16</v>
      </c>
      <c r="B467" s="177">
        <f>B496+B514+B532+B550+B568+B586</f>
        <v>184330000</v>
      </c>
      <c r="C467" s="177">
        <f t="shared" ref="C467:L467" si="554">C496+C514+C532+C550+C568+C586</f>
        <v>0</v>
      </c>
      <c r="D467" s="177">
        <f t="shared" si="554"/>
        <v>0</v>
      </c>
      <c r="E467" s="177">
        <f t="shared" si="554"/>
        <v>0</v>
      </c>
      <c r="F467" s="177">
        <f t="shared" si="554"/>
        <v>0</v>
      </c>
      <c r="G467" s="177">
        <f t="shared" si="554"/>
        <v>30721666.666666668</v>
      </c>
      <c r="H467" s="177">
        <f t="shared" si="554"/>
        <v>30721666.666666668</v>
      </c>
      <c r="I467" s="177">
        <f t="shared" si="554"/>
        <v>30721666.666666668</v>
      </c>
      <c r="J467" s="177">
        <f t="shared" si="554"/>
        <v>30721666.666666668</v>
      </c>
      <c r="K467" s="177">
        <f t="shared" si="554"/>
        <v>30721666.666666668</v>
      </c>
      <c r="L467" s="177">
        <f t="shared" si="554"/>
        <v>30721666.666666668</v>
      </c>
    </row>
    <row r="468" spans="1:55" s="250" customFormat="1" x14ac:dyDescent="0.3">
      <c r="A468" s="475" t="s">
        <v>461</v>
      </c>
      <c r="B468" s="476"/>
      <c r="C468" s="476"/>
      <c r="D468" s="476"/>
      <c r="E468" s="476"/>
      <c r="F468" s="476"/>
      <c r="G468" s="476"/>
      <c r="H468" s="476"/>
      <c r="I468" s="476"/>
      <c r="J468" s="476"/>
      <c r="K468" s="476"/>
      <c r="L468" s="477"/>
      <c r="M468" s="117"/>
      <c r="N468" s="117"/>
      <c r="O468" s="117"/>
      <c r="P468" s="117"/>
    </row>
    <row r="469" spans="1:55" s="250" customFormat="1" x14ac:dyDescent="0.3">
      <c r="A469" s="478" t="s">
        <v>462</v>
      </c>
      <c r="B469" s="451"/>
      <c r="C469" s="451"/>
      <c r="D469" s="451"/>
      <c r="E469" s="451"/>
      <c r="F469" s="451"/>
      <c r="G469" s="451"/>
      <c r="H469" s="451"/>
      <c r="I469" s="451"/>
      <c r="J469" s="451"/>
      <c r="K469" s="451"/>
      <c r="L469" s="479"/>
      <c r="M469" s="117"/>
      <c r="N469" s="117"/>
      <c r="O469" s="117"/>
      <c r="P469" s="117"/>
    </row>
    <row r="470" spans="1:55" s="469" customFormat="1" x14ac:dyDescent="0.3">
      <c r="A470" s="502" t="s">
        <v>464</v>
      </c>
      <c r="B470" s="451">
        <f t="shared" ref="B470:L470" si="555">B499+B517+B553+B589</f>
        <v>91350000</v>
      </c>
      <c r="C470" s="451">
        <f t="shared" si="555"/>
        <v>0</v>
      </c>
      <c r="D470" s="451">
        <f t="shared" si="555"/>
        <v>0</v>
      </c>
      <c r="E470" s="451">
        <f t="shared" si="555"/>
        <v>0</v>
      </c>
      <c r="F470" s="451">
        <f t="shared" si="555"/>
        <v>0</v>
      </c>
      <c r="G470" s="451">
        <f t="shared" si="555"/>
        <v>15225000</v>
      </c>
      <c r="H470" s="451">
        <f t="shared" si="555"/>
        <v>15225000</v>
      </c>
      <c r="I470" s="451">
        <f t="shared" si="555"/>
        <v>15225000</v>
      </c>
      <c r="J470" s="451">
        <f t="shared" si="555"/>
        <v>15225000</v>
      </c>
      <c r="K470" s="451">
        <f t="shared" si="555"/>
        <v>15225000</v>
      </c>
      <c r="L470" s="479">
        <f t="shared" si="555"/>
        <v>15225000</v>
      </c>
      <c r="M470" s="117"/>
      <c r="N470" s="117"/>
      <c r="O470" s="117"/>
      <c r="P470" s="117"/>
      <c r="Q470" s="468"/>
      <c r="R470" s="468"/>
      <c r="S470" s="468"/>
      <c r="T470" s="468"/>
      <c r="U470" s="468"/>
      <c r="V470" s="468"/>
      <c r="W470" s="468"/>
      <c r="X470" s="468"/>
      <c r="Y470" s="468"/>
      <c r="Z470" s="468"/>
      <c r="AA470" s="468"/>
      <c r="AB470" s="468"/>
      <c r="AC470" s="468"/>
      <c r="AD470" s="468"/>
      <c r="AE470" s="468"/>
      <c r="AF470" s="468"/>
      <c r="AG470" s="468"/>
      <c r="AH470" s="468"/>
      <c r="AI470" s="468"/>
      <c r="AJ470" s="468"/>
      <c r="AK470" s="468"/>
      <c r="AL470" s="468"/>
      <c r="AM470" s="468"/>
      <c r="AN470" s="468"/>
      <c r="AO470" s="468"/>
      <c r="AP470" s="468"/>
      <c r="AQ470" s="468"/>
      <c r="AR470" s="468"/>
      <c r="AS470" s="468"/>
      <c r="AT470" s="468"/>
      <c r="AU470" s="468"/>
      <c r="AV470" s="468"/>
      <c r="AW470" s="468"/>
      <c r="AX470" s="468"/>
      <c r="AY470" s="468"/>
      <c r="AZ470" s="468"/>
      <c r="BA470" s="468"/>
      <c r="BB470" s="468"/>
      <c r="BC470" s="468"/>
    </row>
    <row r="471" spans="1:55" s="250" customFormat="1" hidden="1" x14ac:dyDescent="0.3">
      <c r="A471" s="478" t="s">
        <v>15</v>
      </c>
      <c r="B471" s="452">
        <f t="shared" ref="B471:L471" si="556">B500+B518+B554+B590</f>
        <v>0</v>
      </c>
      <c r="C471" s="452">
        <f t="shared" si="556"/>
        <v>0</v>
      </c>
      <c r="D471" s="452">
        <f t="shared" si="556"/>
        <v>0</v>
      </c>
      <c r="E471" s="452">
        <f t="shared" si="556"/>
        <v>0</v>
      </c>
      <c r="F471" s="452">
        <f t="shared" si="556"/>
        <v>0</v>
      </c>
      <c r="G471" s="452">
        <f t="shared" si="556"/>
        <v>0</v>
      </c>
      <c r="H471" s="452">
        <f t="shared" si="556"/>
        <v>0</v>
      </c>
      <c r="I471" s="452">
        <f t="shared" si="556"/>
        <v>0</v>
      </c>
      <c r="J471" s="452">
        <f t="shared" si="556"/>
        <v>0</v>
      </c>
      <c r="K471" s="452">
        <f t="shared" si="556"/>
        <v>0</v>
      </c>
      <c r="L471" s="459">
        <f t="shared" si="556"/>
        <v>0</v>
      </c>
      <c r="M471" s="117"/>
      <c r="N471" s="117"/>
      <c r="O471" s="117"/>
      <c r="P471" s="117"/>
      <c r="Q471" s="397"/>
      <c r="R471" s="397"/>
      <c r="S471" s="397"/>
      <c r="T471" s="397"/>
      <c r="U471" s="397"/>
      <c r="V471" s="397"/>
      <c r="W471" s="397"/>
      <c r="X471" s="397"/>
      <c r="Y471" s="397"/>
      <c r="Z471" s="397"/>
      <c r="AA471" s="397"/>
      <c r="AB471" s="397"/>
      <c r="AC471" s="397"/>
      <c r="AD471" s="397"/>
      <c r="AE471" s="397"/>
      <c r="AF471" s="397"/>
      <c r="AG471" s="397"/>
      <c r="AH471" s="397"/>
      <c r="AI471" s="397"/>
      <c r="AJ471" s="397"/>
      <c r="AK471" s="397"/>
      <c r="AL471" s="397"/>
      <c r="AM471" s="397"/>
      <c r="AN471" s="397"/>
      <c r="AO471" s="397"/>
      <c r="AP471" s="397"/>
      <c r="AQ471" s="397"/>
      <c r="AR471" s="397"/>
      <c r="AS471" s="397"/>
      <c r="AT471" s="397"/>
      <c r="AU471" s="397"/>
      <c r="AV471" s="397"/>
      <c r="AW471" s="397"/>
      <c r="AX471" s="397"/>
      <c r="AY471" s="397"/>
      <c r="AZ471" s="397"/>
      <c r="BA471" s="397"/>
      <c r="BB471" s="397"/>
      <c r="BC471" s="397"/>
    </row>
    <row r="472" spans="1:55" s="250" customFormat="1" ht="52" x14ac:dyDescent="0.3">
      <c r="A472" s="478" t="s">
        <v>16</v>
      </c>
      <c r="B472" s="452">
        <f t="shared" ref="B472:L472" si="557">B501+B519+B555+B591</f>
        <v>91350000</v>
      </c>
      <c r="C472" s="452">
        <f t="shared" si="557"/>
        <v>0</v>
      </c>
      <c r="D472" s="452">
        <f t="shared" si="557"/>
        <v>0</v>
      </c>
      <c r="E472" s="452">
        <f t="shared" si="557"/>
        <v>0</v>
      </c>
      <c r="F472" s="452">
        <f t="shared" si="557"/>
        <v>0</v>
      </c>
      <c r="G472" s="452">
        <f t="shared" si="557"/>
        <v>15225000</v>
      </c>
      <c r="H472" s="452">
        <f t="shared" si="557"/>
        <v>15225000</v>
      </c>
      <c r="I472" s="452">
        <f t="shared" si="557"/>
        <v>15225000</v>
      </c>
      <c r="J472" s="452">
        <f t="shared" si="557"/>
        <v>15225000</v>
      </c>
      <c r="K472" s="452">
        <f t="shared" si="557"/>
        <v>15225000</v>
      </c>
      <c r="L472" s="459">
        <f t="shared" si="557"/>
        <v>15225000</v>
      </c>
      <c r="M472" s="117"/>
      <c r="N472" s="117"/>
      <c r="O472" s="117"/>
      <c r="P472" s="117"/>
      <c r="Q472" s="397"/>
      <c r="R472" s="397"/>
      <c r="S472" s="397"/>
      <c r="T472" s="397"/>
      <c r="U472" s="397"/>
      <c r="V472" s="397"/>
      <c r="W472" s="397"/>
      <c r="X472" s="397"/>
      <c r="Y472" s="397"/>
      <c r="Z472" s="397"/>
      <c r="AA472" s="397"/>
      <c r="AB472" s="397"/>
      <c r="AC472" s="397"/>
      <c r="AD472" s="397"/>
      <c r="AE472" s="397"/>
      <c r="AF472" s="397"/>
      <c r="AG472" s="397"/>
      <c r="AH472" s="397"/>
      <c r="AI472" s="397"/>
      <c r="AJ472" s="397"/>
      <c r="AK472" s="397"/>
      <c r="AL472" s="397"/>
      <c r="AM472" s="397"/>
      <c r="AN472" s="397"/>
      <c r="AO472" s="397"/>
      <c r="AP472" s="397"/>
      <c r="AQ472" s="397"/>
      <c r="AR472" s="397"/>
      <c r="AS472" s="397"/>
      <c r="AT472" s="397"/>
      <c r="AU472" s="397"/>
      <c r="AV472" s="397"/>
      <c r="AW472" s="397"/>
      <c r="AX472" s="397"/>
      <c r="AY472" s="397"/>
      <c r="AZ472" s="397"/>
      <c r="BA472" s="397"/>
      <c r="BB472" s="397"/>
      <c r="BC472" s="397"/>
    </row>
    <row r="473" spans="1:55" s="467" customFormat="1" ht="12.65" customHeight="1" x14ac:dyDescent="0.3">
      <c r="A473" s="502" t="s">
        <v>463</v>
      </c>
      <c r="B473" s="451">
        <f>B535</f>
        <v>2500000</v>
      </c>
      <c r="C473" s="451">
        <f t="shared" ref="C473:L473" si="558">C535</f>
        <v>0</v>
      </c>
      <c r="D473" s="451">
        <f t="shared" si="558"/>
        <v>0</v>
      </c>
      <c r="E473" s="451">
        <f t="shared" si="558"/>
        <v>0</v>
      </c>
      <c r="F473" s="451">
        <f t="shared" si="558"/>
        <v>0</v>
      </c>
      <c r="G473" s="451">
        <f t="shared" si="558"/>
        <v>416666.66666666669</v>
      </c>
      <c r="H473" s="451">
        <f t="shared" si="558"/>
        <v>416666.66666666669</v>
      </c>
      <c r="I473" s="451">
        <f t="shared" si="558"/>
        <v>416666.66666666669</v>
      </c>
      <c r="J473" s="451">
        <f t="shared" si="558"/>
        <v>416666.66666666669</v>
      </c>
      <c r="K473" s="451">
        <f t="shared" si="558"/>
        <v>416666.66666666669</v>
      </c>
      <c r="L473" s="479">
        <f t="shared" si="558"/>
        <v>416666.66666666669</v>
      </c>
      <c r="M473" s="117"/>
      <c r="N473" s="117"/>
      <c r="O473" s="117"/>
      <c r="P473" s="117"/>
    </row>
    <row r="474" spans="1:55" s="122" customFormat="1" hidden="1" x14ac:dyDescent="0.3">
      <c r="A474" s="478" t="s">
        <v>15</v>
      </c>
      <c r="B474" s="452">
        <f t="shared" ref="B474:L474" si="559">B536</f>
        <v>0</v>
      </c>
      <c r="C474" s="452">
        <f t="shared" si="559"/>
        <v>0</v>
      </c>
      <c r="D474" s="452">
        <f t="shared" si="559"/>
        <v>0</v>
      </c>
      <c r="E474" s="452">
        <f t="shared" si="559"/>
        <v>0</v>
      </c>
      <c r="F474" s="452">
        <f t="shared" si="559"/>
        <v>0</v>
      </c>
      <c r="G474" s="452">
        <f t="shared" si="559"/>
        <v>0</v>
      </c>
      <c r="H474" s="452">
        <f t="shared" si="559"/>
        <v>0</v>
      </c>
      <c r="I474" s="452">
        <f t="shared" si="559"/>
        <v>0</v>
      </c>
      <c r="J474" s="452">
        <f t="shared" si="559"/>
        <v>0</v>
      </c>
      <c r="K474" s="452">
        <f t="shared" si="559"/>
        <v>0</v>
      </c>
      <c r="L474" s="459">
        <f t="shared" si="559"/>
        <v>0</v>
      </c>
      <c r="M474" s="117"/>
      <c r="N474" s="117"/>
      <c r="O474" s="117"/>
      <c r="P474" s="117"/>
    </row>
    <row r="475" spans="1:55" s="122" customFormat="1" ht="52" x14ac:dyDescent="0.3">
      <c r="A475" s="478" t="s">
        <v>16</v>
      </c>
      <c r="B475" s="452">
        <f t="shared" ref="B475:L475" si="560">B537</f>
        <v>2500000</v>
      </c>
      <c r="C475" s="452">
        <f t="shared" si="560"/>
        <v>0</v>
      </c>
      <c r="D475" s="452">
        <f t="shared" si="560"/>
        <v>0</v>
      </c>
      <c r="E475" s="452">
        <f t="shared" si="560"/>
        <v>0</v>
      </c>
      <c r="F475" s="452">
        <f t="shared" si="560"/>
        <v>0</v>
      </c>
      <c r="G475" s="452">
        <f t="shared" si="560"/>
        <v>416666.66666666669</v>
      </c>
      <c r="H475" s="452">
        <f t="shared" si="560"/>
        <v>416666.66666666669</v>
      </c>
      <c r="I475" s="452">
        <f t="shared" si="560"/>
        <v>416666.66666666669</v>
      </c>
      <c r="J475" s="452">
        <f t="shared" si="560"/>
        <v>416666.66666666669</v>
      </c>
      <c r="K475" s="452">
        <f t="shared" si="560"/>
        <v>416666.66666666669</v>
      </c>
      <c r="L475" s="459">
        <f t="shared" si="560"/>
        <v>416666.66666666669</v>
      </c>
      <c r="M475" s="117"/>
      <c r="N475" s="117"/>
      <c r="O475" s="117"/>
      <c r="P475" s="117"/>
    </row>
    <row r="476" spans="1:55" s="122" customFormat="1" ht="26" x14ac:dyDescent="0.3">
      <c r="A476" s="502" t="s">
        <v>470</v>
      </c>
      <c r="B476" s="451">
        <f>B571</f>
        <v>73950000</v>
      </c>
      <c r="C476" s="451">
        <f t="shared" ref="C476:K476" si="561">C571</f>
        <v>0</v>
      </c>
      <c r="D476" s="451">
        <f t="shared" si="561"/>
        <v>0</v>
      </c>
      <c r="E476" s="451">
        <f t="shared" si="561"/>
        <v>0</v>
      </c>
      <c r="F476" s="451">
        <f t="shared" si="561"/>
        <v>0</v>
      </c>
      <c r="G476" s="451">
        <f t="shared" si="561"/>
        <v>12325000</v>
      </c>
      <c r="H476" s="451">
        <f t="shared" si="561"/>
        <v>12325000</v>
      </c>
      <c r="I476" s="451">
        <f t="shared" si="561"/>
        <v>12325000</v>
      </c>
      <c r="J476" s="451">
        <f t="shared" si="561"/>
        <v>12325000</v>
      </c>
      <c r="K476" s="451">
        <f t="shared" si="561"/>
        <v>12325000</v>
      </c>
      <c r="L476" s="479">
        <f>L571</f>
        <v>12325000</v>
      </c>
      <c r="M476" s="117"/>
      <c r="N476" s="117"/>
      <c r="O476" s="117"/>
      <c r="P476" s="117"/>
      <c r="Q476" s="397"/>
      <c r="R476" s="397"/>
      <c r="S476" s="397"/>
      <c r="T476" s="397"/>
      <c r="U476" s="397"/>
      <c r="V476" s="397"/>
      <c r="W476" s="397"/>
      <c r="X476" s="397"/>
      <c r="Y476" s="397"/>
      <c r="Z476" s="397"/>
      <c r="AA476" s="397"/>
      <c r="AB476" s="397"/>
      <c r="AC476" s="397"/>
      <c r="AD476" s="397"/>
      <c r="AE476" s="397"/>
      <c r="AF476" s="397"/>
      <c r="AG476" s="397"/>
      <c r="AH476" s="397"/>
      <c r="AI476" s="397"/>
      <c r="AJ476" s="397"/>
      <c r="AK476" s="397"/>
      <c r="AL476" s="397"/>
      <c r="AM476" s="397"/>
      <c r="AN476" s="397"/>
      <c r="AO476" s="397"/>
      <c r="AP476" s="397"/>
      <c r="AQ476" s="397"/>
      <c r="AR476" s="397"/>
      <c r="AS476" s="397"/>
      <c r="AT476" s="397"/>
      <c r="AU476" s="397"/>
      <c r="AV476" s="397"/>
      <c r="AW476" s="397"/>
      <c r="AX476" s="397"/>
      <c r="AY476" s="397"/>
      <c r="AZ476" s="397"/>
      <c r="BA476" s="397"/>
      <c r="BB476" s="397"/>
      <c r="BC476" s="397"/>
    </row>
    <row r="477" spans="1:55" s="122" customFormat="1" x14ac:dyDescent="0.3">
      <c r="A477" s="478" t="s">
        <v>15</v>
      </c>
      <c r="B477" s="452">
        <f>B572</f>
        <v>0</v>
      </c>
      <c r="C477" s="452">
        <f t="shared" ref="C477:K477" si="562">C572</f>
        <v>0</v>
      </c>
      <c r="D477" s="452">
        <f t="shared" si="562"/>
        <v>0</v>
      </c>
      <c r="E477" s="452">
        <f t="shared" si="562"/>
        <v>0</v>
      </c>
      <c r="F477" s="452">
        <f t="shared" si="562"/>
        <v>0</v>
      </c>
      <c r="G477" s="452">
        <f t="shared" si="562"/>
        <v>0</v>
      </c>
      <c r="H477" s="452">
        <f t="shared" si="562"/>
        <v>0</v>
      </c>
      <c r="I477" s="452">
        <f t="shared" si="562"/>
        <v>0</v>
      </c>
      <c r="J477" s="452">
        <f t="shared" si="562"/>
        <v>0</v>
      </c>
      <c r="K477" s="452">
        <f t="shared" si="562"/>
        <v>0</v>
      </c>
      <c r="L477" s="459">
        <f>L572</f>
        <v>0</v>
      </c>
      <c r="M477" s="117"/>
      <c r="N477" s="117"/>
      <c r="O477" s="117"/>
      <c r="P477" s="117"/>
      <c r="Q477" s="397"/>
      <c r="R477" s="397"/>
      <c r="S477" s="397"/>
      <c r="T477" s="397"/>
      <c r="U477" s="397"/>
      <c r="V477" s="397"/>
      <c r="W477" s="397"/>
      <c r="X477" s="397"/>
      <c r="Y477" s="397"/>
      <c r="Z477" s="397"/>
      <c r="AA477" s="397"/>
      <c r="AB477" s="397"/>
      <c r="AC477" s="397"/>
      <c r="AD477" s="397"/>
      <c r="AE477" s="397"/>
      <c r="AF477" s="397"/>
      <c r="AG477" s="397"/>
      <c r="AH477" s="397"/>
      <c r="AI477" s="397"/>
      <c r="AJ477" s="397"/>
      <c r="AK477" s="397"/>
      <c r="AL477" s="397"/>
      <c r="AM477" s="397"/>
      <c r="AN477" s="397"/>
      <c r="AO477" s="397"/>
      <c r="AP477" s="397"/>
      <c r="AQ477" s="397"/>
      <c r="AR477" s="397"/>
      <c r="AS477" s="397"/>
      <c r="AT477" s="397"/>
      <c r="AU477" s="397"/>
      <c r="AV477" s="397"/>
      <c r="AW477" s="397"/>
      <c r="AX477" s="397"/>
      <c r="AY477" s="397"/>
      <c r="AZ477" s="397"/>
      <c r="BA477" s="397"/>
      <c r="BB477" s="397"/>
      <c r="BC477" s="397"/>
    </row>
    <row r="478" spans="1:55" s="122" customFormat="1" ht="52" x14ac:dyDescent="0.3">
      <c r="A478" s="478" t="s">
        <v>16</v>
      </c>
      <c r="B478" s="452">
        <f>B573</f>
        <v>73950000</v>
      </c>
      <c r="C478" s="452">
        <f t="shared" ref="C478:K478" si="563">C573</f>
        <v>0</v>
      </c>
      <c r="D478" s="452">
        <f t="shared" si="563"/>
        <v>0</v>
      </c>
      <c r="E478" s="452">
        <f t="shared" si="563"/>
        <v>0</v>
      </c>
      <c r="F478" s="452">
        <f t="shared" si="563"/>
        <v>0</v>
      </c>
      <c r="G478" s="452">
        <f t="shared" si="563"/>
        <v>12325000</v>
      </c>
      <c r="H478" s="452">
        <f t="shared" si="563"/>
        <v>12325000</v>
      </c>
      <c r="I478" s="452">
        <f t="shared" si="563"/>
        <v>12325000</v>
      </c>
      <c r="J478" s="452">
        <f t="shared" si="563"/>
        <v>12325000</v>
      </c>
      <c r="K478" s="452">
        <f t="shared" si="563"/>
        <v>12325000</v>
      </c>
      <c r="L478" s="459">
        <f>L573</f>
        <v>12325000</v>
      </c>
      <c r="M478" s="117"/>
      <c r="N478" s="117"/>
      <c r="O478" s="117"/>
      <c r="P478" s="117"/>
    </row>
    <row r="479" spans="1:55" s="415" customFormat="1" x14ac:dyDescent="0.3">
      <c r="A479" s="502" t="s">
        <v>469</v>
      </c>
      <c r="B479" s="451">
        <f>B592</f>
        <v>6400000</v>
      </c>
      <c r="C479" s="451">
        <f t="shared" ref="C479:L479" si="564">C592</f>
        <v>0</v>
      </c>
      <c r="D479" s="451">
        <f t="shared" si="564"/>
        <v>0</v>
      </c>
      <c r="E479" s="451">
        <f t="shared" si="564"/>
        <v>0</v>
      </c>
      <c r="F479" s="451">
        <f t="shared" si="564"/>
        <v>0</v>
      </c>
      <c r="G479" s="451">
        <f t="shared" si="564"/>
        <v>1066666.6666666667</v>
      </c>
      <c r="H479" s="451">
        <f t="shared" si="564"/>
        <v>1066666.6666666667</v>
      </c>
      <c r="I479" s="451">
        <f t="shared" si="564"/>
        <v>1066666.6666666667</v>
      </c>
      <c r="J479" s="451">
        <f t="shared" si="564"/>
        <v>1066666.6666666667</v>
      </c>
      <c r="K479" s="451">
        <f t="shared" si="564"/>
        <v>1066666.6666666667</v>
      </c>
      <c r="L479" s="479">
        <f t="shared" si="564"/>
        <v>1066666.6666666667</v>
      </c>
      <c r="M479" s="117"/>
      <c r="N479" s="117"/>
      <c r="O479" s="117"/>
      <c r="P479" s="117"/>
      <c r="Q479" s="397"/>
      <c r="R479" s="397"/>
      <c r="S479" s="397"/>
      <c r="T479" s="397"/>
      <c r="U479" s="397"/>
      <c r="V479" s="397"/>
      <c r="W479" s="397"/>
      <c r="X479" s="397"/>
      <c r="Y479" s="397"/>
      <c r="Z479" s="397"/>
      <c r="AA479" s="397"/>
      <c r="AB479" s="397"/>
      <c r="AC479" s="397"/>
      <c r="AD479" s="397"/>
      <c r="AE479" s="397"/>
      <c r="AF479" s="397"/>
      <c r="AG479" s="397"/>
      <c r="AH479" s="397"/>
      <c r="AI479" s="397"/>
      <c r="AJ479" s="397"/>
      <c r="AK479" s="397"/>
      <c r="AL479" s="397"/>
      <c r="AM479" s="397"/>
      <c r="AN479" s="397"/>
      <c r="AO479" s="397"/>
      <c r="AP479" s="397"/>
      <c r="AQ479" s="397"/>
      <c r="AR479" s="397"/>
      <c r="AS479" s="397"/>
      <c r="AT479" s="397"/>
      <c r="AU479" s="397"/>
      <c r="AV479" s="397"/>
      <c r="AW479" s="397"/>
      <c r="AX479" s="397"/>
      <c r="AY479" s="397"/>
      <c r="AZ479" s="397"/>
      <c r="BA479" s="397"/>
      <c r="BB479" s="397"/>
      <c r="BC479" s="397"/>
    </row>
    <row r="480" spans="1:55" s="122" customFormat="1" hidden="1" x14ac:dyDescent="0.3">
      <c r="A480" s="478" t="s">
        <v>15</v>
      </c>
      <c r="B480" s="452">
        <f t="shared" ref="B480:L480" si="565">B593</f>
        <v>6400000</v>
      </c>
      <c r="C480" s="452">
        <f t="shared" si="565"/>
        <v>0</v>
      </c>
      <c r="D480" s="452">
        <f t="shared" si="565"/>
        <v>0</v>
      </c>
      <c r="E480" s="452">
        <f t="shared" si="565"/>
        <v>0</v>
      </c>
      <c r="F480" s="452">
        <f t="shared" si="565"/>
        <v>0</v>
      </c>
      <c r="G480" s="452">
        <f t="shared" si="565"/>
        <v>1066666.6666666667</v>
      </c>
      <c r="H480" s="452">
        <f t="shared" si="565"/>
        <v>1066666.6666666667</v>
      </c>
      <c r="I480" s="452">
        <f t="shared" si="565"/>
        <v>1066666.6666666667</v>
      </c>
      <c r="J480" s="452">
        <f t="shared" si="565"/>
        <v>1066666.6666666667</v>
      </c>
      <c r="K480" s="452">
        <f t="shared" si="565"/>
        <v>1066666.6666666667</v>
      </c>
      <c r="L480" s="459">
        <f t="shared" si="565"/>
        <v>1066666.6666666667</v>
      </c>
      <c r="M480" s="117"/>
      <c r="N480" s="117"/>
      <c r="O480" s="117"/>
      <c r="P480" s="117"/>
      <c r="Q480" s="397"/>
      <c r="R480" s="397"/>
      <c r="S480" s="397"/>
      <c r="T480" s="397"/>
      <c r="U480" s="397"/>
      <c r="V480" s="397"/>
      <c r="W480" s="397"/>
      <c r="X480" s="397"/>
      <c r="Y480" s="397"/>
      <c r="Z480" s="397"/>
      <c r="AA480" s="397"/>
      <c r="AB480" s="397"/>
      <c r="AC480" s="397"/>
      <c r="AD480" s="397"/>
      <c r="AE480" s="397"/>
      <c r="AF480" s="397"/>
      <c r="AG480" s="397"/>
      <c r="AH480" s="397"/>
      <c r="AI480" s="397"/>
      <c r="AJ480" s="397"/>
      <c r="AK480" s="397"/>
      <c r="AL480" s="397"/>
      <c r="AM480" s="397"/>
      <c r="AN480" s="397"/>
      <c r="AO480" s="397"/>
      <c r="AP480" s="397"/>
      <c r="AQ480" s="397"/>
      <c r="AR480" s="397"/>
      <c r="AS480" s="397"/>
      <c r="AT480" s="397"/>
      <c r="AU480" s="397"/>
      <c r="AV480" s="397"/>
      <c r="AW480" s="397"/>
      <c r="AX480" s="397"/>
      <c r="AY480" s="397"/>
      <c r="AZ480" s="397"/>
      <c r="BA480" s="397"/>
      <c r="BB480" s="397"/>
      <c r="BC480" s="397"/>
    </row>
    <row r="481" spans="1:55" s="122" customFormat="1" ht="52" hidden="1" x14ac:dyDescent="0.3">
      <c r="A481" s="478" t="s">
        <v>16</v>
      </c>
      <c r="B481" s="452">
        <f t="shared" ref="B481:L481" si="566">B594</f>
        <v>0</v>
      </c>
      <c r="C481" s="452">
        <f t="shared" si="566"/>
        <v>0</v>
      </c>
      <c r="D481" s="452">
        <f t="shared" si="566"/>
        <v>0</v>
      </c>
      <c r="E481" s="452">
        <f t="shared" si="566"/>
        <v>0</v>
      </c>
      <c r="F481" s="452">
        <f t="shared" si="566"/>
        <v>0</v>
      </c>
      <c r="G481" s="452">
        <f t="shared" si="566"/>
        <v>0</v>
      </c>
      <c r="H481" s="452">
        <f t="shared" si="566"/>
        <v>0</v>
      </c>
      <c r="I481" s="452">
        <f t="shared" si="566"/>
        <v>0</v>
      </c>
      <c r="J481" s="452">
        <f t="shared" si="566"/>
        <v>0</v>
      </c>
      <c r="K481" s="452">
        <f t="shared" si="566"/>
        <v>0</v>
      </c>
      <c r="L481" s="459">
        <f t="shared" si="566"/>
        <v>0</v>
      </c>
      <c r="M481" s="117"/>
      <c r="N481" s="117"/>
      <c r="O481" s="117"/>
      <c r="P481" s="117"/>
    </row>
    <row r="482" spans="1:55" s="122" customFormat="1" x14ac:dyDescent="0.3">
      <c r="A482" s="502" t="s">
        <v>500</v>
      </c>
      <c r="B482" s="451">
        <f>B595</f>
        <v>4350000</v>
      </c>
      <c r="C482" s="451">
        <f t="shared" ref="C482:L482" si="567">C595</f>
        <v>0</v>
      </c>
      <c r="D482" s="451">
        <f t="shared" si="567"/>
        <v>0</v>
      </c>
      <c r="E482" s="451">
        <f t="shared" si="567"/>
        <v>0</v>
      </c>
      <c r="F482" s="451">
        <f t="shared" si="567"/>
        <v>0</v>
      </c>
      <c r="G482" s="451">
        <f t="shared" si="567"/>
        <v>725000</v>
      </c>
      <c r="H482" s="451">
        <f t="shared" si="567"/>
        <v>725000</v>
      </c>
      <c r="I482" s="451">
        <f t="shared" si="567"/>
        <v>725000</v>
      </c>
      <c r="J482" s="451">
        <f t="shared" si="567"/>
        <v>725000</v>
      </c>
      <c r="K482" s="451">
        <f t="shared" si="567"/>
        <v>725000</v>
      </c>
      <c r="L482" s="479">
        <f t="shared" si="567"/>
        <v>725000</v>
      </c>
      <c r="M482" s="117"/>
      <c r="N482" s="117"/>
      <c r="O482" s="117"/>
      <c r="P482" s="117"/>
      <c r="Q482" s="397"/>
      <c r="R482" s="397"/>
      <c r="S482" s="397"/>
      <c r="T482" s="397"/>
      <c r="U482" s="397"/>
      <c r="V482" s="397"/>
      <c r="W482" s="397"/>
      <c r="X482" s="397"/>
      <c r="Y482" s="397"/>
      <c r="Z482" s="397"/>
      <c r="AA482" s="397"/>
      <c r="AB482" s="397"/>
      <c r="AC482" s="397"/>
      <c r="AD482" s="397"/>
      <c r="AE482" s="397"/>
      <c r="AF482" s="397"/>
      <c r="AG482" s="397"/>
      <c r="AH482" s="397"/>
      <c r="AI482" s="397"/>
      <c r="AJ482" s="397"/>
      <c r="AK482" s="397"/>
      <c r="AL482" s="397"/>
      <c r="AM482" s="397"/>
      <c r="AN482" s="397"/>
      <c r="AO482" s="397"/>
      <c r="AP482" s="397"/>
      <c r="AQ482" s="397"/>
      <c r="AR482" s="397"/>
      <c r="AS482" s="397"/>
      <c r="AT482" s="397"/>
      <c r="AU482" s="397"/>
      <c r="AV482" s="397"/>
      <c r="AW482" s="397"/>
      <c r="AX482" s="397"/>
      <c r="AY482" s="397"/>
      <c r="AZ482" s="397"/>
      <c r="BA482" s="397"/>
      <c r="BB482" s="397"/>
      <c r="BC482" s="397"/>
    </row>
    <row r="483" spans="1:55" s="122" customFormat="1" hidden="1" x14ac:dyDescent="0.3">
      <c r="A483" s="478" t="s">
        <v>15</v>
      </c>
      <c r="B483" s="452">
        <f t="shared" ref="B483:L484" si="568">B596</f>
        <v>0</v>
      </c>
      <c r="C483" s="452">
        <f t="shared" si="568"/>
        <v>0</v>
      </c>
      <c r="D483" s="452">
        <f t="shared" si="568"/>
        <v>0</v>
      </c>
      <c r="E483" s="452">
        <f t="shared" si="568"/>
        <v>0</v>
      </c>
      <c r="F483" s="452">
        <f t="shared" si="568"/>
        <v>0</v>
      </c>
      <c r="G483" s="452">
        <f t="shared" si="568"/>
        <v>0</v>
      </c>
      <c r="H483" s="452">
        <f t="shared" si="568"/>
        <v>0</v>
      </c>
      <c r="I483" s="452">
        <f t="shared" si="568"/>
        <v>0</v>
      </c>
      <c r="J483" s="452">
        <f t="shared" si="568"/>
        <v>0</v>
      </c>
      <c r="K483" s="452">
        <f t="shared" si="568"/>
        <v>0</v>
      </c>
      <c r="L483" s="459">
        <f t="shared" si="568"/>
        <v>0</v>
      </c>
      <c r="M483" s="117"/>
      <c r="N483" s="117"/>
      <c r="O483" s="117"/>
      <c r="P483" s="117"/>
      <c r="Q483" s="397"/>
      <c r="R483" s="397"/>
      <c r="S483" s="397"/>
      <c r="T483" s="397"/>
      <c r="U483" s="397"/>
      <c r="V483" s="397"/>
      <c r="W483" s="397"/>
      <c r="X483" s="397"/>
      <c r="Y483" s="397"/>
      <c r="Z483" s="397"/>
      <c r="AA483" s="397"/>
      <c r="AB483" s="397"/>
      <c r="AC483" s="397"/>
      <c r="AD483" s="397"/>
      <c r="AE483" s="397"/>
      <c r="AF483" s="397"/>
      <c r="AG483" s="397"/>
      <c r="AH483" s="397"/>
      <c r="AI483" s="397"/>
      <c r="AJ483" s="397"/>
      <c r="AK483" s="397"/>
      <c r="AL483" s="397"/>
      <c r="AM483" s="397"/>
      <c r="AN483" s="397"/>
      <c r="AO483" s="397"/>
      <c r="AP483" s="397"/>
      <c r="AQ483" s="397"/>
      <c r="AR483" s="397"/>
      <c r="AS483" s="397"/>
      <c r="AT483" s="397"/>
      <c r="AU483" s="397"/>
      <c r="AV483" s="397"/>
      <c r="AW483" s="397"/>
      <c r="AX483" s="397"/>
      <c r="AY483" s="397"/>
      <c r="AZ483" s="397"/>
      <c r="BA483" s="397"/>
      <c r="BB483" s="397"/>
      <c r="BC483" s="397"/>
    </row>
    <row r="484" spans="1:55" s="122" customFormat="1" ht="52" x14ac:dyDescent="0.3">
      <c r="A484" s="478" t="s">
        <v>16</v>
      </c>
      <c r="B484" s="452">
        <f t="shared" si="568"/>
        <v>4350000</v>
      </c>
      <c r="C484" s="452">
        <f t="shared" si="568"/>
        <v>0</v>
      </c>
      <c r="D484" s="452">
        <f t="shared" si="568"/>
        <v>0</v>
      </c>
      <c r="E484" s="452">
        <f t="shared" si="568"/>
        <v>0</v>
      </c>
      <c r="F484" s="452">
        <f t="shared" si="568"/>
        <v>0</v>
      </c>
      <c r="G484" s="452">
        <f t="shared" si="568"/>
        <v>725000</v>
      </c>
      <c r="H484" s="452">
        <f t="shared" si="568"/>
        <v>725000</v>
      </c>
      <c r="I484" s="452">
        <f t="shared" si="568"/>
        <v>725000</v>
      </c>
      <c r="J484" s="452">
        <f t="shared" si="568"/>
        <v>725000</v>
      </c>
      <c r="K484" s="452">
        <f t="shared" si="568"/>
        <v>725000</v>
      </c>
      <c r="L484" s="459">
        <f t="shared" si="568"/>
        <v>725000</v>
      </c>
      <c r="M484" s="117"/>
      <c r="N484" s="117"/>
      <c r="O484" s="117"/>
      <c r="P484" s="117"/>
    </row>
    <row r="485" spans="1:55" s="122" customFormat="1" x14ac:dyDescent="0.3">
      <c r="A485" s="502" t="s">
        <v>467</v>
      </c>
      <c r="B485" s="451">
        <f>B598</f>
        <v>12180000</v>
      </c>
      <c r="C485" s="451">
        <f t="shared" ref="C485:L485" si="569">C598</f>
        <v>0</v>
      </c>
      <c r="D485" s="451">
        <f t="shared" si="569"/>
        <v>0</v>
      </c>
      <c r="E485" s="451">
        <f t="shared" si="569"/>
        <v>0</v>
      </c>
      <c r="F485" s="451">
        <f t="shared" si="569"/>
        <v>0</v>
      </c>
      <c r="G485" s="451">
        <f t="shared" si="569"/>
        <v>2030000</v>
      </c>
      <c r="H485" s="451">
        <f t="shared" si="569"/>
        <v>2030000</v>
      </c>
      <c r="I485" s="451">
        <f t="shared" si="569"/>
        <v>2030000</v>
      </c>
      <c r="J485" s="451">
        <f t="shared" si="569"/>
        <v>2030000</v>
      </c>
      <c r="K485" s="451">
        <f t="shared" si="569"/>
        <v>2030000</v>
      </c>
      <c r="L485" s="479">
        <f t="shared" si="569"/>
        <v>2030000</v>
      </c>
      <c r="M485" s="117"/>
      <c r="N485" s="117"/>
      <c r="O485" s="117"/>
      <c r="P485" s="117"/>
      <c r="Q485" s="397"/>
      <c r="R485" s="397"/>
      <c r="S485" s="397"/>
      <c r="T485" s="397"/>
      <c r="U485" s="397"/>
      <c r="V485" s="397"/>
      <c r="W485" s="397"/>
      <c r="X485" s="397"/>
      <c r="Y485" s="397"/>
      <c r="Z485" s="397"/>
      <c r="AA485" s="397"/>
      <c r="AB485" s="397"/>
      <c r="AC485" s="397"/>
      <c r="AD485" s="397"/>
      <c r="AE485" s="397"/>
      <c r="AF485" s="397"/>
      <c r="AG485" s="397"/>
      <c r="AH485" s="397"/>
      <c r="AI485" s="397"/>
      <c r="AJ485" s="397"/>
      <c r="AK485" s="397"/>
      <c r="AL485" s="397"/>
      <c r="AM485" s="397"/>
      <c r="AN485" s="397"/>
      <c r="AO485" s="397"/>
      <c r="AP485" s="397"/>
      <c r="AQ485" s="397"/>
      <c r="AR485" s="397"/>
      <c r="AS485" s="397"/>
      <c r="AT485" s="397"/>
      <c r="AU485" s="397"/>
      <c r="AV485" s="397"/>
      <c r="AW485" s="397"/>
      <c r="AX485" s="397"/>
      <c r="AY485" s="397"/>
      <c r="AZ485" s="397"/>
      <c r="BA485" s="397"/>
      <c r="BB485" s="397"/>
      <c r="BC485" s="397"/>
    </row>
    <row r="486" spans="1:55" s="122" customFormat="1" hidden="1" x14ac:dyDescent="0.3">
      <c r="A486" s="478" t="s">
        <v>15</v>
      </c>
      <c r="B486" s="452">
        <f t="shared" ref="B486:L487" si="570">B599</f>
        <v>0</v>
      </c>
      <c r="C486" s="452">
        <f t="shared" si="570"/>
        <v>0</v>
      </c>
      <c r="D486" s="452">
        <f t="shared" si="570"/>
        <v>0</v>
      </c>
      <c r="E486" s="452">
        <f t="shared" si="570"/>
        <v>0</v>
      </c>
      <c r="F486" s="452">
        <f t="shared" si="570"/>
        <v>0</v>
      </c>
      <c r="G486" s="452">
        <f t="shared" si="570"/>
        <v>0</v>
      </c>
      <c r="H486" s="452">
        <f t="shared" si="570"/>
        <v>0</v>
      </c>
      <c r="I486" s="452">
        <f t="shared" si="570"/>
        <v>0</v>
      </c>
      <c r="J486" s="452">
        <f t="shared" si="570"/>
        <v>0</v>
      </c>
      <c r="K486" s="452">
        <f t="shared" si="570"/>
        <v>0</v>
      </c>
      <c r="L486" s="459">
        <f t="shared" si="570"/>
        <v>0</v>
      </c>
      <c r="M486" s="117"/>
      <c r="N486" s="117"/>
      <c r="O486" s="117"/>
      <c r="P486" s="117"/>
      <c r="Q486" s="397"/>
      <c r="R486" s="397"/>
      <c r="S486" s="397"/>
      <c r="T486" s="397"/>
      <c r="U486" s="397"/>
      <c r="V486" s="397"/>
      <c r="W486" s="397"/>
      <c r="X486" s="397"/>
      <c r="Y486" s="397"/>
      <c r="Z486" s="397"/>
      <c r="AA486" s="397"/>
      <c r="AB486" s="397"/>
      <c r="AC486" s="397"/>
      <c r="AD486" s="397"/>
      <c r="AE486" s="397"/>
      <c r="AF486" s="397"/>
      <c r="AG486" s="397"/>
      <c r="AH486" s="397"/>
      <c r="AI486" s="397"/>
      <c r="AJ486" s="397"/>
      <c r="AK486" s="397"/>
      <c r="AL486" s="397"/>
      <c r="AM486" s="397"/>
      <c r="AN486" s="397"/>
      <c r="AO486" s="397"/>
      <c r="AP486" s="397"/>
      <c r="AQ486" s="397"/>
      <c r="AR486" s="397"/>
      <c r="AS486" s="397"/>
      <c r="AT486" s="397"/>
      <c r="AU486" s="397"/>
      <c r="AV486" s="397"/>
      <c r="AW486" s="397"/>
      <c r="AX486" s="397"/>
      <c r="AY486" s="397"/>
      <c r="AZ486" s="397"/>
      <c r="BA486" s="397"/>
      <c r="BB486" s="397"/>
      <c r="BC486" s="397"/>
    </row>
    <row r="487" spans="1:55" s="122" customFormat="1" ht="52.5" thickBot="1" x14ac:dyDescent="0.35">
      <c r="A487" s="503" t="s">
        <v>16</v>
      </c>
      <c r="B487" s="460">
        <f t="shared" si="570"/>
        <v>12180000</v>
      </c>
      <c r="C487" s="460">
        <f t="shared" si="570"/>
        <v>0</v>
      </c>
      <c r="D487" s="460">
        <f t="shared" si="570"/>
        <v>0</v>
      </c>
      <c r="E487" s="460">
        <f t="shared" si="570"/>
        <v>0</v>
      </c>
      <c r="F487" s="460">
        <f t="shared" si="570"/>
        <v>0</v>
      </c>
      <c r="G487" s="460">
        <f t="shared" si="570"/>
        <v>2030000</v>
      </c>
      <c r="H487" s="460">
        <f t="shared" si="570"/>
        <v>2030000</v>
      </c>
      <c r="I487" s="460">
        <f t="shared" si="570"/>
        <v>2030000</v>
      </c>
      <c r="J487" s="460">
        <f t="shared" si="570"/>
        <v>2030000</v>
      </c>
      <c r="K487" s="460">
        <f t="shared" si="570"/>
        <v>2030000</v>
      </c>
      <c r="L487" s="461">
        <f t="shared" si="570"/>
        <v>2030000</v>
      </c>
      <c r="M487" s="117"/>
      <c r="N487" s="117"/>
      <c r="O487" s="117"/>
      <c r="P487" s="117"/>
    </row>
    <row r="488" spans="1:55" s="122" customFormat="1" ht="26.25" customHeight="1" x14ac:dyDescent="0.3">
      <c r="A488" s="447" t="s">
        <v>523</v>
      </c>
      <c r="B488" s="652"/>
      <c r="C488" s="652"/>
      <c r="D488" s="652"/>
      <c r="E488" s="652"/>
      <c r="F488" s="652"/>
      <c r="G488" s="652"/>
      <c r="H488" s="652"/>
      <c r="I488" s="652"/>
      <c r="J488" s="652"/>
      <c r="K488" s="652"/>
      <c r="L488" s="653"/>
      <c r="M488" s="117"/>
      <c r="N488" s="117"/>
      <c r="O488" s="117"/>
      <c r="P488" s="117"/>
    </row>
    <row r="489" spans="1:55" s="122" customFormat="1" x14ac:dyDescent="0.3">
      <c r="A489" s="436" t="s">
        <v>9</v>
      </c>
      <c r="B489" s="584">
        <f>B493</f>
        <v>0</v>
      </c>
      <c r="C489" s="584">
        <f t="shared" ref="C489:L489" si="571">C493</f>
        <v>0</v>
      </c>
      <c r="D489" s="584">
        <f t="shared" si="571"/>
        <v>0</v>
      </c>
      <c r="E489" s="584">
        <f t="shared" si="571"/>
        <v>0</v>
      </c>
      <c r="F489" s="584">
        <f t="shared" si="571"/>
        <v>0</v>
      </c>
      <c r="G489" s="584">
        <f t="shared" si="571"/>
        <v>0</v>
      </c>
      <c r="H489" s="584">
        <f t="shared" si="571"/>
        <v>0</v>
      </c>
      <c r="I489" s="584">
        <f t="shared" si="571"/>
        <v>0</v>
      </c>
      <c r="J489" s="584">
        <f t="shared" si="571"/>
        <v>0</v>
      </c>
      <c r="K489" s="584">
        <f t="shared" si="571"/>
        <v>0</v>
      </c>
      <c r="L489" s="585">
        <f t="shared" si="571"/>
        <v>0</v>
      </c>
      <c r="M489" s="117"/>
      <c r="N489" s="117"/>
      <c r="O489" s="117"/>
      <c r="P489" s="117"/>
    </row>
    <row r="490" spans="1:55" hidden="1" x14ac:dyDescent="0.3">
      <c r="A490" s="433" t="s">
        <v>10</v>
      </c>
      <c r="B490" s="434"/>
      <c r="C490" s="434"/>
      <c r="D490" s="434"/>
      <c r="E490" s="434"/>
      <c r="F490" s="434"/>
      <c r="G490" s="434"/>
      <c r="H490" s="434"/>
      <c r="I490" s="434"/>
      <c r="J490" s="434"/>
      <c r="K490" s="434"/>
      <c r="L490" s="435"/>
    </row>
    <row r="491" spans="1:55" hidden="1" x14ac:dyDescent="0.3">
      <c r="A491" s="433" t="s">
        <v>11</v>
      </c>
      <c r="B491" s="434"/>
      <c r="C491" s="434"/>
      <c r="D491" s="434"/>
      <c r="E491" s="434"/>
      <c r="F491" s="434"/>
      <c r="G491" s="434"/>
      <c r="H491" s="434"/>
      <c r="I491" s="434"/>
      <c r="J491" s="434"/>
      <c r="K491" s="434"/>
      <c r="L491" s="435"/>
    </row>
    <row r="492" spans="1:55" ht="26" hidden="1" x14ac:dyDescent="0.3">
      <c r="A492" s="433" t="s">
        <v>12</v>
      </c>
      <c r="B492" s="434"/>
      <c r="C492" s="434"/>
      <c r="D492" s="434"/>
      <c r="E492" s="434"/>
      <c r="F492" s="434"/>
      <c r="G492" s="434"/>
      <c r="H492" s="434"/>
      <c r="I492" s="434"/>
      <c r="J492" s="434"/>
      <c r="K492" s="434"/>
      <c r="L492" s="435"/>
    </row>
    <row r="493" spans="1:55" s="122" customFormat="1" x14ac:dyDescent="0.3">
      <c r="A493" s="436" t="s">
        <v>13</v>
      </c>
      <c r="B493" s="584">
        <f>B495+B496</f>
        <v>0</v>
      </c>
      <c r="C493" s="584">
        <f t="shared" ref="C493:L493" si="572">C495+C496</f>
        <v>0</v>
      </c>
      <c r="D493" s="584">
        <f t="shared" si="572"/>
        <v>0</v>
      </c>
      <c r="E493" s="584">
        <f t="shared" si="572"/>
        <v>0</v>
      </c>
      <c r="F493" s="584">
        <f t="shared" si="572"/>
        <v>0</v>
      </c>
      <c r="G493" s="584">
        <f t="shared" si="572"/>
        <v>0</v>
      </c>
      <c r="H493" s="584">
        <f t="shared" si="572"/>
        <v>0</v>
      </c>
      <c r="I493" s="584">
        <f t="shared" si="572"/>
        <v>0</v>
      </c>
      <c r="J493" s="584">
        <f t="shared" si="572"/>
        <v>0</v>
      </c>
      <c r="K493" s="584">
        <f t="shared" si="572"/>
        <v>0</v>
      </c>
      <c r="L493" s="585">
        <f t="shared" si="572"/>
        <v>0</v>
      </c>
      <c r="M493" s="117"/>
      <c r="N493" s="117"/>
      <c r="O493" s="117"/>
      <c r="P493" s="117"/>
    </row>
    <row r="494" spans="1:55" x14ac:dyDescent="0.3">
      <c r="A494" s="433" t="s">
        <v>14</v>
      </c>
      <c r="B494" s="434"/>
      <c r="C494" s="434"/>
      <c r="D494" s="434"/>
      <c r="E494" s="434"/>
      <c r="F494" s="434"/>
      <c r="G494" s="434"/>
      <c r="H494" s="434"/>
      <c r="I494" s="434"/>
      <c r="J494" s="434"/>
      <c r="K494" s="434"/>
      <c r="L494" s="435"/>
    </row>
    <row r="495" spans="1:55" x14ac:dyDescent="0.3">
      <c r="A495" s="433" t="s">
        <v>15</v>
      </c>
      <c r="B495" s="437">
        <f>B504</f>
        <v>0</v>
      </c>
      <c r="C495" s="437">
        <f t="shared" ref="C495:L495" si="573">C504</f>
        <v>0</v>
      </c>
      <c r="D495" s="437">
        <f t="shared" si="573"/>
        <v>0</v>
      </c>
      <c r="E495" s="437">
        <f t="shared" si="573"/>
        <v>0</v>
      </c>
      <c r="F495" s="437">
        <f t="shared" si="573"/>
        <v>0</v>
      </c>
      <c r="G495" s="437">
        <f t="shared" si="573"/>
        <v>0</v>
      </c>
      <c r="H495" s="437">
        <f t="shared" si="573"/>
        <v>0</v>
      </c>
      <c r="I495" s="437">
        <f t="shared" si="573"/>
        <v>0</v>
      </c>
      <c r="J495" s="437">
        <f t="shared" si="573"/>
        <v>0</v>
      </c>
      <c r="K495" s="437">
        <f t="shared" si="573"/>
        <v>0</v>
      </c>
      <c r="L495" s="438">
        <f t="shared" si="573"/>
        <v>0</v>
      </c>
    </row>
    <row r="496" spans="1:55" ht="52.5" thickBot="1" x14ac:dyDescent="0.35">
      <c r="A496" s="440" t="s">
        <v>16</v>
      </c>
      <c r="B496" s="441">
        <f>B505</f>
        <v>0</v>
      </c>
      <c r="C496" s="441">
        <f t="shared" ref="C496:L496" si="574">C505</f>
        <v>0</v>
      </c>
      <c r="D496" s="441">
        <f t="shared" si="574"/>
        <v>0</v>
      </c>
      <c r="E496" s="441">
        <f t="shared" si="574"/>
        <v>0</v>
      </c>
      <c r="F496" s="441">
        <f t="shared" si="574"/>
        <v>0</v>
      </c>
      <c r="G496" s="441">
        <f t="shared" si="574"/>
        <v>0</v>
      </c>
      <c r="H496" s="441">
        <f t="shared" si="574"/>
        <v>0</v>
      </c>
      <c r="I496" s="441">
        <f t="shared" si="574"/>
        <v>0</v>
      </c>
      <c r="J496" s="441">
        <f t="shared" si="574"/>
        <v>0</v>
      </c>
      <c r="K496" s="441">
        <f t="shared" si="574"/>
        <v>0</v>
      </c>
      <c r="L496" s="442">
        <f t="shared" si="574"/>
        <v>0</v>
      </c>
    </row>
    <row r="497" spans="1:55" s="397" customFormat="1" x14ac:dyDescent="0.3">
      <c r="A497" s="475" t="s">
        <v>461</v>
      </c>
      <c r="B497" s="476"/>
      <c r="C497" s="476"/>
      <c r="D497" s="476"/>
      <c r="E497" s="476"/>
      <c r="F497" s="476"/>
      <c r="G497" s="476"/>
      <c r="H497" s="476"/>
      <c r="I497" s="476"/>
      <c r="J497" s="476"/>
      <c r="K497" s="476"/>
      <c r="L497" s="477"/>
      <c r="M497" s="117"/>
      <c r="N497" s="117"/>
      <c r="O497" s="117"/>
      <c r="P497" s="117"/>
    </row>
    <row r="498" spans="1:55" s="397" customFormat="1" x14ac:dyDescent="0.3">
      <c r="A498" s="478" t="s">
        <v>462</v>
      </c>
      <c r="B498" s="451"/>
      <c r="C498" s="451"/>
      <c r="D498" s="451"/>
      <c r="E498" s="451"/>
      <c r="F498" s="451"/>
      <c r="G498" s="451"/>
      <c r="H498" s="451"/>
      <c r="I498" s="451"/>
      <c r="J498" s="451"/>
      <c r="K498" s="451"/>
      <c r="L498" s="479"/>
      <c r="M498" s="117"/>
      <c r="N498" s="117"/>
      <c r="O498" s="117"/>
      <c r="P498" s="117"/>
    </row>
    <row r="499" spans="1:55" s="469" customFormat="1" ht="13.5" thickBot="1" x14ac:dyDescent="0.35">
      <c r="A499" s="502" t="s">
        <v>464</v>
      </c>
      <c r="B499" s="451">
        <f>B504+B505</f>
        <v>0</v>
      </c>
      <c r="C499" s="451">
        <f t="shared" ref="C499:L499" si="575">C504+C505</f>
        <v>0</v>
      </c>
      <c r="D499" s="451">
        <f t="shared" si="575"/>
        <v>0</v>
      </c>
      <c r="E499" s="451">
        <f t="shared" si="575"/>
        <v>0</v>
      </c>
      <c r="F499" s="451">
        <f t="shared" si="575"/>
        <v>0</v>
      </c>
      <c r="G499" s="451">
        <f t="shared" si="575"/>
        <v>0</v>
      </c>
      <c r="H499" s="451">
        <f t="shared" si="575"/>
        <v>0</v>
      </c>
      <c r="I499" s="451">
        <f t="shared" si="575"/>
        <v>0</v>
      </c>
      <c r="J499" s="451">
        <f t="shared" si="575"/>
        <v>0</v>
      </c>
      <c r="K499" s="451">
        <f t="shared" si="575"/>
        <v>0</v>
      </c>
      <c r="L499" s="479">
        <f t="shared" si="575"/>
        <v>0</v>
      </c>
      <c r="M499" s="117"/>
      <c r="N499" s="117"/>
      <c r="O499" s="117"/>
      <c r="P499" s="117"/>
      <c r="Q499" s="468"/>
      <c r="R499" s="468"/>
      <c r="S499" s="468"/>
      <c r="T499" s="468"/>
      <c r="U499" s="468"/>
      <c r="V499" s="468"/>
      <c r="W499" s="468"/>
      <c r="X499" s="468"/>
      <c r="Y499" s="468"/>
      <c r="Z499" s="468"/>
      <c r="AA499" s="468"/>
      <c r="AB499" s="468"/>
      <c r="AC499" s="468"/>
      <c r="AD499" s="468"/>
      <c r="AE499" s="468"/>
      <c r="AF499" s="468"/>
      <c r="AG499" s="468"/>
      <c r="AH499" s="468"/>
      <c r="AI499" s="468"/>
      <c r="AJ499" s="468"/>
      <c r="AK499" s="468"/>
      <c r="AL499" s="468"/>
      <c r="AM499" s="468"/>
      <c r="AN499" s="468"/>
      <c r="AO499" s="468"/>
      <c r="AP499" s="468"/>
      <c r="AQ499" s="468"/>
      <c r="AR499" s="468"/>
      <c r="AS499" s="468"/>
      <c r="AT499" s="468"/>
      <c r="AU499" s="468"/>
      <c r="AV499" s="468"/>
      <c r="AW499" s="468"/>
      <c r="AX499" s="468"/>
      <c r="AY499" s="468"/>
      <c r="AZ499" s="468"/>
      <c r="BA499" s="468"/>
      <c r="BB499" s="468"/>
      <c r="BC499" s="468"/>
    </row>
    <row r="500" spans="1:55" s="250" customFormat="1" ht="13.5" hidden="1" thickBot="1" x14ac:dyDescent="0.35">
      <c r="A500" s="478" t="s">
        <v>15</v>
      </c>
      <c r="B500" s="452">
        <f>B504</f>
        <v>0</v>
      </c>
      <c r="C500" s="452">
        <f t="shared" ref="C500:L500" si="576">C504</f>
        <v>0</v>
      </c>
      <c r="D500" s="452">
        <f t="shared" si="576"/>
        <v>0</v>
      </c>
      <c r="E500" s="452">
        <f t="shared" si="576"/>
        <v>0</v>
      </c>
      <c r="F500" s="452">
        <f t="shared" si="576"/>
        <v>0</v>
      </c>
      <c r="G500" s="452">
        <f t="shared" si="576"/>
        <v>0</v>
      </c>
      <c r="H500" s="452">
        <f t="shared" si="576"/>
        <v>0</v>
      </c>
      <c r="I500" s="452">
        <f t="shared" si="576"/>
        <v>0</v>
      </c>
      <c r="J500" s="452">
        <f t="shared" si="576"/>
        <v>0</v>
      </c>
      <c r="K500" s="452">
        <f t="shared" si="576"/>
        <v>0</v>
      </c>
      <c r="L500" s="459">
        <f t="shared" si="576"/>
        <v>0</v>
      </c>
      <c r="M500" s="117"/>
      <c r="N500" s="117"/>
      <c r="O500" s="117"/>
      <c r="P500" s="117"/>
      <c r="Q500" s="397"/>
      <c r="R500" s="397"/>
      <c r="S500" s="397"/>
      <c r="T500" s="397"/>
      <c r="U500" s="397"/>
      <c r="V500" s="397"/>
      <c r="W500" s="397"/>
      <c r="X500" s="397"/>
      <c r="Y500" s="397"/>
      <c r="Z500" s="397"/>
      <c r="AA500" s="397"/>
      <c r="AB500" s="397"/>
      <c r="AC500" s="397"/>
      <c r="AD500" s="397"/>
      <c r="AE500" s="397"/>
      <c r="AF500" s="397"/>
      <c r="AG500" s="397"/>
      <c r="AH500" s="397"/>
      <c r="AI500" s="397"/>
      <c r="AJ500" s="397"/>
      <c r="AK500" s="397"/>
      <c r="AL500" s="397"/>
      <c r="AM500" s="397"/>
      <c r="AN500" s="397"/>
      <c r="AO500" s="397"/>
      <c r="AP500" s="397"/>
      <c r="AQ500" s="397"/>
      <c r="AR500" s="397"/>
      <c r="AS500" s="397"/>
      <c r="AT500" s="397"/>
      <c r="AU500" s="397"/>
      <c r="AV500" s="397"/>
      <c r="AW500" s="397"/>
      <c r="AX500" s="397"/>
      <c r="AY500" s="397"/>
      <c r="AZ500" s="397"/>
      <c r="BA500" s="397"/>
      <c r="BB500" s="397"/>
      <c r="BC500" s="397"/>
    </row>
    <row r="501" spans="1:55" s="250" customFormat="1" ht="52.5" hidden="1" thickBot="1" x14ac:dyDescent="0.35">
      <c r="A501" s="503" t="s">
        <v>16</v>
      </c>
      <c r="B501" s="460">
        <f>B505</f>
        <v>0</v>
      </c>
      <c r="C501" s="460">
        <f t="shared" ref="C501:L501" si="577">C505</f>
        <v>0</v>
      </c>
      <c r="D501" s="460">
        <f t="shared" si="577"/>
        <v>0</v>
      </c>
      <c r="E501" s="460">
        <f t="shared" si="577"/>
        <v>0</v>
      </c>
      <c r="F501" s="460">
        <f t="shared" si="577"/>
        <v>0</v>
      </c>
      <c r="G501" s="460">
        <f t="shared" si="577"/>
        <v>0</v>
      </c>
      <c r="H501" s="460">
        <f t="shared" si="577"/>
        <v>0</v>
      </c>
      <c r="I501" s="460">
        <f t="shared" si="577"/>
        <v>0</v>
      </c>
      <c r="J501" s="460">
        <f t="shared" si="577"/>
        <v>0</v>
      </c>
      <c r="K501" s="460">
        <f t="shared" si="577"/>
        <v>0</v>
      </c>
      <c r="L501" s="461">
        <f t="shared" si="577"/>
        <v>0</v>
      </c>
      <c r="M501" s="117"/>
      <c r="N501" s="117"/>
      <c r="O501" s="117"/>
      <c r="P501" s="117"/>
      <c r="Q501" s="397"/>
      <c r="R501" s="397"/>
      <c r="S501" s="397"/>
      <c r="T501" s="397"/>
      <c r="U501" s="397"/>
      <c r="V501" s="397"/>
      <c r="W501" s="397"/>
      <c r="X501" s="397"/>
      <c r="Y501" s="397"/>
      <c r="Z501" s="397"/>
      <c r="AA501" s="397"/>
      <c r="AB501" s="397"/>
      <c r="AC501" s="397"/>
      <c r="AD501" s="397"/>
      <c r="AE501" s="397"/>
      <c r="AF501" s="397"/>
      <c r="AG501" s="397"/>
      <c r="AH501" s="397"/>
      <c r="AI501" s="397"/>
      <c r="AJ501" s="397"/>
      <c r="AK501" s="397"/>
      <c r="AL501" s="397"/>
      <c r="AM501" s="397"/>
      <c r="AN501" s="397"/>
      <c r="AO501" s="397"/>
      <c r="AP501" s="397"/>
      <c r="AQ501" s="397"/>
      <c r="AR501" s="397"/>
      <c r="AS501" s="397"/>
      <c r="AT501" s="397"/>
      <c r="AU501" s="397"/>
      <c r="AV501" s="397"/>
      <c r="AW501" s="397"/>
      <c r="AX501" s="397"/>
      <c r="AY501" s="397"/>
      <c r="AZ501" s="397"/>
      <c r="BA501" s="397"/>
      <c r="BB501" s="397"/>
      <c r="BC501" s="397"/>
    </row>
    <row r="502" spans="1:55" s="122" customFormat="1" ht="39" x14ac:dyDescent="0.3">
      <c r="A502" s="490" t="s">
        <v>524</v>
      </c>
      <c r="B502" s="491">
        <f>B504+B505</f>
        <v>0</v>
      </c>
      <c r="C502" s="491">
        <f t="shared" ref="C502" si="578">C504+C505</f>
        <v>0</v>
      </c>
      <c r="D502" s="491">
        <f t="shared" ref="D502" si="579">D504+D505</f>
        <v>0</v>
      </c>
      <c r="E502" s="491">
        <f t="shared" ref="E502" si="580">E504+E505</f>
        <v>0</v>
      </c>
      <c r="F502" s="491">
        <f t="shared" ref="F502" si="581">F504+F505</f>
        <v>0</v>
      </c>
      <c r="G502" s="491">
        <f t="shared" ref="G502" si="582">G504+G505</f>
        <v>0</v>
      </c>
      <c r="H502" s="491">
        <f t="shared" ref="H502" si="583">H504+H505</f>
        <v>0</v>
      </c>
      <c r="I502" s="491">
        <f t="shared" ref="I502" si="584">I504+I505</f>
        <v>0</v>
      </c>
      <c r="J502" s="491">
        <f t="shared" ref="J502" si="585">J504+J505</f>
        <v>0</v>
      </c>
      <c r="K502" s="491">
        <f t="shared" ref="K502" si="586">K504+K505</f>
        <v>0</v>
      </c>
      <c r="L502" s="492">
        <f t="shared" ref="L502" si="587">L504+L505</f>
        <v>0</v>
      </c>
      <c r="M502" s="117"/>
      <c r="N502" s="117"/>
      <c r="O502" s="117"/>
      <c r="P502" s="117"/>
    </row>
    <row r="503" spans="1:55" s="448" customFormat="1" ht="13.5" thickBot="1" x14ac:dyDescent="0.35">
      <c r="A503" s="547" t="s">
        <v>464</v>
      </c>
      <c r="B503" s="545">
        <f>B504+B505</f>
        <v>0</v>
      </c>
      <c r="C503" s="545">
        <f t="shared" ref="C503:L503" si="588">C504+C505</f>
        <v>0</v>
      </c>
      <c r="D503" s="545">
        <f t="shared" si="588"/>
        <v>0</v>
      </c>
      <c r="E503" s="545">
        <f t="shared" si="588"/>
        <v>0</v>
      </c>
      <c r="F503" s="545">
        <f t="shared" si="588"/>
        <v>0</v>
      </c>
      <c r="G503" s="545">
        <f t="shared" si="588"/>
        <v>0</v>
      </c>
      <c r="H503" s="545">
        <f t="shared" si="588"/>
        <v>0</v>
      </c>
      <c r="I503" s="545">
        <f t="shared" si="588"/>
        <v>0</v>
      </c>
      <c r="J503" s="545">
        <f t="shared" si="588"/>
        <v>0</v>
      </c>
      <c r="K503" s="545">
        <f t="shared" si="588"/>
        <v>0</v>
      </c>
      <c r="L503" s="546">
        <f t="shared" si="588"/>
        <v>0</v>
      </c>
      <c r="M503" s="117"/>
      <c r="N503" s="117"/>
      <c r="O503" s="117"/>
      <c r="P503" s="117"/>
      <c r="Q503" s="465"/>
      <c r="R503" s="465"/>
      <c r="S503" s="465"/>
      <c r="T503" s="465"/>
      <c r="U503" s="465"/>
      <c r="V503" s="465"/>
      <c r="W503" s="465"/>
      <c r="X503" s="465"/>
      <c r="Y503" s="465"/>
      <c r="Z503" s="465"/>
      <c r="AA503" s="465"/>
      <c r="AB503" s="465"/>
      <c r="AC503" s="465"/>
      <c r="AD503" s="465"/>
      <c r="AE503" s="465"/>
      <c r="AF503" s="465"/>
      <c r="AG503" s="465"/>
      <c r="AH503" s="465"/>
      <c r="AI503" s="465"/>
      <c r="AJ503" s="465"/>
      <c r="AK503" s="465"/>
      <c r="AL503" s="465"/>
      <c r="AM503" s="465"/>
      <c r="AN503" s="465"/>
      <c r="AO503" s="465"/>
      <c r="AP503" s="465"/>
      <c r="AQ503" s="465"/>
      <c r="AR503" s="465"/>
      <c r="AS503" s="465"/>
      <c r="AT503" s="465"/>
      <c r="AU503" s="465"/>
      <c r="AV503" s="465"/>
      <c r="AW503" s="465"/>
      <c r="AX503" s="465"/>
      <c r="AY503" s="465"/>
      <c r="AZ503" s="465"/>
      <c r="BA503" s="465"/>
      <c r="BB503" s="465"/>
      <c r="BC503" s="465"/>
    </row>
    <row r="504" spans="1:55" s="122" customFormat="1" ht="13.5" hidden="1" thickBot="1" x14ac:dyDescent="0.35">
      <c r="A504" s="406" t="s">
        <v>15</v>
      </c>
      <c r="B504" s="407">
        <v>0</v>
      </c>
      <c r="C504" s="407">
        <v>0</v>
      </c>
      <c r="D504" s="407">
        <v>0</v>
      </c>
      <c r="E504" s="407">
        <v>0</v>
      </c>
      <c r="F504" s="407">
        <v>0</v>
      </c>
      <c r="G504" s="407">
        <f>$B$504/6</f>
        <v>0</v>
      </c>
      <c r="H504" s="407">
        <f t="shared" ref="H504:L504" si="589">$B$504/6</f>
        <v>0</v>
      </c>
      <c r="I504" s="407">
        <f t="shared" si="589"/>
        <v>0</v>
      </c>
      <c r="J504" s="407">
        <f t="shared" si="589"/>
        <v>0</v>
      </c>
      <c r="K504" s="407">
        <f t="shared" si="589"/>
        <v>0</v>
      </c>
      <c r="L504" s="408">
        <f t="shared" si="589"/>
        <v>0</v>
      </c>
      <c r="M504" s="117"/>
      <c r="N504" s="117"/>
      <c r="O504" s="117"/>
      <c r="P504" s="117"/>
    </row>
    <row r="505" spans="1:55" s="122" customFormat="1" ht="52.5" hidden="1" thickBot="1" x14ac:dyDescent="0.35">
      <c r="A505" s="484" t="s">
        <v>16</v>
      </c>
      <c r="B505" s="457">
        <v>0</v>
      </c>
      <c r="C505" s="457">
        <v>0</v>
      </c>
      <c r="D505" s="457">
        <v>0</v>
      </c>
      <c r="E505" s="457">
        <v>0</v>
      </c>
      <c r="F505" s="457">
        <v>0</v>
      </c>
      <c r="G505" s="457">
        <f>$B$505/6</f>
        <v>0</v>
      </c>
      <c r="H505" s="457">
        <f t="shared" ref="H505:L505" si="590">$B$505/6</f>
        <v>0</v>
      </c>
      <c r="I505" s="457">
        <f t="shared" si="590"/>
        <v>0</v>
      </c>
      <c r="J505" s="457">
        <f t="shared" si="590"/>
        <v>0</v>
      </c>
      <c r="K505" s="457">
        <f t="shared" si="590"/>
        <v>0</v>
      </c>
      <c r="L505" s="458">
        <f t="shared" si="590"/>
        <v>0</v>
      </c>
      <c r="M505" s="117"/>
      <c r="N505" s="117"/>
      <c r="O505" s="117"/>
      <c r="P505" s="117"/>
    </row>
    <row r="506" spans="1:55" s="122" customFormat="1" ht="26" x14ac:dyDescent="0.3">
      <c r="A506" s="447" t="s">
        <v>525</v>
      </c>
      <c r="B506" s="652"/>
      <c r="C506" s="652"/>
      <c r="D506" s="652"/>
      <c r="E506" s="652"/>
      <c r="F506" s="652"/>
      <c r="G506" s="652"/>
      <c r="H506" s="652"/>
      <c r="I506" s="652"/>
      <c r="J506" s="652"/>
      <c r="K506" s="652"/>
      <c r="L506" s="653"/>
      <c r="M506" s="117"/>
      <c r="N506" s="117"/>
      <c r="O506" s="117"/>
      <c r="P506" s="117"/>
    </row>
    <row r="507" spans="1:55" s="122" customFormat="1" x14ac:dyDescent="0.3">
      <c r="A507" s="436" t="s">
        <v>9</v>
      </c>
      <c r="B507" s="584">
        <f>B511</f>
        <v>0</v>
      </c>
      <c r="C507" s="584">
        <f t="shared" ref="C507:L507" si="591">C511</f>
        <v>0</v>
      </c>
      <c r="D507" s="584">
        <f t="shared" si="591"/>
        <v>0</v>
      </c>
      <c r="E507" s="584">
        <f t="shared" si="591"/>
        <v>0</v>
      </c>
      <c r="F507" s="584">
        <f t="shared" si="591"/>
        <v>0</v>
      </c>
      <c r="G507" s="584">
        <f t="shared" si="591"/>
        <v>0</v>
      </c>
      <c r="H507" s="584">
        <f t="shared" si="591"/>
        <v>0</v>
      </c>
      <c r="I507" s="584">
        <f t="shared" si="591"/>
        <v>0</v>
      </c>
      <c r="J507" s="584">
        <f t="shared" si="591"/>
        <v>0</v>
      </c>
      <c r="K507" s="584">
        <f t="shared" si="591"/>
        <v>0</v>
      </c>
      <c r="L507" s="585">
        <f t="shared" si="591"/>
        <v>0</v>
      </c>
      <c r="M507" s="117"/>
      <c r="N507" s="117"/>
      <c r="O507" s="117"/>
      <c r="P507" s="117"/>
    </row>
    <row r="508" spans="1:55" hidden="1" x14ac:dyDescent="0.3">
      <c r="A508" s="433" t="s">
        <v>10</v>
      </c>
      <c r="B508" s="434"/>
      <c r="C508" s="434"/>
      <c r="D508" s="434"/>
      <c r="E508" s="434"/>
      <c r="F508" s="434"/>
      <c r="G508" s="434"/>
      <c r="H508" s="434"/>
      <c r="I508" s="434"/>
      <c r="J508" s="434"/>
      <c r="K508" s="434"/>
      <c r="L508" s="435"/>
    </row>
    <row r="509" spans="1:55" hidden="1" x14ac:dyDescent="0.3">
      <c r="A509" s="433" t="s">
        <v>11</v>
      </c>
      <c r="B509" s="434"/>
      <c r="C509" s="434"/>
      <c r="D509" s="434"/>
      <c r="E509" s="434"/>
      <c r="F509" s="434"/>
      <c r="G509" s="434"/>
      <c r="H509" s="434"/>
      <c r="I509" s="434"/>
      <c r="J509" s="434"/>
      <c r="K509" s="434"/>
      <c r="L509" s="435"/>
    </row>
    <row r="510" spans="1:55" ht="26" hidden="1" x14ac:dyDescent="0.3">
      <c r="A510" s="433" t="s">
        <v>12</v>
      </c>
      <c r="B510" s="434"/>
      <c r="C510" s="434"/>
      <c r="D510" s="434"/>
      <c r="E510" s="434"/>
      <c r="F510" s="434"/>
      <c r="G510" s="434"/>
      <c r="H510" s="434"/>
      <c r="I510" s="434"/>
      <c r="J510" s="434"/>
      <c r="K510" s="434"/>
      <c r="L510" s="435"/>
    </row>
    <row r="511" spans="1:55" s="122" customFormat="1" x14ac:dyDescent="0.3">
      <c r="A511" s="436" t="s">
        <v>13</v>
      </c>
      <c r="B511" s="584">
        <f>B513+B514</f>
        <v>0</v>
      </c>
      <c r="C511" s="584">
        <f t="shared" ref="C511:L511" si="592">C513+C514</f>
        <v>0</v>
      </c>
      <c r="D511" s="584">
        <f t="shared" si="592"/>
        <v>0</v>
      </c>
      <c r="E511" s="584">
        <f t="shared" si="592"/>
        <v>0</v>
      </c>
      <c r="F511" s="584">
        <f t="shared" si="592"/>
        <v>0</v>
      </c>
      <c r="G511" s="584">
        <f t="shared" si="592"/>
        <v>0</v>
      </c>
      <c r="H511" s="584">
        <f t="shared" si="592"/>
        <v>0</v>
      </c>
      <c r="I511" s="584">
        <f t="shared" si="592"/>
        <v>0</v>
      </c>
      <c r="J511" s="584">
        <f t="shared" si="592"/>
        <v>0</v>
      </c>
      <c r="K511" s="584">
        <f t="shared" si="592"/>
        <v>0</v>
      </c>
      <c r="L511" s="585">
        <f t="shared" si="592"/>
        <v>0</v>
      </c>
      <c r="M511" s="117"/>
      <c r="N511" s="117"/>
      <c r="O511" s="117"/>
      <c r="P511" s="117"/>
    </row>
    <row r="512" spans="1:55" x14ac:dyDescent="0.3">
      <c r="A512" s="433" t="s">
        <v>14</v>
      </c>
      <c r="B512" s="434"/>
      <c r="C512" s="434"/>
      <c r="D512" s="434"/>
      <c r="E512" s="434"/>
      <c r="F512" s="434"/>
      <c r="G512" s="434"/>
      <c r="H512" s="434"/>
      <c r="I512" s="434"/>
      <c r="J512" s="434"/>
      <c r="K512" s="434"/>
      <c r="L512" s="435"/>
    </row>
    <row r="513" spans="1:55" x14ac:dyDescent="0.3">
      <c r="A513" s="433" t="s">
        <v>15</v>
      </c>
      <c r="B513" s="437">
        <f>B522</f>
        <v>0</v>
      </c>
      <c r="C513" s="437">
        <f t="shared" ref="C513:L513" si="593">C522</f>
        <v>0</v>
      </c>
      <c r="D513" s="437">
        <f t="shared" si="593"/>
        <v>0</v>
      </c>
      <c r="E513" s="437">
        <f t="shared" si="593"/>
        <v>0</v>
      </c>
      <c r="F513" s="437">
        <f t="shared" si="593"/>
        <v>0</v>
      </c>
      <c r="G513" s="437">
        <f t="shared" si="593"/>
        <v>0</v>
      </c>
      <c r="H513" s="437">
        <f t="shared" si="593"/>
        <v>0</v>
      </c>
      <c r="I513" s="437">
        <f t="shared" si="593"/>
        <v>0</v>
      </c>
      <c r="J513" s="437">
        <f t="shared" si="593"/>
        <v>0</v>
      </c>
      <c r="K513" s="437">
        <f t="shared" si="593"/>
        <v>0</v>
      </c>
      <c r="L513" s="438">
        <f t="shared" si="593"/>
        <v>0</v>
      </c>
    </row>
    <row r="514" spans="1:55" ht="52.5" thickBot="1" x14ac:dyDescent="0.35">
      <c r="A514" s="440" t="s">
        <v>16</v>
      </c>
      <c r="B514" s="441">
        <f>B523</f>
        <v>0</v>
      </c>
      <c r="C514" s="441">
        <f t="shared" ref="C514:L514" si="594">C523</f>
        <v>0</v>
      </c>
      <c r="D514" s="441">
        <f t="shared" si="594"/>
        <v>0</v>
      </c>
      <c r="E514" s="441">
        <f t="shared" si="594"/>
        <v>0</v>
      </c>
      <c r="F514" s="441">
        <f t="shared" si="594"/>
        <v>0</v>
      </c>
      <c r="G514" s="441">
        <f t="shared" si="594"/>
        <v>0</v>
      </c>
      <c r="H514" s="441">
        <f t="shared" si="594"/>
        <v>0</v>
      </c>
      <c r="I514" s="441">
        <f t="shared" si="594"/>
        <v>0</v>
      </c>
      <c r="J514" s="441">
        <f t="shared" si="594"/>
        <v>0</v>
      </c>
      <c r="K514" s="441">
        <f t="shared" si="594"/>
        <v>0</v>
      </c>
      <c r="L514" s="442">
        <f t="shared" si="594"/>
        <v>0</v>
      </c>
    </row>
    <row r="515" spans="1:55" s="397" customFormat="1" x14ac:dyDescent="0.3">
      <c r="A515" s="475" t="s">
        <v>461</v>
      </c>
      <c r="B515" s="476"/>
      <c r="C515" s="476"/>
      <c r="D515" s="476"/>
      <c r="E515" s="476"/>
      <c r="F515" s="476"/>
      <c r="G515" s="476"/>
      <c r="H515" s="476"/>
      <c r="I515" s="476"/>
      <c r="J515" s="476"/>
      <c r="K515" s="476"/>
      <c r="L515" s="477"/>
      <c r="M515" s="117"/>
      <c r="N515" s="117"/>
      <c r="O515" s="117"/>
      <c r="P515" s="117"/>
    </row>
    <row r="516" spans="1:55" s="397" customFormat="1" x14ac:dyDescent="0.3">
      <c r="A516" s="478" t="s">
        <v>462</v>
      </c>
      <c r="B516" s="451"/>
      <c r="C516" s="451"/>
      <c r="D516" s="451"/>
      <c r="E516" s="451"/>
      <c r="F516" s="451"/>
      <c r="G516" s="451"/>
      <c r="H516" s="451"/>
      <c r="I516" s="451"/>
      <c r="J516" s="451"/>
      <c r="K516" s="451"/>
      <c r="L516" s="479"/>
      <c r="M516" s="117"/>
      <c r="N516" s="117"/>
      <c r="O516" s="117"/>
      <c r="P516" s="117"/>
    </row>
    <row r="517" spans="1:55" s="469" customFormat="1" ht="13.5" thickBot="1" x14ac:dyDescent="0.35">
      <c r="A517" s="502" t="s">
        <v>464</v>
      </c>
      <c r="B517" s="451">
        <f>B523+B524</f>
        <v>0</v>
      </c>
      <c r="C517" s="451">
        <f t="shared" ref="C517:L517" si="595">C523+C524</f>
        <v>0</v>
      </c>
      <c r="D517" s="451">
        <f t="shared" si="595"/>
        <v>0</v>
      </c>
      <c r="E517" s="451">
        <f t="shared" si="595"/>
        <v>0</v>
      </c>
      <c r="F517" s="451">
        <f t="shared" si="595"/>
        <v>0</v>
      </c>
      <c r="G517" s="451">
        <f t="shared" si="595"/>
        <v>0</v>
      </c>
      <c r="H517" s="451">
        <f t="shared" si="595"/>
        <v>0</v>
      </c>
      <c r="I517" s="451">
        <f t="shared" si="595"/>
        <v>0</v>
      </c>
      <c r="J517" s="451">
        <f t="shared" si="595"/>
        <v>0</v>
      </c>
      <c r="K517" s="451">
        <f t="shared" si="595"/>
        <v>0</v>
      </c>
      <c r="L517" s="479">
        <f t="shared" si="595"/>
        <v>0</v>
      </c>
      <c r="M517" s="117"/>
      <c r="N517" s="117"/>
      <c r="O517" s="117"/>
      <c r="P517" s="117"/>
      <c r="Q517" s="468"/>
      <c r="R517" s="468"/>
      <c r="S517" s="468"/>
      <c r="T517" s="468"/>
      <c r="U517" s="468"/>
      <c r="V517" s="468"/>
      <c r="W517" s="468"/>
      <c r="X517" s="468"/>
      <c r="Y517" s="468"/>
      <c r="Z517" s="468"/>
      <c r="AA517" s="468"/>
      <c r="AB517" s="468"/>
      <c r="AC517" s="468"/>
      <c r="AD517" s="468"/>
      <c r="AE517" s="468"/>
      <c r="AF517" s="468"/>
      <c r="AG517" s="468"/>
      <c r="AH517" s="468"/>
      <c r="AI517" s="468"/>
      <c r="AJ517" s="468"/>
      <c r="AK517" s="468"/>
      <c r="AL517" s="468"/>
      <c r="AM517" s="468"/>
      <c r="AN517" s="468"/>
      <c r="AO517" s="468"/>
      <c r="AP517" s="468"/>
      <c r="AQ517" s="468"/>
      <c r="AR517" s="468"/>
      <c r="AS517" s="468"/>
      <c r="AT517" s="468"/>
      <c r="AU517" s="468"/>
      <c r="AV517" s="468"/>
      <c r="AW517" s="468"/>
      <c r="AX517" s="468"/>
      <c r="AY517" s="468"/>
      <c r="AZ517" s="468"/>
      <c r="BA517" s="468"/>
      <c r="BB517" s="468"/>
      <c r="BC517" s="468"/>
    </row>
    <row r="518" spans="1:55" s="250" customFormat="1" ht="13.5" hidden="1" thickBot="1" x14ac:dyDescent="0.35">
      <c r="A518" s="478" t="s">
        <v>15</v>
      </c>
      <c r="B518" s="452">
        <f>B523</f>
        <v>0</v>
      </c>
      <c r="C518" s="452">
        <f t="shared" ref="C518:L518" si="596">C523</f>
        <v>0</v>
      </c>
      <c r="D518" s="452">
        <f t="shared" si="596"/>
        <v>0</v>
      </c>
      <c r="E518" s="452">
        <f t="shared" si="596"/>
        <v>0</v>
      </c>
      <c r="F518" s="452">
        <f t="shared" si="596"/>
        <v>0</v>
      </c>
      <c r="G518" s="452">
        <f t="shared" si="596"/>
        <v>0</v>
      </c>
      <c r="H518" s="452">
        <f t="shared" si="596"/>
        <v>0</v>
      </c>
      <c r="I518" s="452">
        <f t="shared" si="596"/>
        <v>0</v>
      </c>
      <c r="J518" s="452">
        <f t="shared" si="596"/>
        <v>0</v>
      </c>
      <c r="K518" s="452">
        <f t="shared" si="596"/>
        <v>0</v>
      </c>
      <c r="L518" s="459">
        <f t="shared" si="596"/>
        <v>0</v>
      </c>
      <c r="M518" s="117"/>
      <c r="N518" s="117"/>
      <c r="O518" s="117"/>
      <c r="P518" s="117"/>
      <c r="Q518" s="397"/>
      <c r="R518" s="397"/>
      <c r="S518" s="397"/>
      <c r="T518" s="397"/>
      <c r="U518" s="397"/>
      <c r="V518" s="397"/>
      <c r="W518" s="397"/>
      <c r="X518" s="397"/>
      <c r="Y518" s="397"/>
      <c r="Z518" s="397"/>
      <c r="AA518" s="397"/>
      <c r="AB518" s="397"/>
      <c r="AC518" s="397"/>
      <c r="AD518" s="397"/>
      <c r="AE518" s="397"/>
      <c r="AF518" s="397"/>
      <c r="AG518" s="397"/>
      <c r="AH518" s="397"/>
      <c r="AI518" s="397"/>
      <c r="AJ518" s="397"/>
      <c r="AK518" s="397"/>
      <c r="AL518" s="397"/>
      <c r="AM518" s="397"/>
      <c r="AN518" s="397"/>
      <c r="AO518" s="397"/>
      <c r="AP518" s="397"/>
      <c r="AQ518" s="397"/>
      <c r="AR518" s="397"/>
      <c r="AS518" s="397"/>
      <c r="AT518" s="397"/>
      <c r="AU518" s="397"/>
      <c r="AV518" s="397"/>
      <c r="AW518" s="397"/>
      <c r="AX518" s="397"/>
      <c r="AY518" s="397"/>
      <c r="AZ518" s="397"/>
      <c r="BA518" s="397"/>
      <c r="BB518" s="397"/>
      <c r="BC518" s="397"/>
    </row>
    <row r="519" spans="1:55" s="250" customFormat="1" ht="52.5" hidden="1" thickBot="1" x14ac:dyDescent="0.35">
      <c r="A519" s="503" t="s">
        <v>16</v>
      </c>
      <c r="B519" s="460">
        <f>B524</f>
        <v>0</v>
      </c>
      <c r="C519" s="460">
        <f t="shared" ref="C519:L519" si="597">C524</f>
        <v>0</v>
      </c>
      <c r="D519" s="460">
        <f t="shared" si="597"/>
        <v>0</v>
      </c>
      <c r="E519" s="460">
        <f t="shared" si="597"/>
        <v>0</v>
      </c>
      <c r="F519" s="460">
        <f t="shared" si="597"/>
        <v>0</v>
      </c>
      <c r="G519" s="460">
        <f t="shared" si="597"/>
        <v>0</v>
      </c>
      <c r="H519" s="460">
        <f t="shared" si="597"/>
        <v>0</v>
      </c>
      <c r="I519" s="460">
        <f t="shared" si="597"/>
        <v>0</v>
      </c>
      <c r="J519" s="460">
        <f t="shared" si="597"/>
        <v>0</v>
      </c>
      <c r="K519" s="460">
        <f t="shared" si="597"/>
        <v>0</v>
      </c>
      <c r="L519" s="461">
        <f t="shared" si="597"/>
        <v>0</v>
      </c>
      <c r="M519" s="117"/>
      <c r="N519" s="117"/>
      <c r="O519" s="117"/>
      <c r="P519" s="117"/>
      <c r="Q519" s="397"/>
      <c r="R519" s="397"/>
      <c r="S519" s="397"/>
      <c r="T519" s="397"/>
      <c r="U519" s="397"/>
      <c r="V519" s="397"/>
      <c r="W519" s="397"/>
      <c r="X519" s="397"/>
      <c r="Y519" s="397"/>
      <c r="Z519" s="397"/>
      <c r="AA519" s="397"/>
      <c r="AB519" s="397"/>
      <c r="AC519" s="397"/>
      <c r="AD519" s="397"/>
      <c r="AE519" s="397"/>
      <c r="AF519" s="397"/>
      <c r="AG519" s="397"/>
      <c r="AH519" s="397"/>
      <c r="AI519" s="397"/>
      <c r="AJ519" s="397"/>
      <c r="AK519" s="397"/>
      <c r="AL519" s="397"/>
      <c r="AM519" s="397"/>
      <c r="AN519" s="397"/>
      <c r="AO519" s="397"/>
      <c r="AP519" s="397"/>
      <c r="AQ519" s="397"/>
      <c r="AR519" s="397"/>
      <c r="AS519" s="397"/>
      <c r="AT519" s="397"/>
      <c r="AU519" s="397"/>
      <c r="AV519" s="397"/>
      <c r="AW519" s="397"/>
      <c r="AX519" s="397"/>
      <c r="AY519" s="397"/>
      <c r="AZ519" s="397"/>
      <c r="BA519" s="397"/>
      <c r="BB519" s="397"/>
      <c r="BC519" s="397"/>
    </row>
    <row r="520" spans="1:55" s="122" customFormat="1" ht="26" x14ac:dyDescent="0.3">
      <c r="A520" s="490" t="s">
        <v>526</v>
      </c>
      <c r="B520" s="491">
        <f>B522+B523</f>
        <v>0</v>
      </c>
      <c r="C520" s="491">
        <f t="shared" ref="C520" si="598">C522+C523</f>
        <v>0</v>
      </c>
      <c r="D520" s="491">
        <f t="shared" ref="D520" si="599">D522+D523</f>
        <v>0</v>
      </c>
      <c r="E520" s="491">
        <f t="shared" ref="E520" si="600">E522+E523</f>
        <v>0</v>
      </c>
      <c r="F520" s="491">
        <f t="shared" ref="F520" si="601">F522+F523</f>
        <v>0</v>
      </c>
      <c r="G520" s="491">
        <f t="shared" ref="G520" si="602">G522+G523</f>
        <v>0</v>
      </c>
      <c r="H520" s="491">
        <f t="shared" ref="H520" si="603">H522+H523</f>
        <v>0</v>
      </c>
      <c r="I520" s="491">
        <f t="shared" ref="I520" si="604">I522+I523</f>
        <v>0</v>
      </c>
      <c r="J520" s="491">
        <f t="shared" ref="J520" si="605">J522+J523</f>
        <v>0</v>
      </c>
      <c r="K520" s="491">
        <f t="shared" ref="K520" si="606">K522+K523</f>
        <v>0</v>
      </c>
      <c r="L520" s="492">
        <f t="shared" ref="L520" si="607">L522+L523</f>
        <v>0</v>
      </c>
      <c r="M520" s="117"/>
      <c r="N520" s="117"/>
      <c r="O520" s="117"/>
      <c r="P520" s="117"/>
    </row>
    <row r="521" spans="1:55" s="448" customFormat="1" ht="13.5" thickBot="1" x14ac:dyDescent="0.35">
      <c r="A521" s="547" t="s">
        <v>464</v>
      </c>
      <c r="B521" s="545">
        <f>B522+B523</f>
        <v>0</v>
      </c>
      <c r="C521" s="545">
        <f t="shared" ref="C521" si="608">C522+C523</f>
        <v>0</v>
      </c>
      <c r="D521" s="545">
        <f t="shared" ref="D521" si="609">D522+D523</f>
        <v>0</v>
      </c>
      <c r="E521" s="545">
        <f t="shared" ref="E521" si="610">E522+E523</f>
        <v>0</v>
      </c>
      <c r="F521" s="545">
        <f t="shared" ref="F521" si="611">F522+F523</f>
        <v>0</v>
      </c>
      <c r="G521" s="545">
        <f t="shared" ref="G521" si="612">G522+G523</f>
        <v>0</v>
      </c>
      <c r="H521" s="545">
        <f t="shared" ref="H521" si="613">H522+H523</f>
        <v>0</v>
      </c>
      <c r="I521" s="545">
        <f t="shared" ref="I521" si="614">I522+I523</f>
        <v>0</v>
      </c>
      <c r="J521" s="545">
        <f t="shared" ref="J521" si="615">J522+J523</f>
        <v>0</v>
      </c>
      <c r="K521" s="545">
        <f t="shared" ref="K521" si="616">K522+K523</f>
        <v>0</v>
      </c>
      <c r="L521" s="546">
        <f t="shared" ref="L521" si="617">L522+L523</f>
        <v>0</v>
      </c>
      <c r="M521" s="117"/>
      <c r="N521" s="117"/>
      <c r="O521" s="117"/>
      <c r="P521" s="117"/>
      <c r="Q521" s="465"/>
      <c r="R521" s="465"/>
      <c r="S521" s="465"/>
      <c r="T521" s="465"/>
      <c r="U521" s="465"/>
      <c r="V521" s="465"/>
      <c r="W521" s="465"/>
      <c r="X521" s="465"/>
      <c r="Y521" s="465"/>
      <c r="Z521" s="465"/>
      <c r="AA521" s="465"/>
      <c r="AB521" s="465"/>
      <c r="AC521" s="465"/>
      <c r="AD521" s="465"/>
      <c r="AE521" s="465"/>
      <c r="AF521" s="465"/>
      <c r="AG521" s="465"/>
      <c r="AH521" s="465"/>
      <c r="AI521" s="465"/>
      <c r="AJ521" s="465"/>
      <c r="AK521" s="465"/>
      <c r="AL521" s="465"/>
      <c r="AM521" s="465"/>
      <c r="AN521" s="465"/>
      <c r="AO521" s="465"/>
      <c r="AP521" s="465"/>
      <c r="AQ521" s="465"/>
      <c r="AR521" s="465"/>
      <c r="AS521" s="465"/>
      <c r="AT521" s="465"/>
      <c r="AU521" s="465"/>
      <c r="AV521" s="465"/>
      <c r="AW521" s="465"/>
      <c r="AX521" s="465"/>
      <c r="AY521" s="465"/>
      <c r="AZ521" s="465"/>
      <c r="BA521" s="465"/>
      <c r="BB521" s="465"/>
      <c r="BC521" s="465"/>
    </row>
    <row r="522" spans="1:55" s="122" customFormat="1" ht="13.5" hidden="1" thickBot="1" x14ac:dyDescent="0.35">
      <c r="A522" s="406" t="s">
        <v>15</v>
      </c>
      <c r="B522" s="407">
        <v>0</v>
      </c>
      <c r="C522" s="407">
        <v>0</v>
      </c>
      <c r="D522" s="407">
        <v>0</v>
      </c>
      <c r="E522" s="407">
        <v>0</v>
      </c>
      <c r="F522" s="407">
        <v>0</v>
      </c>
      <c r="G522" s="407">
        <f>$B$522/6</f>
        <v>0</v>
      </c>
      <c r="H522" s="407">
        <f t="shared" ref="H522:L522" si="618">$B$522/6</f>
        <v>0</v>
      </c>
      <c r="I522" s="407">
        <f t="shared" si="618"/>
        <v>0</v>
      </c>
      <c r="J522" s="407">
        <f t="shared" si="618"/>
        <v>0</v>
      </c>
      <c r="K522" s="407">
        <f t="shared" si="618"/>
        <v>0</v>
      </c>
      <c r="L522" s="408">
        <f t="shared" si="618"/>
        <v>0</v>
      </c>
      <c r="M522" s="117"/>
      <c r="N522" s="117"/>
      <c r="O522" s="117"/>
      <c r="P522" s="117"/>
    </row>
    <row r="523" spans="1:55" s="122" customFormat="1" ht="52.5" hidden="1" thickBot="1" x14ac:dyDescent="0.35">
      <c r="A523" s="484" t="s">
        <v>16</v>
      </c>
      <c r="B523" s="457">
        <v>0</v>
      </c>
      <c r="C523" s="457">
        <v>0</v>
      </c>
      <c r="D523" s="457">
        <v>0</v>
      </c>
      <c r="E523" s="457">
        <v>0</v>
      </c>
      <c r="F523" s="457">
        <v>0</v>
      </c>
      <c r="G523" s="457">
        <f>$B$523/6</f>
        <v>0</v>
      </c>
      <c r="H523" s="457">
        <f t="shared" ref="H523:L523" si="619">$B$523/6</f>
        <v>0</v>
      </c>
      <c r="I523" s="457">
        <f t="shared" si="619"/>
        <v>0</v>
      </c>
      <c r="J523" s="457">
        <f t="shared" si="619"/>
        <v>0</v>
      </c>
      <c r="K523" s="457">
        <f t="shared" si="619"/>
        <v>0</v>
      </c>
      <c r="L523" s="458">
        <f t="shared" si="619"/>
        <v>0</v>
      </c>
      <c r="M523" s="117"/>
      <c r="N523" s="117"/>
      <c r="O523" s="117"/>
      <c r="P523" s="117"/>
    </row>
    <row r="524" spans="1:55" s="122" customFormat="1" ht="26" x14ac:dyDescent="0.3">
      <c r="A524" s="447" t="s">
        <v>527</v>
      </c>
      <c r="B524" s="652"/>
      <c r="C524" s="652"/>
      <c r="D524" s="652"/>
      <c r="E524" s="652"/>
      <c r="F524" s="652"/>
      <c r="G524" s="652"/>
      <c r="H524" s="652"/>
      <c r="I524" s="652"/>
      <c r="J524" s="652"/>
      <c r="K524" s="652"/>
      <c r="L524" s="653"/>
      <c r="M524" s="117"/>
      <c r="N524" s="117"/>
      <c r="O524" s="117"/>
      <c r="P524" s="117"/>
    </row>
    <row r="525" spans="1:55" s="122" customFormat="1" x14ac:dyDescent="0.3">
      <c r="A525" s="436" t="s">
        <v>9</v>
      </c>
      <c r="B525" s="584">
        <f>B529</f>
        <v>2500000</v>
      </c>
      <c r="C525" s="584">
        <f t="shared" ref="C525:L525" si="620">C529</f>
        <v>0</v>
      </c>
      <c r="D525" s="584">
        <f t="shared" si="620"/>
        <v>0</v>
      </c>
      <c r="E525" s="584">
        <f t="shared" si="620"/>
        <v>0</v>
      </c>
      <c r="F525" s="584">
        <f t="shared" si="620"/>
        <v>0</v>
      </c>
      <c r="G525" s="584">
        <f t="shared" si="620"/>
        <v>416666.66666666669</v>
      </c>
      <c r="H525" s="584">
        <f t="shared" si="620"/>
        <v>416666.66666666669</v>
      </c>
      <c r="I525" s="584">
        <f t="shared" si="620"/>
        <v>416666.66666666669</v>
      </c>
      <c r="J525" s="584">
        <f t="shared" si="620"/>
        <v>416666.66666666669</v>
      </c>
      <c r="K525" s="584">
        <f t="shared" si="620"/>
        <v>416666.66666666669</v>
      </c>
      <c r="L525" s="585">
        <f t="shared" si="620"/>
        <v>416666.66666666669</v>
      </c>
      <c r="M525" s="117"/>
      <c r="N525" s="117"/>
      <c r="O525" s="117"/>
      <c r="P525" s="117"/>
    </row>
    <row r="526" spans="1:55" hidden="1" x14ac:dyDescent="0.3">
      <c r="A526" s="433" t="s">
        <v>10</v>
      </c>
      <c r="B526" s="434"/>
      <c r="C526" s="434"/>
      <c r="D526" s="434"/>
      <c r="E526" s="434"/>
      <c r="F526" s="434"/>
      <c r="G526" s="434"/>
      <c r="H526" s="434"/>
      <c r="I526" s="434"/>
      <c r="J526" s="434"/>
      <c r="K526" s="434"/>
      <c r="L526" s="435"/>
    </row>
    <row r="527" spans="1:55" hidden="1" x14ac:dyDescent="0.3">
      <c r="A527" s="433" t="s">
        <v>11</v>
      </c>
      <c r="B527" s="434"/>
      <c r="C527" s="434"/>
      <c r="D527" s="434"/>
      <c r="E527" s="434"/>
      <c r="F527" s="434"/>
      <c r="G527" s="434"/>
      <c r="H527" s="434"/>
      <c r="I527" s="434"/>
      <c r="J527" s="434"/>
      <c r="K527" s="434"/>
      <c r="L527" s="435"/>
    </row>
    <row r="528" spans="1:55" ht="26" hidden="1" x14ac:dyDescent="0.3">
      <c r="A528" s="433" t="s">
        <v>12</v>
      </c>
      <c r="B528" s="434"/>
      <c r="C528" s="434"/>
      <c r="D528" s="434"/>
      <c r="E528" s="434"/>
      <c r="F528" s="434"/>
      <c r="G528" s="434"/>
      <c r="H528" s="434"/>
      <c r="I528" s="434"/>
      <c r="J528" s="434"/>
      <c r="K528" s="434"/>
      <c r="L528" s="435"/>
    </row>
    <row r="529" spans="1:16" s="122" customFormat="1" x14ac:dyDescent="0.3">
      <c r="A529" s="436" t="s">
        <v>13</v>
      </c>
      <c r="B529" s="584">
        <f>B531+B532</f>
        <v>2500000</v>
      </c>
      <c r="C529" s="584">
        <f t="shared" ref="C529:L529" si="621">C531+C532</f>
        <v>0</v>
      </c>
      <c r="D529" s="584">
        <f t="shared" si="621"/>
        <v>0</v>
      </c>
      <c r="E529" s="584">
        <f t="shared" si="621"/>
        <v>0</v>
      </c>
      <c r="F529" s="584">
        <f t="shared" si="621"/>
        <v>0</v>
      </c>
      <c r="G529" s="584">
        <f t="shared" si="621"/>
        <v>416666.66666666669</v>
      </c>
      <c r="H529" s="584">
        <f t="shared" si="621"/>
        <v>416666.66666666669</v>
      </c>
      <c r="I529" s="584">
        <f t="shared" si="621"/>
        <v>416666.66666666669</v>
      </c>
      <c r="J529" s="584">
        <f t="shared" si="621"/>
        <v>416666.66666666669</v>
      </c>
      <c r="K529" s="584">
        <f t="shared" si="621"/>
        <v>416666.66666666669</v>
      </c>
      <c r="L529" s="585">
        <f t="shared" si="621"/>
        <v>416666.66666666669</v>
      </c>
      <c r="M529" s="117"/>
      <c r="N529" s="117"/>
      <c r="O529" s="117"/>
      <c r="P529" s="117"/>
    </row>
    <row r="530" spans="1:16" x14ac:dyDescent="0.3">
      <c r="A530" s="433" t="s">
        <v>14</v>
      </c>
      <c r="B530" s="434"/>
      <c r="C530" s="434"/>
      <c r="D530" s="434"/>
      <c r="E530" s="434"/>
      <c r="F530" s="434"/>
      <c r="G530" s="434"/>
      <c r="H530" s="434"/>
      <c r="I530" s="434"/>
      <c r="J530" s="434"/>
      <c r="K530" s="434"/>
      <c r="L530" s="435"/>
    </row>
    <row r="531" spans="1:16" x14ac:dyDescent="0.3">
      <c r="A531" s="433" t="s">
        <v>15</v>
      </c>
      <c r="B531" s="437">
        <f>B540</f>
        <v>0</v>
      </c>
      <c r="C531" s="437">
        <f t="shared" ref="C531:K531" si="622">C540</f>
        <v>0</v>
      </c>
      <c r="D531" s="437">
        <f t="shared" si="622"/>
        <v>0</v>
      </c>
      <c r="E531" s="437">
        <f t="shared" si="622"/>
        <v>0</v>
      </c>
      <c r="F531" s="437">
        <f t="shared" si="622"/>
        <v>0</v>
      </c>
      <c r="G531" s="437">
        <f t="shared" si="622"/>
        <v>0</v>
      </c>
      <c r="H531" s="437">
        <f t="shared" si="622"/>
        <v>0</v>
      </c>
      <c r="I531" s="437">
        <f t="shared" si="622"/>
        <v>0</v>
      </c>
      <c r="J531" s="437">
        <f t="shared" si="622"/>
        <v>0</v>
      </c>
      <c r="K531" s="437">
        <f t="shared" si="622"/>
        <v>0</v>
      </c>
      <c r="L531" s="438">
        <f>L540</f>
        <v>0</v>
      </c>
    </row>
    <row r="532" spans="1:16" ht="52.5" thickBot="1" x14ac:dyDescent="0.35">
      <c r="A532" s="440" t="s">
        <v>16</v>
      </c>
      <c r="B532" s="441">
        <f>B541</f>
        <v>2500000</v>
      </c>
      <c r="C532" s="441">
        <f t="shared" ref="C532:K532" si="623">C541</f>
        <v>0</v>
      </c>
      <c r="D532" s="441">
        <f t="shared" si="623"/>
        <v>0</v>
      </c>
      <c r="E532" s="441">
        <f t="shared" si="623"/>
        <v>0</v>
      </c>
      <c r="F532" s="441">
        <f t="shared" si="623"/>
        <v>0</v>
      </c>
      <c r="G532" s="441">
        <f t="shared" si="623"/>
        <v>416666.66666666669</v>
      </c>
      <c r="H532" s="441">
        <f t="shared" si="623"/>
        <v>416666.66666666669</v>
      </c>
      <c r="I532" s="441">
        <f t="shared" si="623"/>
        <v>416666.66666666669</v>
      </c>
      <c r="J532" s="441">
        <f t="shared" si="623"/>
        <v>416666.66666666669</v>
      </c>
      <c r="K532" s="441">
        <f t="shared" si="623"/>
        <v>416666.66666666669</v>
      </c>
      <c r="L532" s="438">
        <f>L541</f>
        <v>416666.66666666669</v>
      </c>
    </row>
    <row r="533" spans="1:16" s="397" customFormat="1" x14ac:dyDescent="0.3">
      <c r="A533" s="475" t="s">
        <v>461</v>
      </c>
      <c r="B533" s="476"/>
      <c r="C533" s="476"/>
      <c r="D533" s="476"/>
      <c r="E533" s="476"/>
      <c r="F533" s="476"/>
      <c r="G533" s="476"/>
      <c r="H533" s="476"/>
      <c r="I533" s="476"/>
      <c r="J533" s="476"/>
      <c r="K533" s="476"/>
      <c r="L533" s="477"/>
      <c r="M533" s="117"/>
      <c r="N533" s="117"/>
      <c r="O533" s="117"/>
      <c r="P533" s="117"/>
    </row>
    <row r="534" spans="1:16" s="397" customFormat="1" x14ac:dyDescent="0.3">
      <c r="A534" s="478" t="s">
        <v>462</v>
      </c>
      <c r="B534" s="451"/>
      <c r="C534" s="451"/>
      <c r="D534" s="451"/>
      <c r="E534" s="451"/>
      <c r="F534" s="451"/>
      <c r="G534" s="451"/>
      <c r="H534" s="451"/>
      <c r="I534" s="451"/>
      <c r="J534" s="451"/>
      <c r="K534" s="451"/>
      <c r="L534" s="479"/>
      <c r="M534" s="117"/>
      <c r="N534" s="117"/>
      <c r="O534" s="117"/>
      <c r="P534" s="117"/>
    </row>
    <row r="535" spans="1:16" s="467" customFormat="1" x14ac:dyDescent="0.3">
      <c r="A535" s="502" t="s">
        <v>463</v>
      </c>
      <c r="B535" s="451">
        <f>B536+B537</f>
        <v>2500000</v>
      </c>
      <c r="C535" s="451">
        <f t="shared" ref="C535:L535" si="624">C536+C537</f>
        <v>0</v>
      </c>
      <c r="D535" s="451">
        <f t="shared" si="624"/>
        <v>0</v>
      </c>
      <c r="E535" s="451">
        <f t="shared" si="624"/>
        <v>0</v>
      </c>
      <c r="F535" s="451">
        <f t="shared" si="624"/>
        <v>0</v>
      </c>
      <c r="G535" s="451">
        <f t="shared" si="624"/>
        <v>416666.66666666669</v>
      </c>
      <c r="H535" s="451">
        <f t="shared" si="624"/>
        <v>416666.66666666669</v>
      </c>
      <c r="I535" s="451">
        <f t="shared" si="624"/>
        <v>416666.66666666669</v>
      </c>
      <c r="J535" s="451">
        <f t="shared" si="624"/>
        <v>416666.66666666669</v>
      </c>
      <c r="K535" s="451">
        <f t="shared" si="624"/>
        <v>416666.66666666669</v>
      </c>
      <c r="L535" s="479">
        <f t="shared" si="624"/>
        <v>416666.66666666669</v>
      </c>
      <c r="M535" s="117"/>
      <c r="N535" s="117"/>
      <c r="O535" s="117"/>
      <c r="P535" s="117"/>
    </row>
    <row r="536" spans="1:16" s="122" customFormat="1" x14ac:dyDescent="0.3">
      <c r="A536" s="478" t="s">
        <v>15</v>
      </c>
      <c r="B536" s="452">
        <f>B540</f>
        <v>0</v>
      </c>
      <c r="C536" s="452">
        <f t="shared" ref="C536:K536" si="625">C540</f>
        <v>0</v>
      </c>
      <c r="D536" s="452">
        <f t="shared" si="625"/>
        <v>0</v>
      </c>
      <c r="E536" s="452">
        <f t="shared" si="625"/>
        <v>0</v>
      </c>
      <c r="F536" s="452">
        <f t="shared" si="625"/>
        <v>0</v>
      </c>
      <c r="G536" s="452">
        <f t="shared" si="625"/>
        <v>0</v>
      </c>
      <c r="H536" s="452">
        <f t="shared" si="625"/>
        <v>0</v>
      </c>
      <c r="I536" s="452">
        <f t="shared" si="625"/>
        <v>0</v>
      </c>
      <c r="J536" s="452">
        <f t="shared" si="625"/>
        <v>0</v>
      </c>
      <c r="K536" s="452">
        <f t="shared" si="625"/>
        <v>0</v>
      </c>
      <c r="L536" s="459">
        <f>L540</f>
        <v>0</v>
      </c>
      <c r="M536" s="117"/>
      <c r="N536" s="117"/>
      <c r="O536" s="117"/>
      <c r="P536" s="117"/>
    </row>
    <row r="537" spans="1:16" s="122" customFormat="1" ht="52.5" thickBot="1" x14ac:dyDescent="0.35">
      <c r="A537" s="503" t="s">
        <v>16</v>
      </c>
      <c r="B537" s="460">
        <f>B541</f>
        <v>2500000</v>
      </c>
      <c r="C537" s="460">
        <f t="shared" ref="C537:K537" si="626">C541</f>
        <v>0</v>
      </c>
      <c r="D537" s="460">
        <f t="shared" si="626"/>
        <v>0</v>
      </c>
      <c r="E537" s="460">
        <f t="shared" si="626"/>
        <v>0</v>
      </c>
      <c r="F537" s="460">
        <f t="shared" si="626"/>
        <v>0</v>
      </c>
      <c r="G537" s="460">
        <f t="shared" si="626"/>
        <v>416666.66666666669</v>
      </c>
      <c r="H537" s="460">
        <f t="shared" si="626"/>
        <v>416666.66666666669</v>
      </c>
      <c r="I537" s="460">
        <f t="shared" si="626"/>
        <v>416666.66666666669</v>
      </c>
      <c r="J537" s="460">
        <f t="shared" si="626"/>
        <v>416666.66666666669</v>
      </c>
      <c r="K537" s="460">
        <f t="shared" si="626"/>
        <v>416666.66666666669</v>
      </c>
      <c r="L537" s="461">
        <f>L541</f>
        <v>416666.66666666669</v>
      </c>
      <c r="M537" s="117"/>
      <c r="N537" s="117"/>
      <c r="O537" s="117"/>
      <c r="P537" s="117"/>
    </row>
    <row r="538" spans="1:16" s="122" customFormat="1" ht="52" x14ac:dyDescent="0.3">
      <c r="A538" s="490" t="s">
        <v>528</v>
      </c>
      <c r="B538" s="491">
        <f>B540+B541</f>
        <v>2500000</v>
      </c>
      <c r="C538" s="491">
        <f t="shared" ref="C538" si="627">C540+C541</f>
        <v>0</v>
      </c>
      <c r="D538" s="491">
        <f t="shared" ref="D538" si="628">D540+D541</f>
        <v>0</v>
      </c>
      <c r="E538" s="491">
        <f t="shared" ref="E538" si="629">E540+E541</f>
        <v>0</v>
      </c>
      <c r="F538" s="491">
        <f t="shared" ref="F538" si="630">F540+F541</f>
        <v>0</v>
      </c>
      <c r="G538" s="491">
        <f t="shared" ref="G538" si="631">G540+G541</f>
        <v>416666.66666666669</v>
      </c>
      <c r="H538" s="491">
        <f t="shared" ref="H538" si="632">H540+H541</f>
        <v>416666.66666666669</v>
      </c>
      <c r="I538" s="491">
        <f t="shared" ref="I538" si="633">I540+I541</f>
        <v>416666.66666666669</v>
      </c>
      <c r="J538" s="491">
        <f t="shared" ref="J538" si="634">J540+J541</f>
        <v>416666.66666666669</v>
      </c>
      <c r="K538" s="491">
        <f t="shared" ref="K538" si="635">K540+K541</f>
        <v>416666.66666666669</v>
      </c>
      <c r="L538" s="492">
        <f t="shared" ref="L538" si="636">L540+L541</f>
        <v>416666.66666666669</v>
      </c>
      <c r="M538" s="117"/>
      <c r="N538" s="117"/>
      <c r="O538" s="117"/>
      <c r="P538" s="117"/>
    </row>
    <row r="539" spans="1:16" s="467" customFormat="1" x14ac:dyDescent="0.3">
      <c r="A539" s="547" t="s">
        <v>463</v>
      </c>
      <c r="B539" s="545">
        <f>B540+B541</f>
        <v>2500000</v>
      </c>
      <c r="C539" s="545">
        <f t="shared" ref="C539:L539" si="637">C540+C541</f>
        <v>0</v>
      </c>
      <c r="D539" s="545">
        <f t="shared" si="637"/>
        <v>0</v>
      </c>
      <c r="E539" s="545">
        <f t="shared" si="637"/>
        <v>0</v>
      </c>
      <c r="F539" s="545">
        <f t="shared" si="637"/>
        <v>0</v>
      </c>
      <c r="G539" s="545">
        <f t="shared" si="637"/>
        <v>416666.66666666669</v>
      </c>
      <c r="H539" s="545">
        <f t="shared" si="637"/>
        <v>416666.66666666669</v>
      </c>
      <c r="I539" s="545">
        <f t="shared" si="637"/>
        <v>416666.66666666669</v>
      </c>
      <c r="J539" s="545">
        <f t="shared" si="637"/>
        <v>416666.66666666669</v>
      </c>
      <c r="K539" s="545">
        <f t="shared" si="637"/>
        <v>416666.66666666669</v>
      </c>
      <c r="L539" s="546">
        <f t="shared" si="637"/>
        <v>416666.66666666669</v>
      </c>
      <c r="M539" s="117"/>
      <c r="N539" s="117"/>
      <c r="O539" s="117"/>
      <c r="P539" s="117"/>
    </row>
    <row r="540" spans="1:16" s="122" customFormat="1" x14ac:dyDescent="0.3">
      <c r="A540" s="406" t="s">
        <v>15</v>
      </c>
      <c r="B540" s="407">
        <v>0</v>
      </c>
      <c r="C540" s="407">
        <v>0</v>
      </c>
      <c r="D540" s="407">
        <v>0</v>
      </c>
      <c r="E540" s="407">
        <v>0</v>
      </c>
      <c r="F540" s="407">
        <v>0</v>
      </c>
      <c r="G540" s="407">
        <f>$B$540/6</f>
        <v>0</v>
      </c>
      <c r="H540" s="407">
        <f t="shared" ref="H540:L540" si="638">$B$540/6</f>
        <v>0</v>
      </c>
      <c r="I540" s="407">
        <f t="shared" si="638"/>
        <v>0</v>
      </c>
      <c r="J540" s="407">
        <f t="shared" si="638"/>
        <v>0</v>
      </c>
      <c r="K540" s="407">
        <f t="shared" si="638"/>
        <v>0</v>
      </c>
      <c r="L540" s="408">
        <f t="shared" si="638"/>
        <v>0</v>
      </c>
      <c r="M540" s="117"/>
      <c r="N540" s="117"/>
      <c r="O540" s="117"/>
      <c r="P540" s="117"/>
    </row>
    <row r="541" spans="1:16" s="122" customFormat="1" ht="52.5" thickBot="1" x14ac:dyDescent="0.35">
      <c r="A541" s="484" t="s">
        <v>16</v>
      </c>
      <c r="B541" s="457">
        <f>'3.PIELIKUMS'!J60</f>
        <v>2500000</v>
      </c>
      <c r="C541" s="457">
        <v>0</v>
      </c>
      <c r="D541" s="457">
        <v>0</v>
      </c>
      <c r="E541" s="457">
        <v>0</v>
      </c>
      <c r="F541" s="457">
        <v>0</v>
      </c>
      <c r="G541" s="457">
        <f>$B$541/6</f>
        <v>416666.66666666669</v>
      </c>
      <c r="H541" s="457">
        <f t="shared" ref="H541:L541" si="639">$B$541/6</f>
        <v>416666.66666666669</v>
      </c>
      <c r="I541" s="457">
        <f t="shared" si="639"/>
        <v>416666.66666666669</v>
      </c>
      <c r="J541" s="457">
        <f t="shared" si="639"/>
        <v>416666.66666666669</v>
      </c>
      <c r="K541" s="457">
        <f t="shared" si="639"/>
        <v>416666.66666666669</v>
      </c>
      <c r="L541" s="458">
        <f t="shared" si="639"/>
        <v>416666.66666666669</v>
      </c>
      <c r="M541" s="117"/>
      <c r="N541" s="117"/>
      <c r="O541" s="117"/>
      <c r="P541" s="117"/>
    </row>
    <row r="542" spans="1:16" s="122" customFormat="1" ht="41.25" customHeight="1" x14ac:dyDescent="0.3">
      <c r="A542" s="447" t="s">
        <v>529</v>
      </c>
      <c r="B542" s="652"/>
      <c r="C542" s="652"/>
      <c r="D542" s="652"/>
      <c r="E542" s="652"/>
      <c r="F542" s="652"/>
      <c r="G542" s="652"/>
      <c r="H542" s="652"/>
      <c r="I542" s="652"/>
      <c r="J542" s="652"/>
      <c r="K542" s="652"/>
      <c r="L542" s="653"/>
      <c r="M542" s="117"/>
      <c r="N542" s="117"/>
      <c r="O542" s="117"/>
      <c r="P542" s="117"/>
    </row>
    <row r="543" spans="1:16" s="122" customFormat="1" ht="17.25" customHeight="1" x14ac:dyDescent="0.3">
      <c r="A543" s="436" t="s">
        <v>9</v>
      </c>
      <c r="B543" s="584">
        <f>B547</f>
        <v>39150000</v>
      </c>
      <c r="C543" s="584">
        <f t="shared" ref="C543:L543" si="640">C547</f>
        <v>0</v>
      </c>
      <c r="D543" s="584">
        <f t="shared" si="640"/>
        <v>0</v>
      </c>
      <c r="E543" s="584">
        <f t="shared" si="640"/>
        <v>0</v>
      </c>
      <c r="F543" s="584">
        <f t="shared" si="640"/>
        <v>0</v>
      </c>
      <c r="G543" s="584">
        <f t="shared" si="640"/>
        <v>6525000</v>
      </c>
      <c r="H543" s="584">
        <f t="shared" si="640"/>
        <v>6525000</v>
      </c>
      <c r="I543" s="584">
        <f t="shared" si="640"/>
        <v>6525000</v>
      </c>
      <c r="J543" s="584">
        <f t="shared" si="640"/>
        <v>6525000</v>
      </c>
      <c r="K543" s="584">
        <f t="shared" si="640"/>
        <v>6525000</v>
      </c>
      <c r="L543" s="585">
        <f t="shared" si="640"/>
        <v>6525000</v>
      </c>
      <c r="M543" s="117"/>
      <c r="N543" s="117"/>
      <c r="O543" s="117"/>
      <c r="P543" s="117"/>
    </row>
    <row r="544" spans="1:16" hidden="1" x14ac:dyDescent="0.3">
      <c r="A544" s="433" t="s">
        <v>10</v>
      </c>
      <c r="B544" s="434"/>
      <c r="C544" s="434"/>
      <c r="D544" s="434"/>
      <c r="E544" s="434"/>
      <c r="F544" s="434"/>
      <c r="G544" s="434"/>
      <c r="H544" s="434"/>
      <c r="I544" s="434"/>
      <c r="J544" s="434"/>
      <c r="K544" s="434"/>
      <c r="L544" s="435"/>
    </row>
    <row r="545" spans="1:55" hidden="1" x14ac:dyDescent="0.3">
      <c r="A545" s="433" t="s">
        <v>11</v>
      </c>
      <c r="B545" s="434"/>
      <c r="C545" s="434"/>
      <c r="D545" s="434"/>
      <c r="E545" s="434"/>
      <c r="F545" s="434"/>
      <c r="G545" s="434"/>
      <c r="H545" s="434"/>
      <c r="I545" s="434"/>
      <c r="J545" s="434"/>
      <c r="K545" s="434"/>
      <c r="L545" s="435"/>
    </row>
    <row r="546" spans="1:55" ht="26" hidden="1" x14ac:dyDescent="0.3">
      <c r="A546" s="433" t="s">
        <v>12</v>
      </c>
      <c r="B546" s="434"/>
      <c r="C546" s="434"/>
      <c r="D546" s="434"/>
      <c r="E546" s="434"/>
      <c r="F546" s="434"/>
      <c r="G546" s="434"/>
      <c r="H546" s="434"/>
      <c r="I546" s="434"/>
      <c r="J546" s="434"/>
      <c r="K546" s="434"/>
      <c r="L546" s="435"/>
    </row>
    <row r="547" spans="1:55" s="122" customFormat="1" x14ac:dyDescent="0.3">
      <c r="A547" s="436" t="s">
        <v>13</v>
      </c>
      <c r="B547" s="584">
        <f>B549+B550</f>
        <v>39150000</v>
      </c>
      <c r="C547" s="584">
        <f t="shared" ref="C547:L547" si="641">C549+C550</f>
        <v>0</v>
      </c>
      <c r="D547" s="584">
        <f t="shared" si="641"/>
        <v>0</v>
      </c>
      <c r="E547" s="584">
        <f t="shared" si="641"/>
        <v>0</v>
      </c>
      <c r="F547" s="584">
        <f t="shared" si="641"/>
        <v>0</v>
      </c>
      <c r="G547" s="584">
        <f t="shared" si="641"/>
        <v>6525000</v>
      </c>
      <c r="H547" s="584">
        <f t="shared" si="641"/>
        <v>6525000</v>
      </c>
      <c r="I547" s="584">
        <f t="shared" si="641"/>
        <v>6525000</v>
      </c>
      <c r="J547" s="584">
        <f t="shared" si="641"/>
        <v>6525000</v>
      </c>
      <c r="K547" s="584">
        <f t="shared" si="641"/>
        <v>6525000</v>
      </c>
      <c r="L547" s="585">
        <f t="shared" si="641"/>
        <v>6525000</v>
      </c>
      <c r="M547" s="117"/>
      <c r="N547" s="117"/>
      <c r="O547" s="117"/>
      <c r="P547" s="117"/>
    </row>
    <row r="548" spans="1:55" x14ac:dyDescent="0.3">
      <c r="A548" s="433" t="s">
        <v>14</v>
      </c>
      <c r="B548" s="434"/>
      <c r="C548" s="434"/>
      <c r="D548" s="434"/>
      <c r="E548" s="434"/>
      <c r="F548" s="434"/>
      <c r="G548" s="434"/>
      <c r="H548" s="434"/>
      <c r="I548" s="434"/>
      <c r="J548" s="434"/>
      <c r="K548" s="434"/>
      <c r="L548" s="435"/>
    </row>
    <row r="549" spans="1:55" hidden="1" x14ac:dyDescent="0.3">
      <c r="A549" s="433" t="s">
        <v>15</v>
      </c>
      <c r="B549" s="437">
        <f>B558</f>
        <v>0</v>
      </c>
      <c r="C549" s="437">
        <f t="shared" ref="C549:L549" si="642">C558</f>
        <v>0</v>
      </c>
      <c r="D549" s="437">
        <f t="shared" si="642"/>
        <v>0</v>
      </c>
      <c r="E549" s="437">
        <f t="shared" si="642"/>
        <v>0</v>
      </c>
      <c r="F549" s="437">
        <f t="shared" si="642"/>
        <v>0</v>
      </c>
      <c r="G549" s="437">
        <f t="shared" si="642"/>
        <v>0</v>
      </c>
      <c r="H549" s="437">
        <f t="shared" si="642"/>
        <v>0</v>
      </c>
      <c r="I549" s="437">
        <f t="shared" si="642"/>
        <v>0</v>
      </c>
      <c r="J549" s="437">
        <f t="shared" si="642"/>
        <v>0</v>
      </c>
      <c r="K549" s="437">
        <f t="shared" si="642"/>
        <v>0</v>
      </c>
      <c r="L549" s="438">
        <f t="shared" si="642"/>
        <v>0</v>
      </c>
    </row>
    <row r="550" spans="1:55" ht="52.5" thickBot="1" x14ac:dyDescent="0.35">
      <c r="A550" s="440" t="s">
        <v>16</v>
      </c>
      <c r="B550" s="441">
        <f>B559</f>
        <v>39150000</v>
      </c>
      <c r="C550" s="441">
        <f t="shared" ref="C550:L550" si="643">C559</f>
        <v>0</v>
      </c>
      <c r="D550" s="441">
        <f t="shared" si="643"/>
        <v>0</v>
      </c>
      <c r="E550" s="441">
        <f t="shared" si="643"/>
        <v>0</v>
      </c>
      <c r="F550" s="441">
        <f t="shared" si="643"/>
        <v>0</v>
      </c>
      <c r="G550" s="441">
        <f t="shared" si="643"/>
        <v>6525000</v>
      </c>
      <c r="H550" s="441">
        <f t="shared" si="643"/>
        <v>6525000</v>
      </c>
      <c r="I550" s="441">
        <f t="shared" si="643"/>
        <v>6525000</v>
      </c>
      <c r="J550" s="441">
        <f t="shared" si="643"/>
        <v>6525000</v>
      </c>
      <c r="K550" s="441">
        <f t="shared" si="643"/>
        <v>6525000</v>
      </c>
      <c r="L550" s="442">
        <f t="shared" si="643"/>
        <v>6525000</v>
      </c>
    </row>
    <row r="551" spans="1:55" s="397" customFormat="1" x14ac:dyDescent="0.3">
      <c r="A551" s="475" t="s">
        <v>461</v>
      </c>
      <c r="B551" s="476"/>
      <c r="C551" s="476"/>
      <c r="D551" s="476"/>
      <c r="E551" s="476"/>
      <c r="F551" s="476"/>
      <c r="G551" s="476"/>
      <c r="H551" s="476"/>
      <c r="I551" s="476"/>
      <c r="J551" s="476"/>
      <c r="K551" s="476"/>
      <c r="L551" s="477"/>
      <c r="M551" s="117"/>
      <c r="N551" s="117"/>
      <c r="O551" s="117"/>
      <c r="P551" s="117"/>
    </row>
    <row r="552" spans="1:55" s="397" customFormat="1" x14ac:dyDescent="0.3">
      <c r="A552" s="478" t="s">
        <v>462</v>
      </c>
      <c r="B552" s="451"/>
      <c r="C552" s="451"/>
      <c r="D552" s="451"/>
      <c r="E552" s="451"/>
      <c r="F552" s="451"/>
      <c r="G552" s="451"/>
      <c r="H552" s="451"/>
      <c r="I552" s="451"/>
      <c r="J552" s="451"/>
      <c r="K552" s="451"/>
      <c r="L552" s="479"/>
      <c r="M552" s="117"/>
      <c r="N552" s="117"/>
      <c r="O552" s="117"/>
      <c r="P552" s="117"/>
    </row>
    <row r="553" spans="1:55" s="469" customFormat="1" x14ac:dyDescent="0.3">
      <c r="A553" s="502" t="s">
        <v>464</v>
      </c>
      <c r="B553" s="451">
        <f>B557</f>
        <v>39150000</v>
      </c>
      <c r="C553" s="451">
        <f t="shared" ref="C553:L553" si="644">C557</f>
        <v>0</v>
      </c>
      <c r="D553" s="451">
        <f t="shared" si="644"/>
        <v>0</v>
      </c>
      <c r="E553" s="451">
        <f t="shared" si="644"/>
        <v>0</v>
      </c>
      <c r="F553" s="451">
        <f t="shared" si="644"/>
        <v>0</v>
      </c>
      <c r="G553" s="451">
        <f t="shared" si="644"/>
        <v>6525000</v>
      </c>
      <c r="H553" s="451">
        <f t="shared" si="644"/>
        <v>6525000</v>
      </c>
      <c r="I553" s="451">
        <f t="shared" si="644"/>
        <v>6525000</v>
      </c>
      <c r="J553" s="451">
        <f t="shared" si="644"/>
        <v>6525000</v>
      </c>
      <c r="K553" s="451">
        <f t="shared" si="644"/>
        <v>6525000</v>
      </c>
      <c r="L553" s="479">
        <f t="shared" si="644"/>
        <v>6525000</v>
      </c>
      <c r="M553" s="117"/>
      <c r="N553" s="117"/>
      <c r="O553" s="117"/>
      <c r="P553" s="117"/>
      <c r="Q553" s="468"/>
      <c r="R553" s="468"/>
      <c r="S553" s="468"/>
      <c r="T553" s="468"/>
      <c r="U553" s="468"/>
      <c r="V553" s="468"/>
      <c r="W553" s="468"/>
      <c r="X553" s="468"/>
      <c r="Y553" s="468"/>
      <c r="Z553" s="468"/>
      <c r="AA553" s="468"/>
      <c r="AB553" s="468"/>
      <c r="AC553" s="468"/>
      <c r="AD553" s="468"/>
      <c r="AE553" s="468"/>
      <c r="AF553" s="468"/>
      <c r="AG553" s="468"/>
      <c r="AH553" s="468"/>
      <c r="AI553" s="468"/>
      <c r="AJ553" s="468"/>
      <c r="AK553" s="468"/>
      <c r="AL553" s="468"/>
      <c r="AM553" s="468"/>
      <c r="AN553" s="468"/>
      <c r="AO553" s="468"/>
      <c r="AP553" s="468"/>
      <c r="AQ553" s="468"/>
      <c r="AR553" s="468"/>
      <c r="AS553" s="468"/>
      <c r="AT553" s="468"/>
      <c r="AU553" s="468"/>
      <c r="AV553" s="468"/>
      <c r="AW553" s="468"/>
      <c r="AX553" s="468"/>
      <c r="AY553" s="468"/>
      <c r="AZ553" s="468"/>
      <c r="BA553" s="468"/>
      <c r="BB553" s="468"/>
      <c r="BC553" s="468"/>
    </row>
    <row r="554" spans="1:55" s="250" customFormat="1" hidden="1" x14ac:dyDescent="0.3">
      <c r="A554" s="478" t="s">
        <v>15</v>
      </c>
      <c r="B554" s="452">
        <f>B558</f>
        <v>0</v>
      </c>
      <c r="C554" s="452">
        <f t="shared" ref="C554:L554" si="645">C558</f>
        <v>0</v>
      </c>
      <c r="D554" s="452">
        <f t="shared" si="645"/>
        <v>0</v>
      </c>
      <c r="E554" s="452">
        <f t="shared" si="645"/>
        <v>0</v>
      </c>
      <c r="F554" s="452">
        <f t="shared" si="645"/>
        <v>0</v>
      </c>
      <c r="G554" s="452">
        <f t="shared" si="645"/>
        <v>0</v>
      </c>
      <c r="H554" s="452">
        <f t="shared" si="645"/>
        <v>0</v>
      </c>
      <c r="I554" s="452">
        <f t="shared" si="645"/>
        <v>0</v>
      </c>
      <c r="J554" s="452">
        <f t="shared" si="645"/>
        <v>0</v>
      </c>
      <c r="K554" s="452">
        <f t="shared" si="645"/>
        <v>0</v>
      </c>
      <c r="L554" s="459">
        <f t="shared" si="645"/>
        <v>0</v>
      </c>
      <c r="M554" s="117"/>
      <c r="N554" s="117"/>
      <c r="O554" s="117"/>
      <c r="P554" s="117"/>
      <c r="Q554" s="397"/>
      <c r="R554" s="397"/>
      <c r="S554" s="397"/>
      <c r="T554" s="397"/>
      <c r="U554" s="397"/>
      <c r="V554" s="397"/>
      <c r="W554" s="397"/>
      <c r="X554" s="397"/>
      <c r="Y554" s="397"/>
      <c r="Z554" s="397"/>
      <c r="AA554" s="397"/>
      <c r="AB554" s="397"/>
      <c r="AC554" s="397"/>
      <c r="AD554" s="397"/>
      <c r="AE554" s="397"/>
      <c r="AF554" s="397"/>
      <c r="AG554" s="397"/>
      <c r="AH554" s="397"/>
      <c r="AI554" s="397"/>
      <c r="AJ554" s="397"/>
      <c r="AK554" s="397"/>
      <c r="AL554" s="397"/>
      <c r="AM554" s="397"/>
      <c r="AN554" s="397"/>
      <c r="AO554" s="397"/>
      <c r="AP554" s="397"/>
      <c r="AQ554" s="397"/>
      <c r="AR554" s="397"/>
      <c r="AS554" s="397"/>
      <c r="AT554" s="397"/>
      <c r="AU554" s="397"/>
      <c r="AV554" s="397"/>
      <c r="AW554" s="397"/>
      <c r="AX554" s="397"/>
      <c r="AY554" s="397"/>
      <c r="AZ554" s="397"/>
      <c r="BA554" s="397"/>
      <c r="BB554" s="397"/>
      <c r="BC554" s="397"/>
    </row>
    <row r="555" spans="1:55" s="250" customFormat="1" ht="52.5" thickBot="1" x14ac:dyDescent="0.35">
      <c r="A555" s="503" t="s">
        <v>16</v>
      </c>
      <c r="B555" s="460">
        <f>B559</f>
        <v>39150000</v>
      </c>
      <c r="C555" s="460">
        <f t="shared" ref="C555:L555" si="646">C559</f>
        <v>0</v>
      </c>
      <c r="D555" s="460">
        <f t="shared" si="646"/>
        <v>0</v>
      </c>
      <c r="E555" s="460">
        <f t="shared" si="646"/>
        <v>0</v>
      </c>
      <c r="F555" s="460">
        <f t="shared" si="646"/>
        <v>0</v>
      </c>
      <c r="G555" s="460">
        <f t="shared" si="646"/>
        <v>6525000</v>
      </c>
      <c r="H555" s="460">
        <f t="shared" si="646"/>
        <v>6525000</v>
      </c>
      <c r="I555" s="460">
        <f t="shared" si="646"/>
        <v>6525000</v>
      </c>
      <c r="J555" s="460">
        <f t="shared" si="646"/>
        <v>6525000</v>
      </c>
      <c r="K555" s="460">
        <f t="shared" si="646"/>
        <v>6525000</v>
      </c>
      <c r="L555" s="461">
        <f t="shared" si="646"/>
        <v>6525000</v>
      </c>
      <c r="M555" s="117"/>
      <c r="N555" s="117"/>
      <c r="O555" s="117"/>
      <c r="P555" s="117"/>
      <c r="Q555" s="397"/>
      <c r="R555" s="397"/>
      <c r="S555" s="397"/>
      <c r="T555" s="397"/>
      <c r="U555" s="397"/>
      <c r="V555" s="397"/>
      <c r="W555" s="397"/>
      <c r="X555" s="397"/>
      <c r="Y555" s="397"/>
      <c r="Z555" s="397"/>
      <c r="AA555" s="397"/>
      <c r="AB555" s="397"/>
      <c r="AC555" s="397"/>
      <c r="AD555" s="397"/>
      <c r="AE555" s="397"/>
      <c r="AF555" s="397"/>
      <c r="AG555" s="397"/>
      <c r="AH555" s="397"/>
      <c r="AI555" s="397"/>
      <c r="AJ555" s="397"/>
      <c r="AK555" s="397"/>
      <c r="AL555" s="397"/>
      <c r="AM555" s="397"/>
      <c r="AN555" s="397"/>
      <c r="AO555" s="397"/>
      <c r="AP555" s="397"/>
      <c r="AQ555" s="397"/>
      <c r="AR555" s="397"/>
      <c r="AS555" s="397"/>
      <c r="AT555" s="397"/>
      <c r="AU555" s="397"/>
      <c r="AV555" s="397"/>
      <c r="AW555" s="397"/>
      <c r="AX555" s="397"/>
      <c r="AY555" s="397"/>
      <c r="AZ555" s="397"/>
      <c r="BA555" s="397"/>
      <c r="BB555" s="397"/>
      <c r="BC555" s="397"/>
    </row>
    <row r="556" spans="1:55" s="122" customFormat="1" ht="77.5" customHeight="1" x14ac:dyDescent="0.3">
      <c r="A556" s="490" t="s">
        <v>530</v>
      </c>
      <c r="B556" s="491">
        <f>B558+B559</f>
        <v>39150000</v>
      </c>
      <c r="C556" s="491">
        <f t="shared" ref="C556" si="647">C558+C559</f>
        <v>0</v>
      </c>
      <c r="D556" s="491">
        <f t="shared" ref="D556" si="648">D558+D559</f>
        <v>0</v>
      </c>
      <c r="E556" s="491">
        <f t="shared" ref="E556" si="649">E558+E559</f>
        <v>0</v>
      </c>
      <c r="F556" s="491">
        <f t="shared" ref="F556" si="650">F558+F559</f>
        <v>0</v>
      </c>
      <c r="G556" s="491">
        <f t="shared" ref="G556" si="651">G558+G559</f>
        <v>6525000</v>
      </c>
      <c r="H556" s="491">
        <f t="shared" ref="H556" si="652">H558+H559</f>
        <v>6525000</v>
      </c>
      <c r="I556" s="491">
        <f t="shared" ref="I556" si="653">I558+I559</f>
        <v>6525000</v>
      </c>
      <c r="J556" s="491">
        <f t="shared" ref="J556" si="654">J558+J559</f>
        <v>6525000</v>
      </c>
      <c r="K556" s="491">
        <f t="shared" ref="K556" si="655">K558+K559</f>
        <v>6525000</v>
      </c>
      <c r="L556" s="492">
        <f t="shared" ref="L556" si="656">L558+L559</f>
        <v>6525000</v>
      </c>
      <c r="M556" s="117"/>
      <c r="N556" s="117"/>
      <c r="O556" s="117"/>
      <c r="P556" s="117"/>
    </row>
    <row r="557" spans="1:55" s="448" customFormat="1" x14ac:dyDescent="0.3">
      <c r="A557" s="547" t="s">
        <v>464</v>
      </c>
      <c r="B557" s="545">
        <f>B558+B559</f>
        <v>39150000</v>
      </c>
      <c r="C557" s="545">
        <f t="shared" ref="C557" si="657">C558+C559</f>
        <v>0</v>
      </c>
      <c r="D557" s="545">
        <f t="shared" ref="D557" si="658">D558+D559</f>
        <v>0</v>
      </c>
      <c r="E557" s="545">
        <f t="shared" ref="E557" si="659">E558+E559</f>
        <v>0</v>
      </c>
      <c r="F557" s="545">
        <f t="shared" ref="F557" si="660">F558+F559</f>
        <v>0</v>
      </c>
      <c r="G557" s="545">
        <f t="shared" ref="G557" si="661">G558+G559</f>
        <v>6525000</v>
      </c>
      <c r="H557" s="545">
        <f t="shared" ref="H557" si="662">H558+H559</f>
        <v>6525000</v>
      </c>
      <c r="I557" s="545">
        <f t="shared" ref="I557" si="663">I558+I559</f>
        <v>6525000</v>
      </c>
      <c r="J557" s="545">
        <f t="shared" ref="J557" si="664">J558+J559</f>
        <v>6525000</v>
      </c>
      <c r="K557" s="545">
        <f t="shared" ref="K557" si="665">K558+K559</f>
        <v>6525000</v>
      </c>
      <c r="L557" s="546">
        <f t="shared" ref="L557" si="666">L558+L559</f>
        <v>6525000</v>
      </c>
      <c r="M557" s="117"/>
      <c r="N557" s="117"/>
      <c r="O557" s="117"/>
      <c r="P557" s="117"/>
      <c r="Q557" s="465"/>
      <c r="R557" s="465"/>
      <c r="S557" s="465"/>
      <c r="T557" s="465"/>
      <c r="U557" s="465"/>
      <c r="V557" s="465"/>
      <c r="W557" s="465"/>
      <c r="X557" s="465"/>
      <c r="Y557" s="465"/>
      <c r="Z557" s="465"/>
      <c r="AA557" s="465"/>
      <c r="AB557" s="465"/>
      <c r="AC557" s="465"/>
      <c r="AD557" s="465"/>
      <c r="AE557" s="465"/>
      <c r="AF557" s="465"/>
      <c r="AG557" s="465"/>
      <c r="AH557" s="465"/>
      <c r="AI557" s="465"/>
      <c r="AJ557" s="465"/>
      <c r="AK557" s="465"/>
      <c r="AL557" s="465"/>
      <c r="AM557" s="465"/>
      <c r="AN557" s="465"/>
      <c r="AO557" s="465"/>
      <c r="AP557" s="465"/>
      <c r="AQ557" s="465"/>
      <c r="AR557" s="465"/>
      <c r="AS557" s="465"/>
      <c r="AT557" s="465"/>
      <c r="AU557" s="465"/>
      <c r="AV557" s="465"/>
      <c r="AW557" s="465"/>
      <c r="AX557" s="465"/>
      <c r="AY557" s="465"/>
      <c r="AZ557" s="465"/>
      <c r="BA557" s="465"/>
      <c r="BB557" s="465"/>
      <c r="BC557" s="465"/>
    </row>
    <row r="558" spans="1:55" s="122" customFormat="1" hidden="1" x14ac:dyDescent="0.3">
      <c r="A558" s="406" t="s">
        <v>15</v>
      </c>
      <c r="B558" s="407">
        <v>0</v>
      </c>
      <c r="C558" s="407">
        <v>0</v>
      </c>
      <c r="D558" s="407">
        <v>0</v>
      </c>
      <c r="E558" s="407">
        <v>0</v>
      </c>
      <c r="F558" s="407">
        <v>0</v>
      </c>
      <c r="G558" s="407">
        <f>$B$558/6</f>
        <v>0</v>
      </c>
      <c r="H558" s="407">
        <f t="shared" ref="H558:L558" si="667">$B$558/6</f>
        <v>0</v>
      </c>
      <c r="I558" s="407">
        <f t="shared" si="667"/>
        <v>0</v>
      </c>
      <c r="J558" s="407">
        <f t="shared" si="667"/>
        <v>0</v>
      </c>
      <c r="K558" s="407">
        <f t="shared" si="667"/>
        <v>0</v>
      </c>
      <c r="L558" s="408">
        <f t="shared" si="667"/>
        <v>0</v>
      </c>
      <c r="M558" s="117"/>
      <c r="N558" s="117"/>
      <c r="O558" s="117"/>
      <c r="P558" s="117"/>
    </row>
    <row r="559" spans="1:55" s="122" customFormat="1" ht="52.5" thickBot="1" x14ac:dyDescent="0.35">
      <c r="A559" s="484" t="s">
        <v>16</v>
      </c>
      <c r="B559" s="457">
        <f>'3.PIELIKUMS'!J62</f>
        <v>39150000</v>
      </c>
      <c r="C559" s="457">
        <v>0</v>
      </c>
      <c r="D559" s="457">
        <v>0</v>
      </c>
      <c r="E559" s="457">
        <v>0</v>
      </c>
      <c r="F559" s="457">
        <v>0</v>
      </c>
      <c r="G559" s="457">
        <f>$B$559/6</f>
        <v>6525000</v>
      </c>
      <c r="H559" s="457">
        <f t="shared" ref="H559:L559" si="668">$B$559/6</f>
        <v>6525000</v>
      </c>
      <c r="I559" s="457">
        <f t="shared" si="668"/>
        <v>6525000</v>
      </c>
      <c r="J559" s="457">
        <f t="shared" si="668"/>
        <v>6525000</v>
      </c>
      <c r="K559" s="457">
        <f t="shared" si="668"/>
        <v>6525000</v>
      </c>
      <c r="L559" s="458">
        <f t="shared" si="668"/>
        <v>6525000</v>
      </c>
      <c r="M559" s="117"/>
      <c r="N559" s="117"/>
      <c r="O559" s="117"/>
      <c r="P559" s="117"/>
    </row>
    <row r="560" spans="1:55" s="122" customFormat="1" ht="41.25" customHeight="1" x14ac:dyDescent="0.3">
      <c r="A560" s="447" t="s">
        <v>531</v>
      </c>
      <c r="B560" s="652"/>
      <c r="C560" s="652"/>
      <c r="D560" s="652"/>
      <c r="E560" s="652"/>
      <c r="F560" s="652"/>
      <c r="G560" s="652"/>
      <c r="H560" s="652"/>
      <c r="I560" s="652"/>
      <c r="J560" s="652"/>
      <c r="K560" s="652"/>
      <c r="L560" s="653"/>
      <c r="M560" s="117"/>
      <c r="N560" s="117"/>
      <c r="O560" s="117"/>
      <c r="P560" s="117"/>
    </row>
    <row r="561" spans="1:55" s="122" customFormat="1" ht="17.25" customHeight="1" x14ac:dyDescent="0.3">
      <c r="A561" s="436" t="s">
        <v>9</v>
      </c>
      <c r="B561" s="584">
        <f>B565</f>
        <v>73950000</v>
      </c>
      <c r="C561" s="584">
        <f t="shared" ref="C561:L561" si="669">C565</f>
        <v>0</v>
      </c>
      <c r="D561" s="584">
        <f t="shared" si="669"/>
        <v>0</v>
      </c>
      <c r="E561" s="584">
        <f t="shared" si="669"/>
        <v>0</v>
      </c>
      <c r="F561" s="584">
        <f t="shared" si="669"/>
        <v>0</v>
      </c>
      <c r="G561" s="584">
        <f t="shared" si="669"/>
        <v>12325000</v>
      </c>
      <c r="H561" s="584">
        <f t="shared" si="669"/>
        <v>12325000</v>
      </c>
      <c r="I561" s="584">
        <f t="shared" si="669"/>
        <v>12325000</v>
      </c>
      <c r="J561" s="584">
        <f t="shared" si="669"/>
        <v>12325000</v>
      </c>
      <c r="K561" s="584">
        <f t="shared" si="669"/>
        <v>12325000</v>
      </c>
      <c r="L561" s="585">
        <f t="shared" si="669"/>
        <v>12325000</v>
      </c>
      <c r="M561" s="117"/>
      <c r="N561" s="117"/>
      <c r="O561" s="117"/>
      <c r="P561" s="117"/>
    </row>
    <row r="562" spans="1:55" hidden="1" x14ac:dyDescent="0.3">
      <c r="A562" s="433" t="s">
        <v>10</v>
      </c>
      <c r="B562" s="434"/>
      <c r="C562" s="434"/>
      <c r="D562" s="434"/>
      <c r="E562" s="434"/>
      <c r="F562" s="434"/>
      <c r="G562" s="434"/>
      <c r="H562" s="434"/>
      <c r="I562" s="434"/>
      <c r="J562" s="434"/>
      <c r="K562" s="434"/>
      <c r="L562" s="435"/>
    </row>
    <row r="563" spans="1:55" hidden="1" x14ac:dyDescent="0.3">
      <c r="A563" s="433" t="s">
        <v>11</v>
      </c>
      <c r="B563" s="434"/>
      <c r="C563" s="434"/>
      <c r="D563" s="434"/>
      <c r="E563" s="434"/>
      <c r="F563" s="434"/>
      <c r="G563" s="434"/>
      <c r="H563" s="434"/>
      <c r="I563" s="434"/>
      <c r="J563" s="434"/>
      <c r="K563" s="434"/>
      <c r="L563" s="435"/>
    </row>
    <row r="564" spans="1:55" ht="26" hidden="1" x14ac:dyDescent="0.3">
      <c r="A564" s="433" t="s">
        <v>12</v>
      </c>
      <c r="B564" s="434"/>
      <c r="C564" s="434"/>
      <c r="D564" s="434"/>
      <c r="E564" s="434"/>
      <c r="F564" s="434"/>
      <c r="G564" s="434"/>
      <c r="H564" s="434"/>
      <c r="I564" s="434"/>
      <c r="J564" s="434"/>
      <c r="K564" s="434"/>
      <c r="L564" s="435"/>
    </row>
    <row r="565" spans="1:55" s="122" customFormat="1" x14ac:dyDescent="0.3">
      <c r="A565" s="436" t="s">
        <v>13</v>
      </c>
      <c r="B565" s="584">
        <f>B567+B568</f>
        <v>73950000</v>
      </c>
      <c r="C565" s="584">
        <f t="shared" ref="C565:L565" si="670">C567+C568</f>
        <v>0</v>
      </c>
      <c r="D565" s="584">
        <f t="shared" si="670"/>
        <v>0</v>
      </c>
      <c r="E565" s="584">
        <f t="shared" si="670"/>
        <v>0</v>
      </c>
      <c r="F565" s="584">
        <f t="shared" si="670"/>
        <v>0</v>
      </c>
      <c r="G565" s="584">
        <f t="shared" si="670"/>
        <v>12325000</v>
      </c>
      <c r="H565" s="584">
        <f t="shared" si="670"/>
        <v>12325000</v>
      </c>
      <c r="I565" s="584">
        <f t="shared" si="670"/>
        <v>12325000</v>
      </c>
      <c r="J565" s="584">
        <f t="shared" si="670"/>
        <v>12325000</v>
      </c>
      <c r="K565" s="584">
        <f t="shared" si="670"/>
        <v>12325000</v>
      </c>
      <c r="L565" s="585">
        <f t="shared" si="670"/>
        <v>12325000</v>
      </c>
      <c r="M565" s="117"/>
      <c r="N565" s="117"/>
      <c r="O565" s="117"/>
      <c r="P565" s="117"/>
    </row>
    <row r="566" spans="1:55" x14ac:dyDescent="0.3">
      <c r="A566" s="433" t="s">
        <v>14</v>
      </c>
      <c r="B566" s="434"/>
      <c r="C566" s="434"/>
      <c r="D566" s="434"/>
      <c r="E566" s="434"/>
      <c r="F566" s="434"/>
      <c r="G566" s="434"/>
      <c r="H566" s="434"/>
      <c r="I566" s="434"/>
      <c r="J566" s="434"/>
      <c r="K566" s="434"/>
      <c r="L566" s="435"/>
    </row>
    <row r="567" spans="1:55" hidden="1" x14ac:dyDescent="0.3">
      <c r="A567" s="433" t="s">
        <v>15</v>
      </c>
      <c r="B567" s="437">
        <f>B576</f>
        <v>0</v>
      </c>
      <c r="C567" s="437">
        <f t="shared" ref="C567:L567" si="671">C576</f>
        <v>0</v>
      </c>
      <c r="D567" s="437">
        <f t="shared" si="671"/>
        <v>0</v>
      </c>
      <c r="E567" s="437">
        <f t="shared" si="671"/>
        <v>0</v>
      </c>
      <c r="F567" s="437">
        <f t="shared" si="671"/>
        <v>0</v>
      </c>
      <c r="G567" s="437">
        <f t="shared" si="671"/>
        <v>0</v>
      </c>
      <c r="H567" s="437">
        <f t="shared" si="671"/>
        <v>0</v>
      </c>
      <c r="I567" s="437">
        <f t="shared" si="671"/>
        <v>0</v>
      </c>
      <c r="J567" s="437">
        <f t="shared" si="671"/>
        <v>0</v>
      </c>
      <c r="K567" s="437">
        <f t="shared" si="671"/>
        <v>0</v>
      </c>
      <c r="L567" s="438">
        <f t="shared" si="671"/>
        <v>0</v>
      </c>
    </row>
    <row r="568" spans="1:55" ht="52.5" thickBot="1" x14ac:dyDescent="0.35">
      <c r="A568" s="440" t="s">
        <v>16</v>
      </c>
      <c r="B568" s="441">
        <f>B577</f>
        <v>73950000</v>
      </c>
      <c r="C568" s="441">
        <f t="shared" ref="C568:L568" si="672">C577</f>
        <v>0</v>
      </c>
      <c r="D568" s="441">
        <f t="shared" si="672"/>
        <v>0</v>
      </c>
      <c r="E568" s="441">
        <f t="shared" si="672"/>
        <v>0</v>
      </c>
      <c r="F568" s="441">
        <f t="shared" si="672"/>
        <v>0</v>
      </c>
      <c r="G568" s="441">
        <f t="shared" si="672"/>
        <v>12325000</v>
      </c>
      <c r="H568" s="441">
        <f t="shared" si="672"/>
        <v>12325000</v>
      </c>
      <c r="I568" s="441">
        <f t="shared" si="672"/>
        <v>12325000</v>
      </c>
      <c r="J568" s="441">
        <f t="shared" si="672"/>
        <v>12325000</v>
      </c>
      <c r="K568" s="441">
        <f t="shared" si="672"/>
        <v>12325000</v>
      </c>
      <c r="L568" s="442">
        <f t="shared" si="672"/>
        <v>12325000</v>
      </c>
    </row>
    <row r="569" spans="1:55" s="397" customFormat="1" x14ac:dyDescent="0.3">
      <c r="A569" s="475" t="s">
        <v>461</v>
      </c>
      <c r="B569" s="476"/>
      <c r="C569" s="476"/>
      <c r="D569" s="476"/>
      <c r="E569" s="476"/>
      <c r="F569" s="476"/>
      <c r="G569" s="476"/>
      <c r="H569" s="476"/>
      <c r="I569" s="476"/>
      <c r="J569" s="476"/>
      <c r="K569" s="476"/>
      <c r="L569" s="477"/>
      <c r="M569" s="117"/>
      <c r="N569" s="117"/>
      <c r="O569" s="117"/>
      <c r="P569" s="117"/>
    </row>
    <row r="570" spans="1:55" s="397" customFormat="1" x14ac:dyDescent="0.3">
      <c r="A570" s="478" t="s">
        <v>462</v>
      </c>
      <c r="B570" s="451"/>
      <c r="C570" s="451"/>
      <c r="D570" s="451"/>
      <c r="E570" s="451"/>
      <c r="F570" s="451"/>
      <c r="G570" s="451"/>
      <c r="H570" s="451"/>
      <c r="I570" s="451"/>
      <c r="J570" s="451"/>
      <c r="K570" s="451"/>
      <c r="L570" s="479"/>
      <c r="M570" s="117"/>
      <c r="N570" s="117"/>
      <c r="O570" s="117"/>
      <c r="P570" s="117"/>
    </row>
    <row r="571" spans="1:55" s="122" customFormat="1" ht="26" x14ac:dyDescent="0.3">
      <c r="A571" s="502" t="s">
        <v>470</v>
      </c>
      <c r="B571" s="451">
        <f>B575</f>
        <v>73950000</v>
      </c>
      <c r="C571" s="451">
        <f t="shared" ref="C571:L571" si="673">C575</f>
        <v>0</v>
      </c>
      <c r="D571" s="451">
        <f t="shared" si="673"/>
        <v>0</v>
      </c>
      <c r="E571" s="451">
        <f t="shared" si="673"/>
        <v>0</v>
      </c>
      <c r="F571" s="451">
        <f t="shared" si="673"/>
        <v>0</v>
      </c>
      <c r="G571" s="451">
        <f t="shared" si="673"/>
        <v>12325000</v>
      </c>
      <c r="H571" s="451">
        <f t="shared" si="673"/>
        <v>12325000</v>
      </c>
      <c r="I571" s="451">
        <f t="shared" si="673"/>
        <v>12325000</v>
      </c>
      <c r="J571" s="451">
        <f t="shared" si="673"/>
        <v>12325000</v>
      </c>
      <c r="K571" s="451">
        <f t="shared" si="673"/>
        <v>12325000</v>
      </c>
      <c r="L571" s="479">
        <f t="shared" si="673"/>
        <v>12325000</v>
      </c>
      <c r="M571" s="117"/>
      <c r="N571" s="117"/>
      <c r="O571" s="117"/>
      <c r="P571" s="117"/>
      <c r="Q571" s="397"/>
      <c r="R571" s="397"/>
      <c r="S571" s="397"/>
      <c r="T571" s="397"/>
      <c r="U571" s="397"/>
      <c r="V571" s="397"/>
      <c r="W571" s="397"/>
      <c r="X571" s="397"/>
      <c r="Y571" s="397"/>
      <c r="Z571" s="397"/>
      <c r="AA571" s="397"/>
      <c r="AB571" s="397"/>
      <c r="AC571" s="397"/>
      <c r="AD571" s="397"/>
      <c r="AE571" s="397"/>
      <c r="AF571" s="397"/>
      <c r="AG571" s="397"/>
      <c r="AH571" s="397"/>
      <c r="AI571" s="397"/>
      <c r="AJ571" s="397"/>
      <c r="AK571" s="397"/>
      <c r="AL571" s="397"/>
      <c r="AM571" s="397"/>
      <c r="AN571" s="397"/>
      <c r="AO571" s="397"/>
      <c r="AP571" s="397"/>
      <c r="AQ571" s="397"/>
      <c r="AR571" s="397"/>
      <c r="AS571" s="397"/>
      <c r="AT571" s="397"/>
      <c r="AU571" s="397"/>
      <c r="AV571" s="397"/>
      <c r="AW571" s="397"/>
      <c r="AX571" s="397"/>
      <c r="AY571" s="397"/>
      <c r="AZ571" s="397"/>
      <c r="BA571" s="397"/>
      <c r="BB571" s="397"/>
      <c r="BC571" s="397"/>
    </row>
    <row r="572" spans="1:55" s="122" customFormat="1" hidden="1" x14ac:dyDescent="0.3">
      <c r="A572" s="478" t="s">
        <v>15</v>
      </c>
      <c r="B572" s="452">
        <f>B576</f>
        <v>0</v>
      </c>
      <c r="C572" s="452">
        <f t="shared" ref="C572:L572" si="674">C576</f>
        <v>0</v>
      </c>
      <c r="D572" s="452">
        <f t="shared" si="674"/>
        <v>0</v>
      </c>
      <c r="E572" s="452">
        <f t="shared" si="674"/>
        <v>0</v>
      </c>
      <c r="F572" s="452">
        <f t="shared" si="674"/>
        <v>0</v>
      </c>
      <c r="G572" s="452">
        <f t="shared" si="674"/>
        <v>0</v>
      </c>
      <c r="H572" s="452">
        <f t="shared" si="674"/>
        <v>0</v>
      </c>
      <c r="I572" s="452">
        <f t="shared" si="674"/>
        <v>0</v>
      </c>
      <c r="J572" s="452">
        <f t="shared" si="674"/>
        <v>0</v>
      </c>
      <c r="K572" s="452">
        <f t="shared" si="674"/>
        <v>0</v>
      </c>
      <c r="L572" s="459">
        <f t="shared" si="674"/>
        <v>0</v>
      </c>
      <c r="M572" s="117"/>
      <c r="N572" s="117"/>
      <c r="O572" s="117"/>
      <c r="P572" s="117"/>
      <c r="Q572" s="397"/>
      <c r="R572" s="397"/>
      <c r="S572" s="397"/>
      <c r="T572" s="397"/>
      <c r="U572" s="397"/>
      <c r="V572" s="397"/>
      <c r="W572" s="397"/>
      <c r="X572" s="397"/>
      <c r="Y572" s="397"/>
      <c r="Z572" s="397"/>
      <c r="AA572" s="397"/>
      <c r="AB572" s="397"/>
      <c r="AC572" s="397"/>
      <c r="AD572" s="397"/>
      <c r="AE572" s="397"/>
      <c r="AF572" s="397"/>
      <c r="AG572" s="397"/>
      <c r="AH572" s="397"/>
      <c r="AI572" s="397"/>
      <c r="AJ572" s="397"/>
      <c r="AK572" s="397"/>
      <c r="AL572" s="397"/>
      <c r="AM572" s="397"/>
      <c r="AN572" s="397"/>
      <c r="AO572" s="397"/>
      <c r="AP572" s="397"/>
      <c r="AQ572" s="397"/>
      <c r="AR572" s="397"/>
      <c r="AS572" s="397"/>
      <c r="AT572" s="397"/>
      <c r="AU572" s="397"/>
      <c r="AV572" s="397"/>
      <c r="AW572" s="397"/>
      <c r="AX572" s="397"/>
      <c r="AY572" s="397"/>
      <c r="AZ572" s="397"/>
      <c r="BA572" s="397"/>
      <c r="BB572" s="397"/>
      <c r="BC572" s="397"/>
    </row>
    <row r="573" spans="1:55" s="122" customFormat="1" ht="52.5" thickBot="1" x14ac:dyDescent="0.35">
      <c r="A573" s="503" t="s">
        <v>16</v>
      </c>
      <c r="B573" s="460">
        <f>B577</f>
        <v>73950000</v>
      </c>
      <c r="C573" s="460">
        <f t="shared" ref="C573:L573" si="675">C577</f>
        <v>0</v>
      </c>
      <c r="D573" s="460">
        <f t="shared" si="675"/>
        <v>0</v>
      </c>
      <c r="E573" s="460">
        <f t="shared" si="675"/>
        <v>0</v>
      </c>
      <c r="F573" s="460">
        <f t="shared" si="675"/>
        <v>0</v>
      </c>
      <c r="G573" s="460">
        <f t="shared" si="675"/>
        <v>12325000</v>
      </c>
      <c r="H573" s="460">
        <f t="shared" si="675"/>
        <v>12325000</v>
      </c>
      <c r="I573" s="460">
        <f t="shared" si="675"/>
        <v>12325000</v>
      </c>
      <c r="J573" s="460">
        <f t="shared" si="675"/>
        <v>12325000</v>
      </c>
      <c r="K573" s="460">
        <f t="shared" si="675"/>
        <v>12325000</v>
      </c>
      <c r="L573" s="461">
        <f t="shared" si="675"/>
        <v>12325000</v>
      </c>
      <c r="M573" s="117"/>
      <c r="N573" s="117"/>
      <c r="O573" s="117"/>
      <c r="P573" s="117"/>
    </row>
    <row r="574" spans="1:55" s="122" customFormat="1" ht="56.25" customHeight="1" x14ac:dyDescent="0.3">
      <c r="A574" s="490" t="s">
        <v>532</v>
      </c>
      <c r="B574" s="491">
        <f>B576+B577</f>
        <v>73950000</v>
      </c>
      <c r="C574" s="491">
        <f t="shared" ref="C574" si="676">C576+C577</f>
        <v>0</v>
      </c>
      <c r="D574" s="491">
        <f t="shared" ref="D574" si="677">D576+D577</f>
        <v>0</v>
      </c>
      <c r="E574" s="491">
        <f t="shared" ref="E574" si="678">E576+E577</f>
        <v>0</v>
      </c>
      <c r="F574" s="491">
        <f t="shared" ref="F574" si="679">F576+F577</f>
        <v>0</v>
      </c>
      <c r="G574" s="491">
        <f t="shared" ref="G574" si="680">G576+G577</f>
        <v>12325000</v>
      </c>
      <c r="H574" s="491">
        <f t="shared" ref="H574" si="681">H576+H577</f>
        <v>12325000</v>
      </c>
      <c r="I574" s="491">
        <f t="shared" ref="I574" si="682">I576+I577</f>
        <v>12325000</v>
      </c>
      <c r="J574" s="491">
        <f t="shared" ref="J574" si="683">J576+J577</f>
        <v>12325000</v>
      </c>
      <c r="K574" s="491">
        <f t="shared" ref="K574" si="684">K576+K577</f>
        <v>12325000</v>
      </c>
      <c r="L574" s="492">
        <f t="shared" ref="L574" si="685">L576+L577</f>
        <v>12325000</v>
      </c>
      <c r="M574" s="117"/>
      <c r="N574" s="117"/>
      <c r="O574" s="117"/>
      <c r="P574" s="117"/>
    </row>
    <row r="575" spans="1:55" s="122" customFormat="1" ht="26" x14ac:dyDescent="0.3">
      <c r="A575" s="547" t="s">
        <v>470</v>
      </c>
      <c r="B575" s="545">
        <f>B576+B577</f>
        <v>73950000</v>
      </c>
      <c r="C575" s="545">
        <f t="shared" ref="C575:L575" si="686">C576+C577</f>
        <v>0</v>
      </c>
      <c r="D575" s="545">
        <f t="shared" si="686"/>
        <v>0</v>
      </c>
      <c r="E575" s="545">
        <f t="shared" si="686"/>
        <v>0</v>
      </c>
      <c r="F575" s="545">
        <f t="shared" si="686"/>
        <v>0</v>
      </c>
      <c r="G575" s="545">
        <f t="shared" si="686"/>
        <v>12325000</v>
      </c>
      <c r="H575" s="545">
        <f t="shared" si="686"/>
        <v>12325000</v>
      </c>
      <c r="I575" s="545">
        <f t="shared" si="686"/>
        <v>12325000</v>
      </c>
      <c r="J575" s="545">
        <f t="shared" si="686"/>
        <v>12325000</v>
      </c>
      <c r="K575" s="545">
        <f t="shared" si="686"/>
        <v>12325000</v>
      </c>
      <c r="L575" s="546">
        <f t="shared" si="686"/>
        <v>12325000</v>
      </c>
      <c r="M575" s="117"/>
      <c r="N575" s="117"/>
      <c r="O575" s="117"/>
      <c r="P575" s="117"/>
      <c r="Q575" s="397"/>
      <c r="R575" s="397"/>
      <c r="S575" s="397"/>
      <c r="T575" s="397"/>
      <c r="U575" s="397"/>
      <c r="V575" s="397"/>
      <c r="W575" s="397"/>
      <c r="X575" s="397"/>
      <c r="Y575" s="397"/>
      <c r="Z575" s="397"/>
      <c r="AA575" s="397"/>
      <c r="AB575" s="397"/>
      <c r="AC575" s="397"/>
      <c r="AD575" s="397"/>
      <c r="AE575" s="397"/>
      <c r="AF575" s="397"/>
      <c r="AG575" s="397"/>
      <c r="AH575" s="397"/>
      <c r="AI575" s="397"/>
      <c r="AJ575" s="397"/>
      <c r="AK575" s="397"/>
      <c r="AL575" s="397"/>
      <c r="AM575" s="397"/>
      <c r="AN575" s="397"/>
      <c r="AO575" s="397"/>
      <c r="AP575" s="397"/>
      <c r="AQ575" s="397"/>
      <c r="AR575" s="397"/>
      <c r="AS575" s="397"/>
      <c r="AT575" s="397"/>
      <c r="AU575" s="397"/>
      <c r="AV575" s="397"/>
      <c r="AW575" s="397"/>
      <c r="AX575" s="397"/>
      <c r="AY575" s="397"/>
      <c r="AZ575" s="397"/>
      <c r="BA575" s="397"/>
      <c r="BB575" s="397"/>
      <c r="BC575" s="397"/>
    </row>
    <row r="576" spans="1:55" s="122" customFormat="1" hidden="1" x14ac:dyDescent="0.3">
      <c r="A576" s="406" t="s">
        <v>15</v>
      </c>
      <c r="B576" s="407">
        <v>0</v>
      </c>
      <c r="C576" s="407">
        <v>0</v>
      </c>
      <c r="D576" s="407">
        <v>0</v>
      </c>
      <c r="E576" s="407">
        <v>0</v>
      </c>
      <c r="F576" s="407">
        <v>0</v>
      </c>
      <c r="G576" s="407">
        <f>$B$576/6</f>
        <v>0</v>
      </c>
      <c r="H576" s="407">
        <f t="shared" ref="H576:L576" si="687">$B$576/6</f>
        <v>0</v>
      </c>
      <c r="I576" s="407">
        <f t="shared" si="687"/>
        <v>0</v>
      </c>
      <c r="J576" s="407">
        <f t="shared" si="687"/>
        <v>0</v>
      </c>
      <c r="K576" s="407">
        <f t="shared" si="687"/>
        <v>0</v>
      </c>
      <c r="L576" s="408">
        <f t="shared" si="687"/>
        <v>0</v>
      </c>
      <c r="M576" s="117"/>
      <c r="N576" s="117"/>
      <c r="O576" s="117"/>
      <c r="P576" s="117"/>
    </row>
    <row r="577" spans="1:55" s="122" customFormat="1" ht="52.5" thickBot="1" x14ac:dyDescent="0.35">
      <c r="A577" s="484" t="s">
        <v>16</v>
      </c>
      <c r="B577" s="457">
        <f>'3.PIELIKUMS'!J64</f>
        <v>73950000</v>
      </c>
      <c r="C577" s="457">
        <v>0</v>
      </c>
      <c r="D577" s="457">
        <v>0</v>
      </c>
      <c r="E577" s="457">
        <v>0</v>
      </c>
      <c r="F577" s="457">
        <v>0</v>
      </c>
      <c r="G577" s="457">
        <f>$B$577/6</f>
        <v>12325000</v>
      </c>
      <c r="H577" s="457">
        <f t="shared" ref="H577:L577" si="688">$B$577/6</f>
        <v>12325000</v>
      </c>
      <c r="I577" s="457">
        <f t="shared" si="688"/>
        <v>12325000</v>
      </c>
      <c r="J577" s="457">
        <f t="shared" si="688"/>
        <v>12325000</v>
      </c>
      <c r="K577" s="457">
        <f t="shared" si="688"/>
        <v>12325000</v>
      </c>
      <c r="L577" s="458">
        <f t="shared" si="688"/>
        <v>12325000</v>
      </c>
      <c r="M577" s="117"/>
      <c r="N577" s="117"/>
      <c r="O577" s="117"/>
      <c r="P577" s="117"/>
    </row>
    <row r="578" spans="1:55" s="122" customFormat="1" ht="26.25" customHeight="1" x14ac:dyDescent="0.3">
      <c r="A578" s="447" t="s">
        <v>533</v>
      </c>
      <c r="B578" s="652"/>
      <c r="C578" s="652"/>
      <c r="D578" s="652"/>
      <c r="E578" s="652"/>
      <c r="F578" s="652"/>
      <c r="G578" s="652"/>
      <c r="H578" s="652"/>
      <c r="I578" s="652"/>
      <c r="J578" s="652"/>
      <c r="K578" s="652"/>
      <c r="L578" s="653"/>
      <c r="M578" s="117"/>
      <c r="N578" s="117"/>
      <c r="O578" s="117"/>
      <c r="P578" s="117"/>
    </row>
    <row r="579" spans="1:55" s="122" customFormat="1" x14ac:dyDescent="0.3">
      <c r="A579" s="436" t="s">
        <v>9</v>
      </c>
      <c r="B579" s="584">
        <f>B583</f>
        <v>75130000</v>
      </c>
      <c r="C579" s="584">
        <f t="shared" ref="C579:L579" si="689">C583</f>
        <v>0</v>
      </c>
      <c r="D579" s="584">
        <f t="shared" si="689"/>
        <v>0</v>
      </c>
      <c r="E579" s="584">
        <f t="shared" si="689"/>
        <v>0</v>
      </c>
      <c r="F579" s="584">
        <f t="shared" si="689"/>
        <v>0</v>
      </c>
      <c r="G579" s="584">
        <f t="shared" si="689"/>
        <v>12521666.666666666</v>
      </c>
      <c r="H579" s="584">
        <f t="shared" si="689"/>
        <v>12521666.666666666</v>
      </c>
      <c r="I579" s="584">
        <f t="shared" si="689"/>
        <v>12521666.666666666</v>
      </c>
      <c r="J579" s="584">
        <f t="shared" si="689"/>
        <v>12521666.666666666</v>
      </c>
      <c r="K579" s="584">
        <f t="shared" si="689"/>
        <v>12521666.666666666</v>
      </c>
      <c r="L579" s="585">
        <f t="shared" si="689"/>
        <v>12521666.666666666</v>
      </c>
      <c r="M579" s="117"/>
      <c r="N579" s="117"/>
      <c r="O579" s="117"/>
      <c r="P579" s="117"/>
    </row>
    <row r="580" spans="1:55" hidden="1" x14ac:dyDescent="0.3">
      <c r="A580" s="433" t="s">
        <v>10</v>
      </c>
      <c r="B580" s="434"/>
      <c r="C580" s="434"/>
      <c r="D580" s="434"/>
      <c r="E580" s="434"/>
      <c r="F580" s="434"/>
      <c r="G580" s="434"/>
      <c r="H580" s="434"/>
      <c r="I580" s="434"/>
      <c r="J580" s="434"/>
      <c r="K580" s="434"/>
      <c r="L580" s="435"/>
    </row>
    <row r="581" spans="1:55" hidden="1" x14ac:dyDescent="0.3">
      <c r="A581" s="433" t="s">
        <v>11</v>
      </c>
      <c r="B581" s="434"/>
      <c r="C581" s="434"/>
      <c r="D581" s="434"/>
      <c r="E581" s="434"/>
      <c r="F581" s="434"/>
      <c r="G581" s="434"/>
      <c r="H581" s="434"/>
      <c r="I581" s="434"/>
      <c r="J581" s="434"/>
      <c r="K581" s="434"/>
      <c r="L581" s="435"/>
    </row>
    <row r="582" spans="1:55" ht="26" hidden="1" x14ac:dyDescent="0.3">
      <c r="A582" s="433" t="s">
        <v>12</v>
      </c>
      <c r="B582" s="434"/>
      <c r="C582" s="434"/>
      <c r="D582" s="434"/>
      <c r="E582" s="434"/>
      <c r="F582" s="434"/>
      <c r="G582" s="434"/>
      <c r="H582" s="434"/>
      <c r="I582" s="434"/>
      <c r="J582" s="434"/>
      <c r="K582" s="434"/>
      <c r="L582" s="435"/>
    </row>
    <row r="583" spans="1:55" s="122" customFormat="1" x14ac:dyDescent="0.3">
      <c r="A583" s="436" t="s">
        <v>13</v>
      </c>
      <c r="B583" s="584">
        <f>B585+B586</f>
        <v>75130000</v>
      </c>
      <c r="C583" s="584">
        <f t="shared" ref="C583:L583" si="690">C585+C586</f>
        <v>0</v>
      </c>
      <c r="D583" s="584">
        <f t="shared" si="690"/>
        <v>0</v>
      </c>
      <c r="E583" s="584">
        <f t="shared" si="690"/>
        <v>0</v>
      </c>
      <c r="F583" s="584">
        <f t="shared" si="690"/>
        <v>0</v>
      </c>
      <c r="G583" s="584">
        <f t="shared" si="690"/>
        <v>12521666.666666666</v>
      </c>
      <c r="H583" s="584">
        <f t="shared" si="690"/>
        <v>12521666.666666666</v>
      </c>
      <c r="I583" s="584">
        <f t="shared" si="690"/>
        <v>12521666.666666666</v>
      </c>
      <c r="J583" s="584">
        <f t="shared" si="690"/>
        <v>12521666.666666666</v>
      </c>
      <c r="K583" s="584">
        <f t="shared" si="690"/>
        <v>12521666.666666666</v>
      </c>
      <c r="L583" s="585">
        <f t="shared" si="690"/>
        <v>12521666.666666666</v>
      </c>
      <c r="M583" s="117"/>
      <c r="N583" s="117"/>
      <c r="O583" s="117"/>
      <c r="P583" s="117"/>
    </row>
    <row r="584" spans="1:55" x14ac:dyDescent="0.3">
      <c r="A584" s="433" t="s">
        <v>14</v>
      </c>
      <c r="B584" s="434"/>
      <c r="C584" s="434"/>
      <c r="D584" s="434"/>
      <c r="E584" s="434"/>
      <c r="F584" s="434"/>
      <c r="G584" s="434"/>
      <c r="H584" s="434"/>
      <c r="I584" s="434"/>
      <c r="J584" s="434"/>
      <c r="K584" s="434"/>
      <c r="L584" s="435"/>
    </row>
    <row r="585" spans="1:55" x14ac:dyDescent="0.3">
      <c r="A585" s="433" t="s">
        <v>15</v>
      </c>
      <c r="B585" s="437">
        <f t="shared" ref="B585:L585" si="691">B603+B607+B611+B615+B619</f>
        <v>6400000</v>
      </c>
      <c r="C585" s="437">
        <f t="shared" si="691"/>
        <v>0</v>
      </c>
      <c r="D585" s="437">
        <f t="shared" si="691"/>
        <v>0</v>
      </c>
      <c r="E585" s="437">
        <f t="shared" si="691"/>
        <v>0</v>
      </c>
      <c r="F585" s="437">
        <f t="shared" si="691"/>
        <v>0</v>
      </c>
      <c r="G585" s="437">
        <f t="shared" si="691"/>
        <v>1066666.6666666667</v>
      </c>
      <c r="H585" s="437">
        <f t="shared" si="691"/>
        <v>1066666.6666666667</v>
      </c>
      <c r="I585" s="437">
        <f t="shared" si="691"/>
        <v>1066666.6666666667</v>
      </c>
      <c r="J585" s="437">
        <f t="shared" si="691"/>
        <v>1066666.6666666667</v>
      </c>
      <c r="K585" s="437">
        <f t="shared" si="691"/>
        <v>1066666.6666666667</v>
      </c>
      <c r="L585" s="438">
        <f t="shared" si="691"/>
        <v>1066666.6666666667</v>
      </c>
    </row>
    <row r="586" spans="1:55" ht="52.5" thickBot="1" x14ac:dyDescent="0.35">
      <c r="A586" s="440" t="s">
        <v>16</v>
      </c>
      <c r="B586" s="441">
        <f t="shared" ref="B586:L586" si="692">B604+B608+B612+B616+B620</f>
        <v>68730000</v>
      </c>
      <c r="C586" s="441">
        <f t="shared" si="692"/>
        <v>0</v>
      </c>
      <c r="D586" s="441">
        <f t="shared" si="692"/>
        <v>0</v>
      </c>
      <c r="E586" s="441">
        <f t="shared" si="692"/>
        <v>0</v>
      </c>
      <c r="F586" s="441">
        <f t="shared" si="692"/>
        <v>0</v>
      </c>
      <c r="G586" s="441">
        <f t="shared" si="692"/>
        <v>11455000</v>
      </c>
      <c r="H586" s="441">
        <f t="shared" si="692"/>
        <v>11455000</v>
      </c>
      <c r="I586" s="441">
        <f t="shared" si="692"/>
        <v>11455000</v>
      </c>
      <c r="J586" s="441">
        <f t="shared" si="692"/>
        <v>11455000</v>
      </c>
      <c r="K586" s="441">
        <f t="shared" si="692"/>
        <v>11455000</v>
      </c>
      <c r="L586" s="442">
        <f t="shared" si="692"/>
        <v>11455000</v>
      </c>
    </row>
    <row r="587" spans="1:55" s="397" customFormat="1" x14ac:dyDescent="0.3">
      <c r="A587" s="475" t="s">
        <v>461</v>
      </c>
      <c r="B587" s="476"/>
      <c r="C587" s="476"/>
      <c r="D587" s="476"/>
      <c r="E587" s="476"/>
      <c r="F587" s="476"/>
      <c r="G587" s="476"/>
      <c r="H587" s="476"/>
      <c r="I587" s="476"/>
      <c r="J587" s="476"/>
      <c r="K587" s="476"/>
      <c r="L587" s="477"/>
      <c r="M587" s="117"/>
      <c r="N587" s="117"/>
      <c r="O587" s="117"/>
      <c r="P587" s="117"/>
    </row>
    <row r="588" spans="1:55" s="397" customFormat="1" x14ac:dyDescent="0.3">
      <c r="A588" s="478" t="s">
        <v>462</v>
      </c>
      <c r="B588" s="451"/>
      <c r="C588" s="451"/>
      <c r="D588" s="451"/>
      <c r="E588" s="451"/>
      <c r="F588" s="451"/>
      <c r="G588" s="451"/>
      <c r="H588" s="451"/>
      <c r="I588" s="451"/>
      <c r="J588" s="451"/>
      <c r="K588" s="451"/>
      <c r="L588" s="479"/>
      <c r="M588" s="117"/>
      <c r="N588" s="117"/>
      <c r="O588" s="117"/>
      <c r="P588" s="117"/>
    </row>
    <row r="589" spans="1:55" s="469" customFormat="1" x14ac:dyDescent="0.3">
      <c r="A589" s="502" t="s">
        <v>464</v>
      </c>
      <c r="B589" s="451">
        <f>B614+B618</f>
        <v>52200000</v>
      </c>
      <c r="C589" s="451">
        <f t="shared" ref="C589:L589" si="693">C614+C618</f>
        <v>0</v>
      </c>
      <c r="D589" s="451">
        <f t="shared" si="693"/>
        <v>0</v>
      </c>
      <c r="E589" s="451">
        <f t="shared" si="693"/>
        <v>0</v>
      </c>
      <c r="F589" s="451">
        <f t="shared" si="693"/>
        <v>0</v>
      </c>
      <c r="G589" s="451">
        <f t="shared" si="693"/>
        <v>8700000</v>
      </c>
      <c r="H589" s="451">
        <f t="shared" si="693"/>
        <v>8700000</v>
      </c>
      <c r="I589" s="451">
        <f t="shared" si="693"/>
        <v>8700000</v>
      </c>
      <c r="J589" s="451">
        <f t="shared" si="693"/>
        <v>8700000</v>
      </c>
      <c r="K589" s="451">
        <f t="shared" si="693"/>
        <v>8700000</v>
      </c>
      <c r="L589" s="479">
        <f t="shared" si="693"/>
        <v>8700000</v>
      </c>
      <c r="M589" s="117"/>
      <c r="N589" s="117"/>
      <c r="O589" s="117"/>
      <c r="P589" s="117"/>
      <c r="Q589" s="468"/>
      <c r="R589" s="468"/>
      <c r="S589" s="468"/>
      <c r="T589" s="468"/>
      <c r="U589" s="468"/>
      <c r="V589" s="468"/>
      <c r="W589" s="468"/>
      <c r="X589" s="468"/>
      <c r="Y589" s="468"/>
      <c r="Z589" s="468"/>
      <c r="AA589" s="468"/>
      <c r="AB589" s="468"/>
      <c r="AC589" s="468"/>
      <c r="AD589" s="468"/>
      <c r="AE589" s="468"/>
      <c r="AF589" s="468"/>
      <c r="AG589" s="468"/>
      <c r="AH589" s="468"/>
      <c r="AI589" s="468"/>
      <c r="AJ589" s="468"/>
      <c r="AK589" s="468"/>
      <c r="AL589" s="468"/>
      <c r="AM589" s="468"/>
      <c r="AN589" s="468"/>
      <c r="AO589" s="468"/>
      <c r="AP589" s="468"/>
      <c r="AQ589" s="468"/>
      <c r="AR589" s="468"/>
      <c r="AS589" s="468"/>
      <c r="AT589" s="468"/>
      <c r="AU589" s="468"/>
      <c r="AV589" s="468"/>
      <c r="AW589" s="468"/>
      <c r="AX589" s="468"/>
      <c r="AY589" s="468"/>
      <c r="AZ589" s="468"/>
      <c r="BA589" s="468"/>
      <c r="BB589" s="468"/>
      <c r="BC589" s="468"/>
    </row>
    <row r="590" spans="1:55" s="122" customFormat="1" hidden="1" x14ac:dyDescent="0.3">
      <c r="A590" s="478" t="s">
        <v>15</v>
      </c>
      <c r="B590" s="452">
        <f t="shared" ref="B590:L590" si="694">B615+B619</f>
        <v>0</v>
      </c>
      <c r="C590" s="452">
        <f t="shared" si="694"/>
        <v>0</v>
      </c>
      <c r="D590" s="452">
        <f t="shared" si="694"/>
        <v>0</v>
      </c>
      <c r="E590" s="452">
        <f t="shared" si="694"/>
        <v>0</v>
      </c>
      <c r="F590" s="452">
        <f t="shared" si="694"/>
        <v>0</v>
      </c>
      <c r="G590" s="452">
        <f t="shared" si="694"/>
        <v>0</v>
      </c>
      <c r="H590" s="452">
        <f t="shared" si="694"/>
        <v>0</v>
      </c>
      <c r="I590" s="452">
        <f t="shared" si="694"/>
        <v>0</v>
      </c>
      <c r="J590" s="452">
        <f t="shared" si="694"/>
        <v>0</v>
      </c>
      <c r="K590" s="452">
        <f t="shared" si="694"/>
        <v>0</v>
      </c>
      <c r="L590" s="459">
        <f t="shared" si="694"/>
        <v>0</v>
      </c>
      <c r="M590" s="117"/>
      <c r="N590" s="117"/>
      <c r="O590" s="117"/>
      <c r="P590" s="117"/>
    </row>
    <row r="591" spans="1:55" s="122" customFormat="1" ht="52" x14ac:dyDescent="0.3">
      <c r="A591" s="478" t="s">
        <v>16</v>
      </c>
      <c r="B591" s="452">
        <f t="shared" ref="B591:L591" si="695">B616+B620</f>
        <v>52200000</v>
      </c>
      <c r="C591" s="452">
        <f t="shared" si="695"/>
        <v>0</v>
      </c>
      <c r="D591" s="452">
        <f t="shared" si="695"/>
        <v>0</v>
      </c>
      <c r="E591" s="452">
        <f t="shared" si="695"/>
        <v>0</v>
      </c>
      <c r="F591" s="452">
        <f t="shared" si="695"/>
        <v>0</v>
      </c>
      <c r="G591" s="452">
        <f t="shared" si="695"/>
        <v>8700000</v>
      </c>
      <c r="H591" s="452">
        <f t="shared" si="695"/>
        <v>8700000</v>
      </c>
      <c r="I591" s="452">
        <f t="shared" si="695"/>
        <v>8700000</v>
      </c>
      <c r="J591" s="452">
        <f t="shared" si="695"/>
        <v>8700000</v>
      </c>
      <c r="K591" s="452">
        <f t="shared" si="695"/>
        <v>8700000</v>
      </c>
      <c r="L591" s="459">
        <f t="shared" si="695"/>
        <v>8700000</v>
      </c>
      <c r="M591" s="117"/>
      <c r="N591" s="117"/>
      <c r="O591" s="117"/>
      <c r="P591" s="117"/>
    </row>
    <row r="592" spans="1:55" s="415" customFormat="1" x14ac:dyDescent="0.3">
      <c r="A592" s="502" t="s">
        <v>534</v>
      </c>
      <c r="B592" s="451">
        <f>B610</f>
        <v>6400000</v>
      </c>
      <c r="C592" s="451">
        <f t="shared" ref="C592:L592" si="696">C610</f>
        <v>0</v>
      </c>
      <c r="D592" s="451">
        <f t="shared" si="696"/>
        <v>0</v>
      </c>
      <c r="E592" s="451">
        <f t="shared" si="696"/>
        <v>0</v>
      </c>
      <c r="F592" s="451">
        <f t="shared" si="696"/>
        <v>0</v>
      </c>
      <c r="G592" s="451">
        <f t="shared" si="696"/>
        <v>1066666.6666666667</v>
      </c>
      <c r="H592" s="451">
        <f t="shared" si="696"/>
        <v>1066666.6666666667</v>
      </c>
      <c r="I592" s="451">
        <f t="shared" si="696"/>
        <v>1066666.6666666667</v>
      </c>
      <c r="J592" s="451">
        <f t="shared" si="696"/>
        <v>1066666.6666666667</v>
      </c>
      <c r="K592" s="451">
        <f t="shared" si="696"/>
        <v>1066666.6666666667</v>
      </c>
      <c r="L592" s="479">
        <f t="shared" si="696"/>
        <v>1066666.6666666667</v>
      </c>
      <c r="M592" s="117"/>
      <c r="N592" s="117"/>
      <c r="O592" s="117"/>
      <c r="P592" s="117"/>
      <c r="Q592" s="397"/>
      <c r="R592" s="397"/>
      <c r="S592" s="397"/>
      <c r="T592" s="397"/>
      <c r="U592" s="397"/>
      <c r="V592" s="397"/>
      <c r="W592" s="397"/>
      <c r="X592" s="397"/>
      <c r="Y592" s="397"/>
      <c r="Z592" s="397"/>
      <c r="AA592" s="397"/>
      <c r="AB592" s="397"/>
      <c r="AC592" s="397"/>
      <c r="AD592" s="397"/>
      <c r="AE592" s="397"/>
      <c r="AF592" s="397"/>
      <c r="AG592" s="397"/>
      <c r="AH592" s="397"/>
      <c r="AI592" s="397"/>
      <c r="AJ592" s="397"/>
      <c r="AK592" s="397"/>
      <c r="AL592" s="397"/>
      <c r="AM592" s="397"/>
      <c r="AN592" s="397"/>
      <c r="AO592" s="397"/>
      <c r="AP592" s="397"/>
      <c r="AQ592" s="397"/>
      <c r="AR592" s="397"/>
      <c r="AS592" s="397"/>
      <c r="AT592" s="397"/>
      <c r="AU592" s="397"/>
      <c r="AV592" s="397"/>
      <c r="AW592" s="397"/>
      <c r="AX592" s="397"/>
      <c r="AY592" s="397"/>
      <c r="AZ592" s="397"/>
      <c r="BA592" s="397"/>
      <c r="BB592" s="397"/>
      <c r="BC592" s="397"/>
    </row>
    <row r="593" spans="1:55" s="122" customFormat="1" x14ac:dyDescent="0.3">
      <c r="A593" s="478" t="s">
        <v>15</v>
      </c>
      <c r="B593" s="452">
        <f t="shared" ref="B593:L594" si="697">B611</f>
        <v>6400000</v>
      </c>
      <c r="C593" s="452">
        <f t="shared" si="697"/>
        <v>0</v>
      </c>
      <c r="D593" s="452">
        <f t="shared" si="697"/>
        <v>0</v>
      </c>
      <c r="E593" s="452">
        <f t="shared" si="697"/>
        <v>0</v>
      </c>
      <c r="F593" s="452">
        <f t="shared" si="697"/>
        <v>0</v>
      </c>
      <c r="G593" s="452">
        <f t="shared" si="697"/>
        <v>1066666.6666666667</v>
      </c>
      <c r="H593" s="452">
        <f t="shared" si="697"/>
        <v>1066666.6666666667</v>
      </c>
      <c r="I593" s="452">
        <f t="shared" si="697"/>
        <v>1066666.6666666667</v>
      </c>
      <c r="J593" s="452">
        <f t="shared" si="697"/>
        <v>1066666.6666666667</v>
      </c>
      <c r="K593" s="452">
        <f t="shared" si="697"/>
        <v>1066666.6666666667</v>
      </c>
      <c r="L593" s="459">
        <f t="shared" si="697"/>
        <v>1066666.6666666667</v>
      </c>
      <c r="M593" s="117"/>
      <c r="N593" s="117"/>
      <c r="O593" s="117"/>
      <c r="P593" s="117"/>
      <c r="Q593" s="397"/>
      <c r="R593" s="397"/>
      <c r="S593" s="397"/>
      <c r="T593" s="397"/>
      <c r="U593" s="397"/>
      <c r="V593" s="397"/>
      <c r="W593" s="397"/>
      <c r="X593" s="397"/>
      <c r="Y593" s="397"/>
      <c r="Z593" s="397"/>
      <c r="AA593" s="397"/>
      <c r="AB593" s="397"/>
      <c r="AC593" s="397"/>
      <c r="AD593" s="397"/>
      <c r="AE593" s="397"/>
      <c r="AF593" s="397"/>
      <c r="AG593" s="397"/>
      <c r="AH593" s="397"/>
      <c r="AI593" s="397"/>
      <c r="AJ593" s="397"/>
      <c r="AK593" s="397"/>
      <c r="AL593" s="397"/>
      <c r="AM593" s="397"/>
      <c r="AN593" s="397"/>
      <c r="AO593" s="397"/>
      <c r="AP593" s="397"/>
      <c r="AQ593" s="397"/>
      <c r="AR593" s="397"/>
      <c r="AS593" s="397"/>
      <c r="AT593" s="397"/>
      <c r="AU593" s="397"/>
      <c r="AV593" s="397"/>
      <c r="AW593" s="397"/>
      <c r="AX593" s="397"/>
      <c r="AY593" s="397"/>
      <c r="AZ593" s="397"/>
      <c r="BA593" s="397"/>
      <c r="BB593" s="397"/>
      <c r="BC593" s="397"/>
    </row>
    <row r="594" spans="1:55" s="122" customFormat="1" ht="52" hidden="1" x14ac:dyDescent="0.3">
      <c r="A594" s="478" t="s">
        <v>16</v>
      </c>
      <c r="B594" s="452">
        <f t="shared" si="697"/>
        <v>0</v>
      </c>
      <c r="C594" s="452">
        <f t="shared" si="697"/>
        <v>0</v>
      </c>
      <c r="D594" s="452">
        <f t="shared" si="697"/>
        <v>0</v>
      </c>
      <c r="E594" s="452">
        <f t="shared" si="697"/>
        <v>0</v>
      </c>
      <c r="F594" s="452">
        <f t="shared" si="697"/>
        <v>0</v>
      </c>
      <c r="G594" s="452">
        <f t="shared" si="697"/>
        <v>0</v>
      </c>
      <c r="H594" s="452">
        <f t="shared" si="697"/>
        <v>0</v>
      </c>
      <c r="I594" s="452">
        <f t="shared" si="697"/>
        <v>0</v>
      </c>
      <c r="J594" s="452">
        <f t="shared" si="697"/>
        <v>0</v>
      </c>
      <c r="K594" s="452">
        <f t="shared" si="697"/>
        <v>0</v>
      </c>
      <c r="L594" s="459">
        <f t="shared" si="697"/>
        <v>0</v>
      </c>
      <c r="M594" s="117"/>
      <c r="N594" s="117"/>
      <c r="O594" s="117"/>
      <c r="P594" s="117"/>
    </row>
    <row r="595" spans="1:55" s="122" customFormat="1" x14ac:dyDescent="0.3">
      <c r="A595" s="502" t="s">
        <v>500</v>
      </c>
      <c r="B595" s="451">
        <f>B606</f>
        <v>4350000</v>
      </c>
      <c r="C595" s="451">
        <f t="shared" ref="C595:L595" si="698">C606</f>
        <v>0</v>
      </c>
      <c r="D595" s="451">
        <f t="shared" si="698"/>
        <v>0</v>
      </c>
      <c r="E595" s="451">
        <f t="shared" si="698"/>
        <v>0</v>
      </c>
      <c r="F595" s="451">
        <f t="shared" si="698"/>
        <v>0</v>
      </c>
      <c r="G595" s="451">
        <f t="shared" si="698"/>
        <v>725000</v>
      </c>
      <c r="H595" s="451">
        <f t="shared" si="698"/>
        <v>725000</v>
      </c>
      <c r="I595" s="451">
        <f t="shared" si="698"/>
        <v>725000</v>
      </c>
      <c r="J595" s="451">
        <f t="shared" si="698"/>
        <v>725000</v>
      </c>
      <c r="K595" s="451">
        <f t="shared" si="698"/>
        <v>725000</v>
      </c>
      <c r="L595" s="479">
        <f t="shared" si="698"/>
        <v>725000</v>
      </c>
      <c r="M595" s="117"/>
      <c r="N595" s="117"/>
      <c r="O595" s="117"/>
      <c r="P595" s="117"/>
      <c r="Q595" s="397"/>
      <c r="R595" s="397"/>
      <c r="S595" s="397"/>
      <c r="T595" s="397"/>
      <c r="U595" s="397"/>
      <c r="V595" s="397"/>
      <c r="W595" s="397"/>
      <c r="X595" s="397"/>
      <c r="Y595" s="397"/>
      <c r="Z595" s="397"/>
      <c r="AA595" s="397"/>
      <c r="AB595" s="397"/>
      <c r="AC595" s="397"/>
      <c r="AD595" s="397"/>
      <c r="AE595" s="397"/>
      <c r="AF595" s="397"/>
      <c r="AG595" s="397"/>
      <c r="AH595" s="397"/>
      <c r="AI595" s="397"/>
      <c r="AJ595" s="397"/>
      <c r="AK595" s="397"/>
      <c r="AL595" s="397"/>
      <c r="AM595" s="397"/>
      <c r="AN595" s="397"/>
      <c r="AO595" s="397"/>
      <c r="AP595" s="397"/>
      <c r="AQ595" s="397"/>
      <c r="AR595" s="397"/>
      <c r="AS595" s="397"/>
      <c r="AT595" s="397"/>
      <c r="AU595" s="397"/>
      <c r="AV595" s="397"/>
      <c r="AW595" s="397"/>
      <c r="AX595" s="397"/>
      <c r="AY595" s="397"/>
      <c r="AZ595" s="397"/>
      <c r="BA595" s="397"/>
      <c r="BB595" s="397"/>
      <c r="BC595" s="397"/>
    </row>
    <row r="596" spans="1:55" s="122" customFormat="1" hidden="1" x14ac:dyDescent="0.3">
      <c r="A596" s="478" t="s">
        <v>15</v>
      </c>
      <c r="B596" s="452">
        <f t="shared" ref="B596:L597" si="699">B607</f>
        <v>0</v>
      </c>
      <c r="C596" s="452">
        <f t="shared" si="699"/>
        <v>0</v>
      </c>
      <c r="D596" s="452">
        <f t="shared" si="699"/>
        <v>0</v>
      </c>
      <c r="E596" s="452">
        <f t="shared" si="699"/>
        <v>0</v>
      </c>
      <c r="F596" s="452">
        <f t="shared" si="699"/>
        <v>0</v>
      </c>
      <c r="G596" s="452">
        <f t="shared" si="699"/>
        <v>0</v>
      </c>
      <c r="H596" s="452">
        <f t="shared" si="699"/>
        <v>0</v>
      </c>
      <c r="I596" s="452">
        <f t="shared" si="699"/>
        <v>0</v>
      </c>
      <c r="J596" s="452">
        <f t="shared" si="699"/>
        <v>0</v>
      </c>
      <c r="K596" s="452">
        <f t="shared" si="699"/>
        <v>0</v>
      </c>
      <c r="L596" s="459">
        <f t="shared" si="699"/>
        <v>0</v>
      </c>
      <c r="M596" s="117"/>
      <c r="N596" s="117"/>
      <c r="O596" s="117"/>
      <c r="P596" s="117"/>
      <c r="Q596" s="397"/>
      <c r="R596" s="397"/>
      <c r="S596" s="397"/>
      <c r="T596" s="397"/>
      <c r="U596" s="397"/>
      <c r="V596" s="397"/>
      <c r="W596" s="397"/>
      <c r="X596" s="397"/>
      <c r="Y596" s="397"/>
      <c r="Z596" s="397"/>
      <c r="AA596" s="397"/>
      <c r="AB596" s="397"/>
      <c r="AC596" s="397"/>
      <c r="AD596" s="397"/>
      <c r="AE596" s="397"/>
      <c r="AF596" s="397"/>
      <c r="AG596" s="397"/>
      <c r="AH596" s="397"/>
      <c r="AI596" s="397"/>
      <c r="AJ596" s="397"/>
      <c r="AK596" s="397"/>
      <c r="AL596" s="397"/>
      <c r="AM596" s="397"/>
      <c r="AN596" s="397"/>
      <c r="AO596" s="397"/>
      <c r="AP596" s="397"/>
      <c r="AQ596" s="397"/>
      <c r="AR596" s="397"/>
      <c r="AS596" s="397"/>
      <c r="AT596" s="397"/>
      <c r="AU596" s="397"/>
      <c r="AV596" s="397"/>
      <c r="AW596" s="397"/>
      <c r="AX596" s="397"/>
      <c r="AY596" s="397"/>
      <c r="AZ596" s="397"/>
      <c r="BA596" s="397"/>
      <c r="BB596" s="397"/>
      <c r="BC596" s="397"/>
    </row>
    <row r="597" spans="1:55" s="122" customFormat="1" ht="52" x14ac:dyDescent="0.3">
      <c r="A597" s="478" t="s">
        <v>16</v>
      </c>
      <c r="B597" s="452">
        <f t="shared" si="699"/>
        <v>4350000</v>
      </c>
      <c r="C597" s="452">
        <f t="shared" si="699"/>
        <v>0</v>
      </c>
      <c r="D597" s="452">
        <f t="shared" si="699"/>
        <v>0</v>
      </c>
      <c r="E597" s="452">
        <f t="shared" si="699"/>
        <v>0</v>
      </c>
      <c r="F597" s="452">
        <f t="shared" si="699"/>
        <v>0</v>
      </c>
      <c r="G597" s="452">
        <f t="shared" si="699"/>
        <v>725000</v>
      </c>
      <c r="H597" s="452">
        <f t="shared" si="699"/>
        <v>725000</v>
      </c>
      <c r="I597" s="452">
        <f t="shared" si="699"/>
        <v>725000</v>
      </c>
      <c r="J597" s="452">
        <f t="shared" si="699"/>
        <v>725000</v>
      </c>
      <c r="K597" s="452">
        <f t="shared" si="699"/>
        <v>725000</v>
      </c>
      <c r="L597" s="459">
        <f t="shared" si="699"/>
        <v>725000</v>
      </c>
      <c r="M597" s="117"/>
      <c r="N597" s="117"/>
      <c r="O597" s="117"/>
      <c r="P597" s="117"/>
    </row>
    <row r="598" spans="1:55" s="122" customFormat="1" x14ac:dyDescent="0.3">
      <c r="A598" s="502" t="s">
        <v>467</v>
      </c>
      <c r="B598" s="451">
        <f>B602</f>
        <v>12180000</v>
      </c>
      <c r="C598" s="451">
        <f t="shared" ref="C598:L598" si="700">C602</f>
        <v>0</v>
      </c>
      <c r="D598" s="451">
        <f t="shared" si="700"/>
        <v>0</v>
      </c>
      <c r="E598" s="451">
        <f t="shared" si="700"/>
        <v>0</v>
      </c>
      <c r="F598" s="451">
        <f t="shared" si="700"/>
        <v>0</v>
      </c>
      <c r="G598" s="451">
        <f t="shared" si="700"/>
        <v>2030000</v>
      </c>
      <c r="H598" s="451">
        <f t="shared" si="700"/>
        <v>2030000</v>
      </c>
      <c r="I598" s="451">
        <f t="shared" si="700"/>
        <v>2030000</v>
      </c>
      <c r="J598" s="451">
        <f t="shared" si="700"/>
        <v>2030000</v>
      </c>
      <c r="K598" s="451">
        <f t="shared" si="700"/>
        <v>2030000</v>
      </c>
      <c r="L598" s="479">
        <f t="shared" si="700"/>
        <v>2030000</v>
      </c>
      <c r="M598" s="117"/>
      <c r="N598" s="117"/>
      <c r="O598" s="117"/>
      <c r="P598" s="117"/>
      <c r="Q598" s="397"/>
      <c r="R598" s="397"/>
      <c r="S598" s="397"/>
      <c r="T598" s="397"/>
      <c r="U598" s="397"/>
      <c r="V598" s="397"/>
      <c r="W598" s="397"/>
      <c r="X598" s="397"/>
      <c r="Y598" s="397"/>
      <c r="Z598" s="397"/>
      <c r="AA598" s="397"/>
      <c r="AB598" s="397"/>
      <c r="AC598" s="397"/>
      <c r="AD598" s="397"/>
      <c r="AE598" s="397"/>
      <c r="AF598" s="397"/>
      <c r="AG598" s="397"/>
      <c r="AH598" s="397"/>
      <c r="AI598" s="397"/>
      <c r="AJ598" s="397"/>
      <c r="AK598" s="397"/>
      <c r="AL598" s="397"/>
      <c r="AM598" s="397"/>
      <c r="AN598" s="397"/>
      <c r="AO598" s="397"/>
      <c r="AP598" s="397"/>
      <c r="AQ598" s="397"/>
      <c r="AR598" s="397"/>
      <c r="AS598" s="397"/>
      <c r="AT598" s="397"/>
      <c r="AU598" s="397"/>
      <c r="AV598" s="397"/>
      <c r="AW598" s="397"/>
      <c r="AX598" s="397"/>
      <c r="AY598" s="397"/>
      <c r="AZ598" s="397"/>
      <c r="BA598" s="397"/>
      <c r="BB598" s="397"/>
      <c r="BC598" s="397"/>
    </row>
    <row r="599" spans="1:55" s="122" customFormat="1" hidden="1" x14ac:dyDescent="0.3">
      <c r="A599" s="478" t="s">
        <v>15</v>
      </c>
      <c r="B599" s="452">
        <f t="shared" ref="B599:L600" si="701">B603</f>
        <v>0</v>
      </c>
      <c r="C599" s="452">
        <f t="shared" si="701"/>
        <v>0</v>
      </c>
      <c r="D599" s="452">
        <f t="shared" si="701"/>
        <v>0</v>
      </c>
      <c r="E599" s="452">
        <f t="shared" si="701"/>
        <v>0</v>
      </c>
      <c r="F599" s="452">
        <f t="shared" si="701"/>
        <v>0</v>
      </c>
      <c r="G599" s="452">
        <f t="shared" si="701"/>
        <v>0</v>
      </c>
      <c r="H599" s="452">
        <f t="shared" si="701"/>
        <v>0</v>
      </c>
      <c r="I599" s="452">
        <f t="shared" si="701"/>
        <v>0</v>
      </c>
      <c r="J599" s="452">
        <f t="shared" si="701"/>
        <v>0</v>
      </c>
      <c r="K599" s="452">
        <f t="shared" si="701"/>
        <v>0</v>
      </c>
      <c r="L599" s="459">
        <f t="shared" si="701"/>
        <v>0</v>
      </c>
      <c r="M599" s="117"/>
      <c r="N599" s="117"/>
      <c r="O599" s="117"/>
      <c r="P599" s="117"/>
      <c r="Q599" s="397"/>
      <c r="R599" s="397"/>
      <c r="S599" s="397"/>
      <c r="T599" s="397"/>
      <c r="U599" s="397"/>
      <c r="V599" s="397"/>
      <c r="W599" s="397"/>
      <c r="X599" s="397"/>
      <c r="Y599" s="397"/>
      <c r="Z599" s="397"/>
      <c r="AA599" s="397"/>
      <c r="AB599" s="397"/>
      <c r="AC599" s="397"/>
      <c r="AD599" s="397"/>
      <c r="AE599" s="397"/>
      <c r="AF599" s="397"/>
      <c r="AG599" s="397"/>
      <c r="AH599" s="397"/>
      <c r="AI599" s="397"/>
      <c r="AJ599" s="397"/>
      <c r="AK599" s="397"/>
      <c r="AL599" s="397"/>
      <c r="AM599" s="397"/>
      <c r="AN599" s="397"/>
      <c r="AO599" s="397"/>
      <c r="AP599" s="397"/>
      <c r="AQ599" s="397"/>
      <c r="AR599" s="397"/>
      <c r="AS599" s="397"/>
      <c r="AT599" s="397"/>
      <c r="AU599" s="397"/>
      <c r="AV599" s="397"/>
      <c r="AW599" s="397"/>
      <c r="AX599" s="397"/>
      <c r="AY599" s="397"/>
      <c r="AZ599" s="397"/>
      <c r="BA599" s="397"/>
      <c r="BB599" s="397"/>
      <c r="BC599" s="397"/>
    </row>
    <row r="600" spans="1:55" s="122" customFormat="1" ht="52.5" thickBot="1" x14ac:dyDescent="0.35">
      <c r="A600" s="503" t="s">
        <v>16</v>
      </c>
      <c r="B600" s="460">
        <f t="shared" si="701"/>
        <v>12180000</v>
      </c>
      <c r="C600" s="460">
        <f t="shared" si="701"/>
        <v>0</v>
      </c>
      <c r="D600" s="460">
        <f t="shared" si="701"/>
        <v>0</v>
      </c>
      <c r="E600" s="460">
        <f t="shared" si="701"/>
        <v>0</v>
      </c>
      <c r="F600" s="460">
        <f t="shared" si="701"/>
        <v>0</v>
      </c>
      <c r="G600" s="460">
        <f t="shared" si="701"/>
        <v>2030000</v>
      </c>
      <c r="H600" s="460">
        <f t="shared" si="701"/>
        <v>2030000</v>
      </c>
      <c r="I600" s="460">
        <f t="shared" si="701"/>
        <v>2030000</v>
      </c>
      <c r="J600" s="460">
        <f t="shared" si="701"/>
        <v>2030000</v>
      </c>
      <c r="K600" s="460">
        <f t="shared" si="701"/>
        <v>2030000</v>
      </c>
      <c r="L600" s="461">
        <f t="shared" si="701"/>
        <v>2030000</v>
      </c>
      <c r="M600" s="117"/>
      <c r="N600" s="117"/>
      <c r="O600" s="117"/>
      <c r="P600" s="117"/>
    </row>
    <row r="601" spans="1:55" s="122" customFormat="1" x14ac:dyDescent="0.3">
      <c r="A601" s="490" t="s">
        <v>535</v>
      </c>
      <c r="B601" s="491">
        <f>B603+B604</f>
        <v>12180000</v>
      </c>
      <c r="C601" s="491">
        <f t="shared" ref="C601" si="702">C603+C604</f>
        <v>0</v>
      </c>
      <c r="D601" s="491">
        <f t="shared" ref="D601" si="703">D603+D604</f>
        <v>0</v>
      </c>
      <c r="E601" s="491">
        <f t="shared" ref="E601" si="704">E603+E604</f>
        <v>0</v>
      </c>
      <c r="F601" s="491">
        <f t="shared" ref="F601" si="705">F603+F604</f>
        <v>0</v>
      </c>
      <c r="G601" s="491">
        <f t="shared" ref="G601" si="706">G603+G604</f>
        <v>2030000</v>
      </c>
      <c r="H601" s="491">
        <f t="shared" ref="H601" si="707">H603+H604</f>
        <v>2030000</v>
      </c>
      <c r="I601" s="491">
        <f t="shared" ref="I601" si="708">I603+I604</f>
        <v>2030000</v>
      </c>
      <c r="J601" s="491">
        <f t="shared" ref="J601" si="709">J603+J604</f>
        <v>2030000</v>
      </c>
      <c r="K601" s="491">
        <f t="shared" ref="K601" si="710">K603+K604</f>
        <v>2030000</v>
      </c>
      <c r="L601" s="492">
        <f t="shared" ref="L601" si="711">L603+L604</f>
        <v>2030000</v>
      </c>
      <c r="M601" s="117"/>
      <c r="N601" s="117"/>
      <c r="O601" s="117"/>
      <c r="P601" s="117"/>
    </row>
    <row r="602" spans="1:55" s="467" customFormat="1" x14ac:dyDescent="0.3">
      <c r="A602" s="547" t="s">
        <v>467</v>
      </c>
      <c r="B602" s="545">
        <f>B603+B604</f>
        <v>12180000</v>
      </c>
      <c r="C602" s="545">
        <f t="shared" ref="C602:L602" si="712">C603+C604</f>
        <v>0</v>
      </c>
      <c r="D602" s="545">
        <f t="shared" si="712"/>
        <v>0</v>
      </c>
      <c r="E602" s="545">
        <f t="shared" si="712"/>
        <v>0</v>
      </c>
      <c r="F602" s="545">
        <f t="shared" si="712"/>
        <v>0</v>
      </c>
      <c r="G602" s="545">
        <f t="shared" si="712"/>
        <v>2030000</v>
      </c>
      <c r="H602" s="545">
        <f t="shared" si="712"/>
        <v>2030000</v>
      </c>
      <c r="I602" s="545">
        <f t="shared" si="712"/>
        <v>2030000</v>
      </c>
      <c r="J602" s="545">
        <f t="shared" si="712"/>
        <v>2030000</v>
      </c>
      <c r="K602" s="545">
        <f t="shared" si="712"/>
        <v>2030000</v>
      </c>
      <c r="L602" s="546">
        <f t="shared" si="712"/>
        <v>2030000</v>
      </c>
      <c r="M602" s="117"/>
      <c r="N602" s="117"/>
      <c r="O602" s="117"/>
      <c r="P602" s="117"/>
    </row>
    <row r="603" spans="1:55" s="122" customFormat="1" ht="11.25" hidden="1" customHeight="1" x14ac:dyDescent="0.3">
      <c r="A603" s="406" t="s">
        <v>15</v>
      </c>
      <c r="B603" s="407">
        <f>'3.PIELIKUMS'!L66</f>
        <v>0</v>
      </c>
      <c r="C603" s="407">
        <v>0</v>
      </c>
      <c r="D603" s="407">
        <v>0</v>
      </c>
      <c r="E603" s="407">
        <v>0</v>
      </c>
      <c r="F603" s="407">
        <v>0</v>
      </c>
      <c r="G603" s="407">
        <f>$B$603/6</f>
        <v>0</v>
      </c>
      <c r="H603" s="407">
        <f t="shared" ref="H603:L603" si="713">$B$603/6</f>
        <v>0</v>
      </c>
      <c r="I603" s="407">
        <f t="shared" si="713"/>
        <v>0</v>
      </c>
      <c r="J603" s="407">
        <f t="shared" si="713"/>
        <v>0</v>
      </c>
      <c r="K603" s="407">
        <f t="shared" si="713"/>
        <v>0</v>
      </c>
      <c r="L603" s="408">
        <f t="shared" si="713"/>
        <v>0</v>
      </c>
      <c r="M603" s="117"/>
      <c r="N603" s="117"/>
      <c r="O603" s="117"/>
      <c r="P603" s="117"/>
    </row>
    <row r="604" spans="1:55" s="122" customFormat="1" ht="52" x14ac:dyDescent="0.3">
      <c r="A604" s="406" t="s">
        <v>16</v>
      </c>
      <c r="B604" s="407">
        <f>'3.PIELIKUMS'!J66</f>
        <v>12180000</v>
      </c>
      <c r="C604" s="407">
        <v>0</v>
      </c>
      <c r="D604" s="407">
        <v>0</v>
      </c>
      <c r="E604" s="407">
        <v>0</v>
      </c>
      <c r="F604" s="407">
        <v>0</v>
      </c>
      <c r="G604" s="407">
        <f>$B$604/6</f>
        <v>2030000</v>
      </c>
      <c r="H604" s="407">
        <f t="shared" ref="H604:L604" si="714">$B$604/6</f>
        <v>2030000</v>
      </c>
      <c r="I604" s="407">
        <f t="shared" si="714"/>
        <v>2030000</v>
      </c>
      <c r="J604" s="407">
        <f t="shared" si="714"/>
        <v>2030000</v>
      </c>
      <c r="K604" s="407">
        <f t="shared" si="714"/>
        <v>2030000</v>
      </c>
      <c r="L604" s="408">
        <f t="shared" si="714"/>
        <v>2030000</v>
      </c>
      <c r="M604" s="117"/>
      <c r="N604" s="117"/>
      <c r="O604" s="117"/>
      <c r="P604" s="117"/>
    </row>
    <row r="605" spans="1:55" s="122" customFormat="1" ht="26" x14ac:dyDescent="0.3">
      <c r="A605" s="402" t="s">
        <v>536</v>
      </c>
      <c r="B605" s="403">
        <f>B607+B608</f>
        <v>4350000</v>
      </c>
      <c r="C605" s="403">
        <f t="shared" ref="C605" si="715">C607+C608</f>
        <v>0</v>
      </c>
      <c r="D605" s="403">
        <f t="shared" ref="D605" si="716">D607+D608</f>
        <v>0</v>
      </c>
      <c r="E605" s="403">
        <f t="shared" ref="E605" si="717">E607+E608</f>
        <v>0</v>
      </c>
      <c r="F605" s="403">
        <f t="shared" ref="F605" si="718">F607+F608</f>
        <v>0</v>
      </c>
      <c r="G605" s="403">
        <f t="shared" ref="G605" si="719">G607+G608</f>
        <v>725000</v>
      </c>
      <c r="H605" s="403">
        <f t="shared" ref="H605" si="720">H607+H608</f>
        <v>725000</v>
      </c>
      <c r="I605" s="403">
        <f t="shared" ref="I605" si="721">I607+I608</f>
        <v>725000</v>
      </c>
      <c r="J605" s="403">
        <f t="shared" ref="J605" si="722">J607+J608</f>
        <v>725000</v>
      </c>
      <c r="K605" s="403">
        <f t="shared" ref="K605" si="723">K607+K608</f>
        <v>725000</v>
      </c>
      <c r="L605" s="404">
        <f t="shared" ref="L605" si="724">L607+L608</f>
        <v>725000</v>
      </c>
      <c r="M605" s="117"/>
      <c r="N605" s="117"/>
      <c r="O605" s="117"/>
      <c r="P605" s="117"/>
    </row>
    <row r="606" spans="1:55" s="467" customFormat="1" x14ac:dyDescent="0.3">
      <c r="A606" s="547" t="s">
        <v>500</v>
      </c>
      <c r="B606" s="545">
        <f>B607+B608</f>
        <v>4350000</v>
      </c>
      <c r="C606" s="545">
        <f t="shared" ref="C606:L606" si="725">C607+C608</f>
        <v>0</v>
      </c>
      <c r="D606" s="545">
        <f t="shared" si="725"/>
        <v>0</v>
      </c>
      <c r="E606" s="545">
        <f t="shared" si="725"/>
        <v>0</v>
      </c>
      <c r="F606" s="545">
        <f t="shared" si="725"/>
        <v>0</v>
      </c>
      <c r="G606" s="545">
        <f t="shared" si="725"/>
        <v>725000</v>
      </c>
      <c r="H606" s="545">
        <f t="shared" si="725"/>
        <v>725000</v>
      </c>
      <c r="I606" s="545">
        <f t="shared" si="725"/>
        <v>725000</v>
      </c>
      <c r="J606" s="545">
        <f t="shared" si="725"/>
        <v>725000</v>
      </c>
      <c r="K606" s="545">
        <f t="shared" si="725"/>
        <v>725000</v>
      </c>
      <c r="L606" s="546">
        <f t="shared" si="725"/>
        <v>725000</v>
      </c>
      <c r="M606" s="117"/>
      <c r="N606" s="117"/>
      <c r="O606" s="117"/>
      <c r="P606" s="117"/>
    </row>
    <row r="607" spans="1:55" s="122" customFormat="1" hidden="1" x14ac:dyDescent="0.3">
      <c r="A607" s="406" t="s">
        <v>15</v>
      </c>
      <c r="B607" s="407">
        <v>0</v>
      </c>
      <c r="C607" s="407">
        <v>0</v>
      </c>
      <c r="D607" s="407">
        <v>0</v>
      </c>
      <c r="E607" s="407">
        <v>0</v>
      </c>
      <c r="F607" s="407">
        <v>0</v>
      </c>
      <c r="G607" s="407">
        <f>$B$607/6</f>
        <v>0</v>
      </c>
      <c r="H607" s="407">
        <f t="shared" ref="H607:L607" si="726">$B$607/6</f>
        <v>0</v>
      </c>
      <c r="I607" s="407">
        <f t="shared" si="726"/>
        <v>0</v>
      </c>
      <c r="J607" s="407">
        <f t="shared" si="726"/>
        <v>0</v>
      </c>
      <c r="K607" s="407">
        <f t="shared" si="726"/>
        <v>0</v>
      </c>
      <c r="L607" s="408">
        <f t="shared" si="726"/>
        <v>0</v>
      </c>
      <c r="M607" s="117"/>
      <c r="N607" s="117"/>
      <c r="O607" s="117"/>
      <c r="P607" s="117"/>
    </row>
    <row r="608" spans="1:55" s="122" customFormat="1" ht="52" x14ac:dyDescent="0.3">
      <c r="A608" s="406" t="s">
        <v>16</v>
      </c>
      <c r="B608" s="407">
        <f>'3.PIELIKUMS'!J67</f>
        <v>4350000</v>
      </c>
      <c r="C608" s="407">
        <v>0</v>
      </c>
      <c r="D608" s="407">
        <v>0</v>
      </c>
      <c r="E608" s="407">
        <v>0</v>
      </c>
      <c r="F608" s="407">
        <v>0</v>
      </c>
      <c r="G608" s="407">
        <f>$B$608/6</f>
        <v>725000</v>
      </c>
      <c r="H608" s="407">
        <f t="shared" ref="H608:L608" si="727">$B$608/6</f>
        <v>725000</v>
      </c>
      <c r="I608" s="407">
        <f t="shared" si="727"/>
        <v>725000</v>
      </c>
      <c r="J608" s="407">
        <f t="shared" si="727"/>
        <v>725000</v>
      </c>
      <c r="K608" s="407">
        <f t="shared" si="727"/>
        <v>725000</v>
      </c>
      <c r="L608" s="408">
        <f t="shared" si="727"/>
        <v>725000</v>
      </c>
      <c r="M608" s="117"/>
      <c r="N608" s="117"/>
      <c r="O608" s="117"/>
      <c r="P608" s="117"/>
    </row>
    <row r="609" spans="1:55" s="122" customFormat="1" ht="39" x14ac:dyDescent="0.3">
      <c r="A609" s="402" t="s">
        <v>537</v>
      </c>
      <c r="B609" s="403">
        <f>B611+B612</f>
        <v>6400000</v>
      </c>
      <c r="C609" s="403">
        <f t="shared" ref="C609" si="728">C611+C612</f>
        <v>0</v>
      </c>
      <c r="D609" s="403">
        <f t="shared" ref="D609" si="729">D611+D612</f>
        <v>0</v>
      </c>
      <c r="E609" s="403">
        <f t="shared" ref="E609" si="730">E611+E612</f>
        <v>0</v>
      </c>
      <c r="F609" s="403">
        <f t="shared" ref="F609" si="731">F611+F612</f>
        <v>0</v>
      </c>
      <c r="G609" s="403">
        <f t="shared" ref="G609" si="732">G611+G612</f>
        <v>1066666.6666666667</v>
      </c>
      <c r="H609" s="403">
        <f t="shared" ref="H609" si="733">H611+H612</f>
        <v>1066666.6666666667</v>
      </c>
      <c r="I609" s="403">
        <f t="shared" ref="I609" si="734">I611+I612</f>
        <v>1066666.6666666667</v>
      </c>
      <c r="J609" s="403">
        <f t="shared" ref="J609" si="735">J611+J612</f>
        <v>1066666.6666666667</v>
      </c>
      <c r="K609" s="403">
        <f t="shared" ref="K609" si="736">K611+K612</f>
        <v>1066666.6666666667</v>
      </c>
      <c r="L609" s="404">
        <f t="shared" ref="L609" si="737">L611+L612</f>
        <v>1066666.6666666667</v>
      </c>
      <c r="M609" s="117"/>
      <c r="N609" s="117"/>
      <c r="O609" s="117"/>
      <c r="P609" s="117"/>
    </row>
    <row r="610" spans="1:55" s="467" customFormat="1" x14ac:dyDescent="0.3">
      <c r="A610" s="547" t="s">
        <v>534</v>
      </c>
      <c r="B610" s="545">
        <f>B611+B612</f>
        <v>6400000</v>
      </c>
      <c r="C610" s="545">
        <f t="shared" ref="C610:L610" si="738">C611+C612</f>
        <v>0</v>
      </c>
      <c r="D610" s="545">
        <f t="shared" si="738"/>
        <v>0</v>
      </c>
      <c r="E610" s="545">
        <f t="shared" si="738"/>
        <v>0</v>
      </c>
      <c r="F610" s="545">
        <f t="shared" si="738"/>
        <v>0</v>
      </c>
      <c r="G610" s="545">
        <f t="shared" si="738"/>
        <v>1066666.6666666667</v>
      </c>
      <c r="H610" s="545">
        <f t="shared" si="738"/>
        <v>1066666.6666666667</v>
      </c>
      <c r="I610" s="545">
        <f t="shared" si="738"/>
        <v>1066666.6666666667</v>
      </c>
      <c r="J610" s="545">
        <f t="shared" si="738"/>
        <v>1066666.6666666667</v>
      </c>
      <c r="K610" s="545">
        <f t="shared" si="738"/>
        <v>1066666.6666666667</v>
      </c>
      <c r="L610" s="546">
        <f t="shared" si="738"/>
        <v>1066666.6666666667</v>
      </c>
      <c r="M610" s="117"/>
      <c r="N610" s="117"/>
      <c r="O610" s="117"/>
      <c r="P610" s="117"/>
    </row>
    <row r="611" spans="1:55" s="122" customFormat="1" x14ac:dyDescent="0.3">
      <c r="A611" s="406" t="s">
        <v>15</v>
      </c>
      <c r="B611" s="407">
        <f>'3.PIELIKUMS'!J68</f>
        <v>6400000</v>
      </c>
      <c r="C611" s="407">
        <v>0</v>
      </c>
      <c r="D611" s="407">
        <v>0</v>
      </c>
      <c r="E611" s="407">
        <v>0</v>
      </c>
      <c r="F611" s="407">
        <v>0</v>
      </c>
      <c r="G611" s="407">
        <f>$B$611/6</f>
        <v>1066666.6666666667</v>
      </c>
      <c r="H611" s="407">
        <f t="shared" ref="H611:L611" si="739">$B$611/6</f>
        <v>1066666.6666666667</v>
      </c>
      <c r="I611" s="407">
        <f t="shared" si="739"/>
        <v>1066666.6666666667</v>
      </c>
      <c r="J611" s="407">
        <f t="shared" si="739"/>
        <v>1066666.6666666667</v>
      </c>
      <c r="K611" s="407">
        <f t="shared" si="739"/>
        <v>1066666.6666666667</v>
      </c>
      <c r="L611" s="408">
        <f t="shared" si="739"/>
        <v>1066666.6666666667</v>
      </c>
      <c r="M611" s="117"/>
      <c r="N611" s="117"/>
      <c r="O611" s="117"/>
      <c r="P611" s="117"/>
    </row>
    <row r="612" spans="1:55" s="122" customFormat="1" ht="52" hidden="1" x14ac:dyDescent="0.3">
      <c r="A612" s="406" t="s">
        <v>16</v>
      </c>
      <c r="B612" s="407">
        <v>0</v>
      </c>
      <c r="C612" s="407">
        <v>0</v>
      </c>
      <c r="D612" s="407">
        <v>0</v>
      </c>
      <c r="E612" s="407">
        <v>0</v>
      </c>
      <c r="F612" s="407">
        <v>0</v>
      </c>
      <c r="G612" s="407">
        <f>$B$612/6</f>
        <v>0</v>
      </c>
      <c r="H612" s="407">
        <f t="shared" ref="H612:L612" si="740">$B$612/6</f>
        <v>0</v>
      </c>
      <c r="I612" s="407">
        <f t="shared" si="740"/>
        <v>0</v>
      </c>
      <c r="J612" s="407">
        <f t="shared" si="740"/>
        <v>0</v>
      </c>
      <c r="K612" s="407">
        <f t="shared" si="740"/>
        <v>0</v>
      </c>
      <c r="L612" s="408">
        <f t="shared" si="740"/>
        <v>0</v>
      </c>
      <c r="M612" s="117"/>
      <c r="N612" s="117"/>
      <c r="O612" s="117"/>
      <c r="P612" s="117"/>
    </row>
    <row r="613" spans="1:55" s="122" customFormat="1" ht="78" x14ac:dyDescent="0.3">
      <c r="A613" s="402" t="s">
        <v>538</v>
      </c>
      <c r="B613" s="403">
        <f>B615+B616</f>
        <v>52200000</v>
      </c>
      <c r="C613" s="403">
        <f t="shared" ref="C613" si="741">C615+C616</f>
        <v>0</v>
      </c>
      <c r="D613" s="403">
        <f t="shared" ref="D613" si="742">D615+D616</f>
        <v>0</v>
      </c>
      <c r="E613" s="403">
        <f t="shared" ref="E613" si="743">E615+E616</f>
        <v>0</v>
      </c>
      <c r="F613" s="403">
        <f t="shared" ref="F613" si="744">F615+F616</f>
        <v>0</v>
      </c>
      <c r="G613" s="403">
        <f t="shared" ref="G613" si="745">G615+G616</f>
        <v>8700000</v>
      </c>
      <c r="H613" s="403">
        <f t="shared" ref="H613" si="746">H615+H616</f>
        <v>8700000</v>
      </c>
      <c r="I613" s="403">
        <f t="shared" ref="I613" si="747">I615+I616</f>
        <v>8700000</v>
      </c>
      <c r="J613" s="403">
        <f t="shared" ref="J613" si="748">J615+J616</f>
        <v>8700000</v>
      </c>
      <c r="K613" s="403">
        <f t="shared" ref="K613" si="749">K615+K616</f>
        <v>8700000</v>
      </c>
      <c r="L613" s="404">
        <f t="shared" ref="L613" si="750">L615+L616</f>
        <v>8700000</v>
      </c>
      <c r="M613" s="117"/>
      <c r="N613" s="117"/>
      <c r="O613" s="117"/>
      <c r="P613" s="117"/>
    </row>
    <row r="614" spans="1:55" s="469" customFormat="1" x14ac:dyDescent="0.3">
      <c r="A614" s="547" t="s">
        <v>464</v>
      </c>
      <c r="B614" s="545">
        <f>B615+B616</f>
        <v>52200000</v>
      </c>
      <c r="C614" s="545">
        <f t="shared" ref="C614:L614" si="751">C615+C616</f>
        <v>0</v>
      </c>
      <c r="D614" s="545">
        <f t="shared" si="751"/>
        <v>0</v>
      </c>
      <c r="E614" s="545">
        <f t="shared" si="751"/>
        <v>0</v>
      </c>
      <c r="F614" s="545">
        <f t="shared" si="751"/>
        <v>0</v>
      </c>
      <c r="G614" s="545">
        <f t="shared" si="751"/>
        <v>8700000</v>
      </c>
      <c r="H614" s="545">
        <f t="shared" si="751"/>
        <v>8700000</v>
      </c>
      <c r="I614" s="545">
        <f t="shared" si="751"/>
        <v>8700000</v>
      </c>
      <c r="J614" s="545">
        <f t="shared" si="751"/>
        <v>8700000</v>
      </c>
      <c r="K614" s="545">
        <f t="shared" si="751"/>
        <v>8700000</v>
      </c>
      <c r="L614" s="546">
        <f t="shared" si="751"/>
        <v>8700000</v>
      </c>
      <c r="M614" s="117"/>
      <c r="N614" s="117"/>
      <c r="O614" s="117"/>
      <c r="P614" s="117"/>
      <c r="Q614" s="468"/>
      <c r="R614" s="468"/>
      <c r="S614" s="468"/>
      <c r="T614" s="468"/>
      <c r="U614" s="468"/>
      <c r="V614" s="468"/>
      <c r="W614" s="468"/>
      <c r="X614" s="468"/>
      <c r="Y614" s="468"/>
      <c r="Z614" s="468"/>
      <c r="AA614" s="468"/>
      <c r="AB614" s="468"/>
      <c r="AC614" s="468"/>
      <c r="AD614" s="468"/>
      <c r="AE614" s="468"/>
      <c r="AF614" s="468"/>
      <c r="AG614" s="468"/>
      <c r="AH614" s="468"/>
      <c r="AI614" s="468"/>
      <c r="AJ614" s="468"/>
      <c r="AK614" s="468"/>
      <c r="AL614" s="468"/>
      <c r="AM614" s="468"/>
      <c r="AN614" s="468"/>
      <c r="AO614" s="468"/>
      <c r="AP614" s="468"/>
      <c r="AQ614" s="468"/>
      <c r="AR614" s="468"/>
      <c r="AS614" s="468"/>
      <c r="AT614" s="468"/>
      <c r="AU614" s="468"/>
      <c r="AV614" s="468"/>
      <c r="AW614" s="468"/>
      <c r="AX614" s="468"/>
      <c r="AY614" s="468"/>
      <c r="AZ614" s="468"/>
      <c r="BA614" s="468"/>
      <c r="BB614" s="468"/>
      <c r="BC614" s="468"/>
    </row>
    <row r="615" spans="1:55" s="122" customFormat="1" hidden="1" x14ac:dyDescent="0.3">
      <c r="A615" s="406" t="s">
        <v>15</v>
      </c>
      <c r="B615" s="407">
        <v>0</v>
      </c>
      <c r="C615" s="407">
        <v>0</v>
      </c>
      <c r="D615" s="407">
        <v>0</v>
      </c>
      <c r="E615" s="407">
        <v>0</v>
      </c>
      <c r="F615" s="407">
        <v>0</v>
      </c>
      <c r="G615" s="407">
        <f>$B$615/6</f>
        <v>0</v>
      </c>
      <c r="H615" s="407">
        <f t="shared" ref="H615:L615" si="752">$B$615/6</f>
        <v>0</v>
      </c>
      <c r="I615" s="407">
        <f t="shared" si="752"/>
        <v>0</v>
      </c>
      <c r="J615" s="407">
        <f t="shared" si="752"/>
        <v>0</v>
      </c>
      <c r="K615" s="407">
        <f t="shared" si="752"/>
        <v>0</v>
      </c>
      <c r="L615" s="408">
        <f t="shared" si="752"/>
        <v>0</v>
      </c>
      <c r="M615" s="117"/>
      <c r="N615" s="117"/>
      <c r="O615" s="117"/>
      <c r="P615" s="117"/>
    </row>
    <row r="616" spans="1:55" s="122" customFormat="1" ht="52" x14ac:dyDescent="0.3">
      <c r="A616" s="406" t="s">
        <v>16</v>
      </c>
      <c r="B616" s="407">
        <f>'3.PIELIKUMS'!J69</f>
        <v>52200000</v>
      </c>
      <c r="C616" s="407">
        <v>0</v>
      </c>
      <c r="D616" s="407">
        <v>0</v>
      </c>
      <c r="E616" s="407">
        <v>0</v>
      </c>
      <c r="F616" s="407">
        <v>0</v>
      </c>
      <c r="G616" s="407">
        <f>$B$616/6</f>
        <v>8700000</v>
      </c>
      <c r="H616" s="407">
        <f t="shared" ref="H616:L616" si="753">$B$616/6</f>
        <v>8700000</v>
      </c>
      <c r="I616" s="407">
        <f t="shared" si="753"/>
        <v>8700000</v>
      </c>
      <c r="J616" s="407">
        <f t="shared" si="753"/>
        <v>8700000</v>
      </c>
      <c r="K616" s="407">
        <f t="shared" si="753"/>
        <v>8700000</v>
      </c>
      <c r="L616" s="408">
        <f t="shared" si="753"/>
        <v>8700000</v>
      </c>
      <c r="M616" s="117"/>
      <c r="N616" s="117"/>
      <c r="O616" s="117"/>
      <c r="P616" s="117"/>
    </row>
    <row r="617" spans="1:55" s="122" customFormat="1" ht="52" x14ac:dyDescent="0.3">
      <c r="A617" s="402" t="s">
        <v>539</v>
      </c>
      <c r="B617" s="403">
        <f>B619+B620</f>
        <v>0</v>
      </c>
      <c r="C617" s="403">
        <f t="shared" ref="C617" si="754">C619+C620</f>
        <v>0</v>
      </c>
      <c r="D617" s="403">
        <f t="shared" ref="D617" si="755">D619+D620</f>
        <v>0</v>
      </c>
      <c r="E617" s="403">
        <f t="shared" ref="E617" si="756">E619+E620</f>
        <v>0</v>
      </c>
      <c r="F617" s="403">
        <f t="shared" ref="F617" si="757">F619+F620</f>
        <v>0</v>
      </c>
      <c r="G617" s="403">
        <f t="shared" ref="G617" si="758">G619+G620</f>
        <v>0</v>
      </c>
      <c r="H617" s="403">
        <f t="shared" ref="H617" si="759">H619+H620</f>
        <v>0</v>
      </c>
      <c r="I617" s="403">
        <f t="shared" ref="I617" si="760">I619+I620</f>
        <v>0</v>
      </c>
      <c r="J617" s="403">
        <f t="shared" ref="J617" si="761">J619+J620</f>
        <v>0</v>
      </c>
      <c r="K617" s="403">
        <f t="shared" ref="K617" si="762">K619+K620</f>
        <v>0</v>
      </c>
      <c r="L617" s="404">
        <f t="shared" ref="L617" si="763">L619+L620</f>
        <v>0</v>
      </c>
      <c r="M617" s="117"/>
      <c r="N617" s="117"/>
      <c r="O617" s="117"/>
      <c r="P617" s="117"/>
    </row>
    <row r="618" spans="1:55" s="469" customFormat="1" ht="13.5" thickBot="1" x14ac:dyDescent="0.35">
      <c r="A618" s="548" t="s">
        <v>464</v>
      </c>
      <c r="B618" s="549">
        <f>B619+B620</f>
        <v>0</v>
      </c>
      <c r="C618" s="549">
        <f t="shared" ref="C618:L618" si="764">C619+C620</f>
        <v>0</v>
      </c>
      <c r="D618" s="549">
        <f t="shared" si="764"/>
        <v>0</v>
      </c>
      <c r="E618" s="549">
        <f t="shared" si="764"/>
        <v>0</v>
      </c>
      <c r="F618" s="549">
        <f t="shared" si="764"/>
        <v>0</v>
      </c>
      <c r="G618" s="549">
        <f t="shared" si="764"/>
        <v>0</v>
      </c>
      <c r="H618" s="549">
        <f t="shared" si="764"/>
        <v>0</v>
      </c>
      <c r="I618" s="549">
        <f t="shared" si="764"/>
        <v>0</v>
      </c>
      <c r="J618" s="549">
        <f t="shared" si="764"/>
        <v>0</v>
      </c>
      <c r="K618" s="549">
        <f t="shared" si="764"/>
        <v>0</v>
      </c>
      <c r="L618" s="550">
        <f t="shared" si="764"/>
        <v>0</v>
      </c>
      <c r="M618" s="117"/>
      <c r="N618" s="117"/>
      <c r="O618" s="117"/>
      <c r="P618" s="117"/>
      <c r="Q618" s="468"/>
      <c r="R618" s="468"/>
      <c r="S618" s="468"/>
      <c r="T618" s="468"/>
      <c r="U618" s="468"/>
      <c r="V618" s="468"/>
      <c r="W618" s="468"/>
      <c r="X618" s="468"/>
      <c r="Y618" s="468"/>
      <c r="Z618" s="468"/>
      <c r="AA618" s="468"/>
      <c r="AB618" s="468"/>
      <c r="AC618" s="468"/>
      <c r="AD618" s="468"/>
      <c r="AE618" s="468"/>
      <c r="AF618" s="468"/>
      <c r="AG618" s="468"/>
      <c r="AH618" s="468"/>
      <c r="AI618" s="468"/>
      <c r="AJ618" s="468"/>
      <c r="AK618" s="468"/>
      <c r="AL618" s="468"/>
      <c r="AM618" s="468"/>
      <c r="AN618" s="468"/>
      <c r="AO618" s="468"/>
      <c r="AP618" s="468"/>
      <c r="AQ618" s="468"/>
      <c r="AR618" s="468"/>
      <c r="AS618" s="468"/>
      <c r="AT618" s="468"/>
      <c r="AU618" s="468"/>
      <c r="AV618" s="468"/>
      <c r="AW618" s="468"/>
      <c r="AX618" s="468"/>
      <c r="AY618" s="468"/>
      <c r="AZ618" s="468"/>
      <c r="BA618" s="468"/>
      <c r="BB618" s="468"/>
      <c r="BC618" s="468"/>
    </row>
    <row r="619" spans="1:55" s="122" customFormat="1" hidden="1" x14ac:dyDescent="0.3">
      <c r="A619" s="279" t="s">
        <v>15</v>
      </c>
      <c r="B619" s="431">
        <v>0</v>
      </c>
      <c r="C619" s="431">
        <v>0</v>
      </c>
      <c r="D619" s="431">
        <v>0</v>
      </c>
      <c r="E619" s="431">
        <v>0</v>
      </c>
      <c r="F619" s="431">
        <v>0</v>
      </c>
      <c r="G619" s="431">
        <f>$B$619/6</f>
        <v>0</v>
      </c>
      <c r="H619" s="430">
        <f t="shared" ref="H619:L619" si="765">$B$619/6</f>
        <v>0</v>
      </c>
      <c r="I619" s="430">
        <f t="shared" si="765"/>
        <v>0</v>
      </c>
      <c r="J619" s="430">
        <f t="shared" si="765"/>
        <v>0</v>
      </c>
      <c r="K619" s="430">
        <f t="shared" si="765"/>
        <v>0</v>
      </c>
      <c r="L619" s="535">
        <f t="shared" si="765"/>
        <v>0</v>
      </c>
      <c r="M619" s="117"/>
      <c r="N619" s="117"/>
      <c r="O619" s="117"/>
      <c r="P619" s="117"/>
    </row>
    <row r="620" spans="1:55" s="122" customFormat="1" ht="52" hidden="1" x14ac:dyDescent="0.3">
      <c r="A620" s="176" t="s">
        <v>16</v>
      </c>
      <c r="B620" s="519">
        <f>'3.PIELIKUMS'!K70</f>
        <v>0</v>
      </c>
      <c r="C620" s="519">
        <v>0</v>
      </c>
      <c r="D620" s="519">
        <v>0</v>
      </c>
      <c r="E620" s="519">
        <v>0</v>
      </c>
      <c r="F620" s="519">
        <v>0</v>
      </c>
      <c r="G620" s="519">
        <f>$B$620/6</f>
        <v>0</v>
      </c>
      <c r="H620" s="183">
        <f t="shared" ref="H620:L620" si="766">$B$620/6</f>
        <v>0</v>
      </c>
      <c r="I620" s="183">
        <f t="shared" si="766"/>
        <v>0</v>
      </c>
      <c r="J620" s="183">
        <f t="shared" si="766"/>
        <v>0</v>
      </c>
      <c r="K620" s="183">
        <f t="shared" si="766"/>
        <v>0</v>
      </c>
      <c r="L620" s="184">
        <f t="shared" si="766"/>
        <v>0</v>
      </c>
      <c r="M620" s="117"/>
      <c r="N620" s="117"/>
      <c r="O620" s="117"/>
      <c r="P620" s="117"/>
    </row>
    <row r="621" spans="1:55" s="122" customFormat="1" ht="13.5" thickBot="1" x14ac:dyDescent="0.35">
      <c r="A621" s="667" t="s">
        <v>540</v>
      </c>
      <c r="B621" s="668"/>
      <c r="C621" s="668"/>
      <c r="D621" s="668"/>
      <c r="E621" s="668"/>
      <c r="F621" s="668"/>
      <c r="G621" s="668"/>
      <c r="H621" s="668"/>
      <c r="I621" s="668"/>
      <c r="J621" s="668"/>
      <c r="K621" s="668"/>
      <c r="L621" s="669"/>
      <c r="M621" s="117"/>
      <c r="N621" s="117"/>
      <c r="O621" s="117"/>
      <c r="P621" s="117"/>
    </row>
    <row r="622" spans="1:55" s="122" customFormat="1" ht="17.25" customHeight="1" x14ac:dyDescent="0.3">
      <c r="A622" s="470" t="s">
        <v>9</v>
      </c>
      <c r="B622" s="247">
        <f>B626</f>
        <v>721001429</v>
      </c>
      <c r="C622" s="247">
        <f t="shared" ref="C622:L622" si="767">C626</f>
        <v>0</v>
      </c>
      <c r="D622" s="247">
        <f t="shared" si="767"/>
        <v>0</v>
      </c>
      <c r="E622" s="247">
        <f t="shared" si="767"/>
        <v>0</v>
      </c>
      <c r="F622" s="247">
        <f t="shared" si="767"/>
        <v>0</v>
      </c>
      <c r="G622" s="247">
        <f t="shared" si="767"/>
        <v>120166904.83333333</v>
      </c>
      <c r="H622" s="247">
        <f t="shared" si="767"/>
        <v>120166904.83333333</v>
      </c>
      <c r="I622" s="247">
        <f t="shared" si="767"/>
        <v>120166904.83333333</v>
      </c>
      <c r="J622" s="247">
        <f t="shared" si="767"/>
        <v>120166904.83333333</v>
      </c>
      <c r="K622" s="247">
        <f t="shared" si="767"/>
        <v>120166904.83333333</v>
      </c>
      <c r="L622" s="280">
        <f t="shared" si="767"/>
        <v>120166904.83333333</v>
      </c>
      <c r="M622" s="117"/>
      <c r="N622" s="117"/>
      <c r="O622" s="117"/>
      <c r="P622" s="117"/>
    </row>
    <row r="623" spans="1:55" hidden="1" x14ac:dyDescent="0.3">
      <c r="A623" s="107" t="s">
        <v>10</v>
      </c>
      <c r="B623" s="171"/>
      <c r="C623" s="171"/>
      <c r="D623" s="171"/>
      <c r="E623" s="171"/>
      <c r="F623" s="171"/>
      <c r="G623" s="171"/>
      <c r="H623" s="171"/>
      <c r="I623" s="171"/>
      <c r="J623" s="171"/>
      <c r="K623" s="171"/>
      <c r="L623" s="172"/>
    </row>
    <row r="624" spans="1:55" hidden="1" x14ac:dyDescent="0.3">
      <c r="A624" s="107" t="s">
        <v>11</v>
      </c>
      <c r="B624" s="171"/>
      <c r="C624" s="171"/>
      <c r="D624" s="171"/>
      <c r="E624" s="171"/>
      <c r="F624" s="171"/>
      <c r="G624" s="171"/>
      <c r="H624" s="171"/>
      <c r="I624" s="171"/>
      <c r="J624" s="171"/>
      <c r="K624" s="171"/>
      <c r="L624" s="172"/>
    </row>
    <row r="625" spans="1:55" ht="26" hidden="1" x14ac:dyDescent="0.3">
      <c r="A625" s="107" t="s">
        <v>12</v>
      </c>
      <c r="B625" s="171"/>
      <c r="C625" s="171"/>
      <c r="D625" s="171"/>
      <c r="E625" s="171"/>
      <c r="F625" s="171"/>
      <c r="G625" s="171"/>
      <c r="H625" s="171"/>
      <c r="I625" s="171"/>
      <c r="J625" s="171"/>
      <c r="K625" s="171"/>
      <c r="L625" s="172"/>
    </row>
    <row r="626" spans="1:55" s="122" customFormat="1" x14ac:dyDescent="0.3">
      <c r="A626" s="146" t="s">
        <v>13</v>
      </c>
      <c r="B626" s="147">
        <f>B628+B629</f>
        <v>721001429</v>
      </c>
      <c r="C626" s="147">
        <f t="shared" ref="C626:L626" si="768">C628+C629</f>
        <v>0</v>
      </c>
      <c r="D626" s="147">
        <f t="shared" si="768"/>
        <v>0</v>
      </c>
      <c r="E626" s="147">
        <f t="shared" si="768"/>
        <v>0</v>
      </c>
      <c r="F626" s="147">
        <f t="shared" si="768"/>
        <v>0</v>
      </c>
      <c r="G626" s="147">
        <f t="shared" si="768"/>
        <v>120166904.83333333</v>
      </c>
      <c r="H626" s="147">
        <f t="shared" si="768"/>
        <v>120166904.83333333</v>
      </c>
      <c r="I626" s="147">
        <f t="shared" si="768"/>
        <v>120166904.83333333</v>
      </c>
      <c r="J626" s="147">
        <f t="shared" si="768"/>
        <v>120166904.83333333</v>
      </c>
      <c r="K626" s="147">
        <f t="shared" si="768"/>
        <v>120166904.83333333</v>
      </c>
      <c r="L626" s="151">
        <f t="shared" si="768"/>
        <v>120166904.83333333</v>
      </c>
      <c r="M626" s="117"/>
      <c r="N626" s="117"/>
      <c r="O626" s="117"/>
      <c r="P626" s="117"/>
    </row>
    <row r="627" spans="1:55" hidden="1" x14ac:dyDescent="0.3">
      <c r="A627" s="148" t="s">
        <v>14</v>
      </c>
      <c r="B627" s="171"/>
      <c r="C627" s="171"/>
      <c r="D627" s="171"/>
      <c r="E627" s="171"/>
      <c r="F627" s="171"/>
      <c r="G627" s="171"/>
      <c r="H627" s="171"/>
      <c r="I627" s="171"/>
      <c r="J627" s="171"/>
      <c r="K627" s="171"/>
      <c r="L627" s="172"/>
    </row>
    <row r="628" spans="1:55" x14ac:dyDescent="0.3">
      <c r="A628" s="148" t="s">
        <v>15</v>
      </c>
      <c r="B628" s="149">
        <f t="shared" ref="B628:L628" si="769">B657+B675+B709+B727+B745+B771+B789+B817+B842</f>
        <v>10000000</v>
      </c>
      <c r="C628" s="149">
        <f t="shared" si="769"/>
        <v>0</v>
      </c>
      <c r="D628" s="149">
        <f t="shared" si="769"/>
        <v>0</v>
      </c>
      <c r="E628" s="149">
        <f t="shared" si="769"/>
        <v>0</v>
      </c>
      <c r="F628" s="149">
        <f t="shared" si="769"/>
        <v>0</v>
      </c>
      <c r="G628" s="149">
        <f t="shared" si="769"/>
        <v>1666666.6666666667</v>
      </c>
      <c r="H628" s="149">
        <f t="shared" si="769"/>
        <v>1666666.6666666667</v>
      </c>
      <c r="I628" s="149">
        <f t="shared" si="769"/>
        <v>1666666.6666666667</v>
      </c>
      <c r="J628" s="149">
        <f t="shared" si="769"/>
        <v>1666666.6666666667</v>
      </c>
      <c r="K628" s="149">
        <f t="shared" si="769"/>
        <v>1666666.6666666667</v>
      </c>
      <c r="L628" s="178">
        <f t="shared" si="769"/>
        <v>1666666.6666666667</v>
      </c>
    </row>
    <row r="629" spans="1:55" ht="52.5" thickBot="1" x14ac:dyDescent="0.35">
      <c r="A629" s="150" t="s">
        <v>16</v>
      </c>
      <c r="B629" s="177">
        <f t="shared" ref="B629:L629" si="770">B658+B676+B710+B728+B746+B772+B790+B818+B843</f>
        <v>711001429</v>
      </c>
      <c r="C629" s="177">
        <f t="shared" si="770"/>
        <v>0</v>
      </c>
      <c r="D629" s="177">
        <f t="shared" si="770"/>
        <v>0</v>
      </c>
      <c r="E629" s="177">
        <f t="shared" si="770"/>
        <v>0</v>
      </c>
      <c r="F629" s="177">
        <f t="shared" si="770"/>
        <v>0</v>
      </c>
      <c r="G629" s="177">
        <f t="shared" si="770"/>
        <v>118500238.16666666</v>
      </c>
      <c r="H629" s="177">
        <f t="shared" si="770"/>
        <v>118500238.16666666</v>
      </c>
      <c r="I629" s="177">
        <f t="shared" si="770"/>
        <v>118500238.16666666</v>
      </c>
      <c r="J629" s="177">
        <f t="shared" si="770"/>
        <v>118500238.16666666</v>
      </c>
      <c r="K629" s="177">
        <f t="shared" si="770"/>
        <v>118500238.16666666</v>
      </c>
      <c r="L629" s="179">
        <f t="shared" si="770"/>
        <v>118500238.16666666</v>
      </c>
    </row>
    <row r="630" spans="1:55" s="250" customFormat="1" x14ac:dyDescent="0.3">
      <c r="A630" s="475" t="s">
        <v>461</v>
      </c>
      <c r="B630" s="476"/>
      <c r="C630" s="476"/>
      <c r="D630" s="476"/>
      <c r="E630" s="476"/>
      <c r="F630" s="476"/>
      <c r="G630" s="476"/>
      <c r="H630" s="476"/>
      <c r="I630" s="476"/>
      <c r="J630" s="476"/>
      <c r="K630" s="476"/>
      <c r="L630" s="477"/>
      <c r="M630" s="117"/>
      <c r="N630" s="117"/>
      <c r="O630" s="117"/>
      <c r="P630" s="117"/>
    </row>
    <row r="631" spans="1:55" s="250" customFormat="1" x14ac:dyDescent="0.3">
      <c r="A631" s="478" t="s">
        <v>462</v>
      </c>
      <c r="B631" s="451"/>
      <c r="C631" s="451"/>
      <c r="D631" s="451"/>
      <c r="E631" s="451"/>
      <c r="F631" s="451"/>
      <c r="G631" s="451"/>
      <c r="H631" s="451"/>
      <c r="I631" s="451"/>
      <c r="J631" s="451"/>
      <c r="K631" s="451"/>
      <c r="L631" s="479"/>
      <c r="M631" s="117"/>
      <c r="N631" s="117"/>
      <c r="O631" s="117"/>
      <c r="P631" s="117"/>
    </row>
    <row r="632" spans="1:55" s="415" customFormat="1" hidden="1" x14ac:dyDescent="0.3">
      <c r="A632" s="502" t="s">
        <v>541</v>
      </c>
      <c r="B632" s="451">
        <f t="shared" ref="B632:L632" si="771">B796</f>
        <v>0</v>
      </c>
      <c r="C632" s="451">
        <f t="shared" si="771"/>
        <v>0</v>
      </c>
      <c r="D632" s="451">
        <f t="shared" si="771"/>
        <v>0</v>
      </c>
      <c r="E632" s="451">
        <f t="shared" si="771"/>
        <v>0</v>
      </c>
      <c r="F632" s="451">
        <f t="shared" si="771"/>
        <v>0</v>
      </c>
      <c r="G632" s="451">
        <f t="shared" si="771"/>
        <v>0</v>
      </c>
      <c r="H632" s="451">
        <f t="shared" si="771"/>
        <v>0</v>
      </c>
      <c r="I632" s="451">
        <f t="shared" si="771"/>
        <v>0</v>
      </c>
      <c r="J632" s="451">
        <f t="shared" si="771"/>
        <v>0</v>
      </c>
      <c r="K632" s="451">
        <f t="shared" si="771"/>
        <v>0</v>
      </c>
      <c r="L632" s="479">
        <f t="shared" si="771"/>
        <v>0</v>
      </c>
      <c r="M632" s="117"/>
      <c r="N632" s="117"/>
      <c r="O632" s="117"/>
      <c r="P632" s="117"/>
      <c r="Q632" s="397"/>
      <c r="R632" s="397"/>
      <c r="S632" s="397"/>
      <c r="T632" s="397"/>
      <c r="U632" s="397"/>
      <c r="V632" s="397"/>
      <c r="W632" s="397"/>
      <c r="X632" s="397"/>
      <c r="Y632" s="397"/>
      <c r="Z632" s="397"/>
      <c r="AA632" s="397"/>
      <c r="AB632" s="397"/>
      <c r="AC632" s="397"/>
      <c r="AD632" s="397"/>
      <c r="AE632" s="397"/>
      <c r="AF632" s="397"/>
      <c r="AG632" s="397"/>
      <c r="AH632" s="397"/>
      <c r="AI632" s="397"/>
      <c r="AJ632" s="397"/>
      <c r="AK632" s="397"/>
      <c r="AL632" s="397"/>
      <c r="AM632" s="397"/>
      <c r="AN632" s="397"/>
      <c r="AO632" s="397"/>
      <c r="AP632" s="397"/>
      <c r="AQ632" s="397"/>
      <c r="AR632" s="397"/>
      <c r="AS632" s="397"/>
      <c r="AT632" s="397"/>
      <c r="AU632" s="397"/>
      <c r="AV632" s="397"/>
      <c r="AW632" s="397"/>
      <c r="AX632" s="397"/>
      <c r="AY632" s="397"/>
      <c r="AZ632" s="397"/>
      <c r="BA632" s="397"/>
      <c r="BB632" s="397"/>
      <c r="BC632" s="397"/>
    </row>
    <row r="633" spans="1:55" s="122" customFormat="1" hidden="1" x14ac:dyDescent="0.3">
      <c r="A633" s="478" t="s">
        <v>15</v>
      </c>
      <c r="B633" s="452">
        <f t="shared" ref="B633:L633" si="772">B797</f>
        <v>0</v>
      </c>
      <c r="C633" s="452">
        <f t="shared" si="772"/>
        <v>0</v>
      </c>
      <c r="D633" s="452">
        <f t="shared" si="772"/>
        <v>0</v>
      </c>
      <c r="E633" s="452">
        <f t="shared" si="772"/>
        <v>0</v>
      </c>
      <c r="F633" s="452">
        <f t="shared" si="772"/>
        <v>0</v>
      </c>
      <c r="G633" s="452">
        <f t="shared" si="772"/>
        <v>0</v>
      </c>
      <c r="H633" s="452">
        <f t="shared" si="772"/>
        <v>0</v>
      </c>
      <c r="I633" s="452">
        <f t="shared" si="772"/>
        <v>0</v>
      </c>
      <c r="J633" s="452">
        <f t="shared" si="772"/>
        <v>0</v>
      </c>
      <c r="K633" s="452">
        <f t="shared" si="772"/>
        <v>0</v>
      </c>
      <c r="L633" s="459">
        <f t="shared" si="772"/>
        <v>0</v>
      </c>
      <c r="M633" s="117"/>
      <c r="N633" s="117"/>
      <c r="O633" s="117"/>
      <c r="P633" s="117"/>
      <c r="Q633" s="397"/>
      <c r="R633" s="397"/>
      <c r="S633" s="397"/>
      <c r="T633" s="397"/>
      <c r="U633" s="397"/>
      <c r="V633" s="397"/>
      <c r="W633" s="397"/>
      <c r="X633" s="397"/>
      <c r="Y633" s="397"/>
      <c r="Z633" s="397"/>
      <c r="AA633" s="397"/>
      <c r="AB633" s="397"/>
      <c r="AC633" s="397"/>
      <c r="AD633" s="397"/>
      <c r="AE633" s="397"/>
      <c r="AF633" s="397"/>
      <c r="AG633" s="397"/>
      <c r="AH633" s="397"/>
      <c r="AI633" s="397"/>
      <c r="AJ633" s="397"/>
      <c r="AK633" s="397"/>
      <c r="AL633" s="397"/>
      <c r="AM633" s="397"/>
      <c r="AN633" s="397"/>
      <c r="AO633" s="397"/>
      <c r="AP633" s="397"/>
      <c r="AQ633" s="397"/>
      <c r="AR633" s="397"/>
      <c r="AS633" s="397"/>
      <c r="AT633" s="397"/>
      <c r="AU633" s="397"/>
      <c r="AV633" s="397"/>
      <c r="AW633" s="397"/>
      <c r="AX633" s="397"/>
      <c r="AY633" s="397"/>
      <c r="AZ633" s="397"/>
      <c r="BA633" s="397"/>
      <c r="BB633" s="397"/>
      <c r="BC633" s="397"/>
    </row>
    <row r="634" spans="1:55" s="122" customFormat="1" ht="52" hidden="1" x14ac:dyDescent="0.3">
      <c r="A634" s="478" t="s">
        <v>16</v>
      </c>
      <c r="B634" s="452">
        <f t="shared" ref="B634:L634" si="773">B798</f>
        <v>0</v>
      </c>
      <c r="C634" s="452">
        <f t="shared" si="773"/>
        <v>0</v>
      </c>
      <c r="D634" s="452">
        <f t="shared" si="773"/>
        <v>0</v>
      </c>
      <c r="E634" s="452">
        <f t="shared" si="773"/>
        <v>0</v>
      </c>
      <c r="F634" s="452">
        <f t="shared" si="773"/>
        <v>0</v>
      </c>
      <c r="G634" s="452">
        <f t="shared" si="773"/>
        <v>0</v>
      </c>
      <c r="H634" s="452">
        <f t="shared" si="773"/>
        <v>0</v>
      </c>
      <c r="I634" s="452">
        <f t="shared" si="773"/>
        <v>0</v>
      </c>
      <c r="J634" s="452">
        <f t="shared" si="773"/>
        <v>0</v>
      </c>
      <c r="K634" s="452">
        <f t="shared" si="773"/>
        <v>0</v>
      </c>
      <c r="L634" s="459">
        <f t="shared" si="773"/>
        <v>0</v>
      </c>
      <c r="M634" s="117"/>
      <c r="N634" s="117"/>
      <c r="O634" s="117"/>
      <c r="P634" s="117"/>
    </row>
    <row r="635" spans="1:55" s="469" customFormat="1" x14ac:dyDescent="0.3">
      <c r="A635" s="502" t="s">
        <v>464</v>
      </c>
      <c r="B635" s="451">
        <f>B679+B713+B793+B846</f>
        <v>264290000</v>
      </c>
      <c r="C635" s="451">
        <f t="shared" ref="C635:L636" si="774">C679+C713+C793+C846</f>
        <v>0</v>
      </c>
      <c r="D635" s="451">
        <f t="shared" si="774"/>
        <v>0</v>
      </c>
      <c r="E635" s="451">
        <f t="shared" si="774"/>
        <v>0</v>
      </c>
      <c r="F635" s="451">
        <f t="shared" si="774"/>
        <v>0</v>
      </c>
      <c r="G635" s="451">
        <f t="shared" si="774"/>
        <v>44048333.333333328</v>
      </c>
      <c r="H635" s="451">
        <f t="shared" si="774"/>
        <v>44048333.333333328</v>
      </c>
      <c r="I635" s="451">
        <f t="shared" si="774"/>
        <v>44048333.333333328</v>
      </c>
      <c r="J635" s="451">
        <f t="shared" si="774"/>
        <v>44048333.333333328</v>
      </c>
      <c r="K635" s="451">
        <f t="shared" si="774"/>
        <v>44048333.333333328</v>
      </c>
      <c r="L635" s="451">
        <f t="shared" si="774"/>
        <v>44048333.333333328</v>
      </c>
      <c r="M635" s="117"/>
      <c r="N635" s="117"/>
      <c r="O635" s="117"/>
      <c r="P635" s="117"/>
      <c r="Q635" s="471"/>
      <c r="R635" s="468"/>
      <c r="S635" s="468"/>
      <c r="T635" s="468"/>
      <c r="U635" s="468"/>
      <c r="V635" s="468"/>
      <c r="W635" s="468"/>
      <c r="X635" s="468"/>
      <c r="Y635" s="468"/>
      <c r="Z635" s="468"/>
      <c r="AA635" s="468"/>
      <c r="AB635" s="468"/>
      <c r="AC635" s="468"/>
      <c r="AD635" s="468"/>
      <c r="AE635" s="468"/>
      <c r="AF635" s="468"/>
      <c r="AG635" s="468"/>
      <c r="AH635" s="468"/>
      <c r="AI635" s="468"/>
      <c r="AJ635" s="468"/>
      <c r="AK635" s="468"/>
      <c r="AL635" s="468"/>
      <c r="AM635" s="468"/>
      <c r="AN635" s="468"/>
      <c r="AO635" s="468"/>
      <c r="AP635" s="468"/>
      <c r="AQ635" s="468"/>
      <c r="AR635" s="468"/>
      <c r="AS635" s="468"/>
      <c r="AT635" s="468"/>
      <c r="AU635" s="468"/>
      <c r="AV635" s="468"/>
      <c r="AW635" s="468"/>
      <c r="AX635" s="468"/>
      <c r="AY635" s="468"/>
      <c r="AZ635" s="468"/>
      <c r="BA635" s="468"/>
      <c r="BB635" s="468"/>
      <c r="BC635" s="468"/>
    </row>
    <row r="636" spans="1:55" s="250" customFormat="1" x14ac:dyDescent="0.3">
      <c r="A636" s="478" t="s">
        <v>15</v>
      </c>
      <c r="B636" s="452">
        <f>B680+B714+B794+B847</f>
        <v>10000000</v>
      </c>
      <c r="C636" s="452">
        <f t="shared" si="774"/>
        <v>0</v>
      </c>
      <c r="D636" s="452">
        <f t="shared" si="774"/>
        <v>0</v>
      </c>
      <c r="E636" s="452">
        <f t="shared" si="774"/>
        <v>0</v>
      </c>
      <c r="F636" s="452">
        <f t="shared" si="774"/>
        <v>0</v>
      </c>
      <c r="G636" s="452">
        <f t="shared" si="774"/>
        <v>1666666.6666666667</v>
      </c>
      <c r="H636" s="452">
        <f t="shared" si="774"/>
        <v>1666666.6666666667</v>
      </c>
      <c r="I636" s="452">
        <f t="shared" si="774"/>
        <v>1666666.6666666667</v>
      </c>
      <c r="J636" s="452">
        <f t="shared" si="774"/>
        <v>1666666.6666666667</v>
      </c>
      <c r="K636" s="452">
        <f t="shared" si="774"/>
        <v>1666666.6666666667</v>
      </c>
      <c r="L636" s="452">
        <f t="shared" si="774"/>
        <v>1666666.6666666667</v>
      </c>
      <c r="M636" s="117"/>
      <c r="N636" s="117"/>
      <c r="O636" s="117"/>
      <c r="P636" s="117"/>
    </row>
    <row r="637" spans="1:55" s="250" customFormat="1" ht="52" x14ac:dyDescent="0.3">
      <c r="A637" s="478" t="s">
        <v>16</v>
      </c>
      <c r="B637" s="452">
        <f>B681+B715+B795+B848</f>
        <v>254290000</v>
      </c>
      <c r="C637" s="452">
        <f t="shared" ref="C637:L637" si="775">C681+C715+C795+C848</f>
        <v>0</v>
      </c>
      <c r="D637" s="452">
        <f t="shared" si="775"/>
        <v>0</v>
      </c>
      <c r="E637" s="452">
        <f t="shared" si="775"/>
        <v>0</v>
      </c>
      <c r="F637" s="452">
        <f t="shared" si="775"/>
        <v>0</v>
      </c>
      <c r="G637" s="452">
        <f t="shared" si="775"/>
        <v>42381666.666666664</v>
      </c>
      <c r="H637" s="452">
        <f t="shared" si="775"/>
        <v>42381666.666666664</v>
      </c>
      <c r="I637" s="452">
        <f t="shared" si="775"/>
        <v>42381666.666666664</v>
      </c>
      <c r="J637" s="452">
        <f t="shared" si="775"/>
        <v>42381666.666666664</v>
      </c>
      <c r="K637" s="452">
        <f t="shared" si="775"/>
        <v>42381666.666666664</v>
      </c>
      <c r="L637" s="452">
        <f t="shared" si="775"/>
        <v>42381666.666666664</v>
      </c>
      <c r="M637" s="117"/>
      <c r="N637" s="117"/>
      <c r="O637" s="117"/>
      <c r="P637" s="117"/>
    </row>
    <row r="638" spans="1:55" s="122" customFormat="1" x14ac:dyDescent="0.3">
      <c r="A638" s="502" t="s">
        <v>466</v>
      </c>
      <c r="B638" s="451">
        <f>B639+B640</f>
        <v>102000000</v>
      </c>
      <c r="C638" s="451">
        <f t="shared" ref="C638:L638" si="776">C639+C640</f>
        <v>0</v>
      </c>
      <c r="D638" s="451">
        <f t="shared" si="776"/>
        <v>0</v>
      </c>
      <c r="E638" s="451">
        <f t="shared" si="776"/>
        <v>0</v>
      </c>
      <c r="F638" s="451">
        <f t="shared" si="776"/>
        <v>0</v>
      </c>
      <c r="G638" s="451">
        <f t="shared" si="776"/>
        <v>17000000</v>
      </c>
      <c r="H638" s="451">
        <f t="shared" si="776"/>
        <v>17000000</v>
      </c>
      <c r="I638" s="451">
        <f t="shared" si="776"/>
        <v>17000000</v>
      </c>
      <c r="J638" s="451">
        <f t="shared" si="776"/>
        <v>17000000</v>
      </c>
      <c r="K638" s="451">
        <f t="shared" si="776"/>
        <v>17000000</v>
      </c>
      <c r="L638" s="479">
        <f t="shared" si="776"/>
        <v>17000000</v>
      </c>
      <c r="M638" s="117"/>
      <c r="N638" s="117"/>
      <c r="O638" s="117"/>
      <c r="P638" s="117"/>
      <c r="Q638" s="397"/>
      <c r="R638" s="397"/>
      <c r="S638" s="397"/>
      <c r="T638" s="397"/>
      <c r="U638" s="397"/>
      <c r="V638" s="397"/>
      <c r="W638" s="397"/>
      <c r="X638" s="397"/>
      <c r="Y638" s="397"/>
      <c r="Z638" s="397"/>
      <c r="AA638" s="397"/>
      <c r="AB638" s="397"/>
      <c r="AC638" s="397"/>
      <c r="AD638" s="397"/>
      <c r="AE638" s="397"/>
      <c r="AF638" s="397"/>
      <c r="AG638" s="397"/>
      <c r="AH638" s="397"/>
      <c r="AI638" s="397"/>
      <c r="AJ638" s="397"/>
      <c r="AK638" s="397"/>
      <c r="AL638" s="397"/>
      <c r="AM638" s="397"/>
      <c r="AN638" s="397"/>
      <c r="AO638" s="397"/>
      <c r="AP638" s="397"/>
      <c r="AQ638" s="397"/>
      <c r="AR638" s="397"/>
      <c r="AS638" s="397"/>
      <c r="AT638" s="397"/>
      <c r="AU638" s="397"/>
      <c r="AV638" s="397"/>
      <c r="AW638" s="397"/>
      <c r="AX638" s="397"/>
      <c r="AY638" s="397"/>
      <c r="AZ638" s="397"/>
      <c r="BA638" s="397"/>
      <c r="BB638" s="397"/>
      <c r="BC638" s="397"/>
    </row>
    <row r="639" spans="1:55" s="122" customFormat="1" hidden="1" x14ac:dyDescent="0.3">
      <c r="A639" s="478" t="s">
        <v>15</v>
      </c>
      <c r="B639" s="452">
        <f t="shared" ref="B639:L639" si="777">B800+B850</f>
        <v>0</v>
      </c>
      <c r="C639" s="452">
        <f t="shared" si="777"/>
        <v>0</v>
      </c>
      <c r="D639" s="452">
        <f t="shared" si="777"/>
        <v>0</v>
      </c>
      <c r="E639" s="452">
        <f t="shared" si="777"/>
        <v>0</v>
      </c>
      <c r="F639" s="452">
        <f t="shared" si="777"/>
        <v>0</v>
      </c>
      <c r="G639" s="452">
        <f t="shared" si="777"/>
        <v>0</v>
      </c>
      <c r="H639" s="452">
        <f t="shared" si="777"/>
        <v>0</v>
      </c>
      <c r="I639" s="452">
        <f t="shared" si="777"/>
        <v>0</v>
      </c>
      <c r="J639" s="452">
        <f t="shared" si="777"/>
        <v>0</v>
      </c>
      <c r="K639" s="452">
        <f t="shared" si="777"/>
        <v>0</v>
      </c>
      <c r="L639" s="459">
        <f t="shared" si="777"/>
        <v>0</v>
      </c>
      <c r="M639" s="117"/>
      <c r="N639" s="117"/>
      <c r="O639" s="117"/>
      <c r="P639" s="117"/>
      <c r="Q639" s="397"/>
      <c r="R639" s="397"/>
      <c r="S639" s="397"/>
      <c r="T639" s="397"/>
      <c r="U639" s="397"/>
      <c r="V639" s="397"/>
      <c r="W639" s="397"/>
      <c r="X639" s="397"/>
      <c r="Y639" s="397"/>
      <c r="Z639" s="397"/>
      <c r="AA639" s="397"/>
      <c r="AB639" s="397"/>
      <c r="AC639" s="397"/>
      <c r="AD639" s="397"/>
      <c r="AE639" s="397"/>
      <c r="AF639" s="397"/>
      <c r="AG639" s="397"/>
      <c r="AH639" s="397"/>
      <c r="AI639" s="397"/>
      <c r="AJ639" s="397"/>
      <c r="AK639" s="397"/>
      <c r="AL639" s="397"/>
      <c r="AM639" s="397"/>
      <c r="AN639" s="397"/>
      <c r="AO639" s="397"/>
      <c r="AP639" s="397"/>
      <c r="AQ639" s="397"/>
      <c r="AR639" s="397"/>
      <c r="AS639" s="397"/>
      <c r="AT639" s="397"/>
      <c r="AU639" s="397"/>
      <c r="AV639" s="397"/>
      <c r="AW639" s="397"/>
      <c r="AX639" s="397"/>
      <c r="AY639" s="397"/>
      <c r="AZ639" s="397"/>
      <c r="BA639" s="397"/>
      <c r="BB639" s="397"/>
      <c r="BC639" s="397"/>
    </row>
    <row r="640" spans="1:55" s="122" customFormat="1" ht="52" x14ac:dyDescent="0.3">
      <c r="A640" s="478" t="s">
        <v>16</v>
      </c>
      <c r="B640" s="452">
        <f t="shared" ref="B640:L640" si="778">B801+B851</f>
        <v>102000000</v>
      </c>
      <c r="C640" s="452">
        <f t="shared" si="778"/>
        <v>0</v>
      </c>
      <c r="D640" s="452">
        <f t="shared" si="778"/>
        <v>0</v>
      </c>
      <c r="E640" s="452">
        <f t="shared" si="778"/>
        <v>0</v>
      </c>
      <c r="F640" s="452">
        <f t="shared" si="778"/>
        <v>0</v>
      </c>
      <c r="G640" s="452">
        <f t="shared" si="778"/>
        <v>17000000</v>
      </c>
      <c r="H640" s="452">
        <f t="shared" si="778"/>
        <v>17000000</v>
      </c>
      <c r="I640" s="452">
        <f t="shared" si="778"/>
        <v>17000000</v>
      </c>
      <c r="J640" s="452">
        <f t="shared" si="778"/>
        <v>17000000</v>
      </c>
      <c r="K640" s="452">
        <f t="shared" si="778"/>
        <v>17000000</v>
      </c>
      <c r="L640" s="459">
        <f t="shared" si="778"/>
        <v>17000000</v>
      </c>
      <c r="M640" s="117"/>
      <c r="N640" s="117"/>
      <c r="O640" s="117"/>
      <c r="P640" s="117"/>
    </row>
    <row r="641" spans="1:55" s="469" customFormat="1" x14ac:dyDescent="0.3">
      <c r="A641" s="502" t="s">
        <v>467</v>
      </c>
      <c r="B641" s="451">
        <f>B642+B643</f>
        <v>0</v>
      </c>
      <c r="C641" s="451">
        <f t="shared" ref="C641:K641" si="779">C642+C643</f>
        <v>0</v>
      </c>
      <c r="D641" s="451">
        <f t="shared" si="779"/>
        <v>0</v>
      </c>
      <c r="E641" s="451">
        <f t="shared" si="779"/>
        <v>0</v>
      </c>
      <c r="F641" s="451">
        <f t="shared" si="779"/>
        <v>0</v>
      </c>
      <c r="G641" s="451">
        <f t="shared" si="779"/>
        <v>0</v>
      </c>
      <c r="H641" s="451">
        <f t="shared" si="779"/>
        <v>0</v>
      </c>
      <c r="I641" s="451">
        <f t="shared" si="779"/>
        <v>0</v>
      </c>
      <c r="J641" s="451">
        <f t="shared" si="779"/>
        <v>0</v>
      </c>
      <c r="K641" s="451">
        <f t="shared" si="779"/>
        <v>0</v>
      </c>
      <c r="L641" s="479">
        <f>L642+L643</f>
        <v>0</v>
      </c>
      <c r="M641" s="117"/>
      <c r="N641" s="117"/>
      <c r="O641" s="117"/>
      <c r="P641" s="117"/>
      <c r="Q641" s="468"/>
      <c r="R641" s="468"/>
      <c r="S641" s="468"/>
      <c r="T641" s="468"/>
      <c r="U641" s="468"/>
      <c r="V641" s="468"/>
      <c r="W641" s="468"/>
      <c r="X641" s="468"/>
      <c r="Y641" s="468"/>
      <c r="Z641" s="468"/>
      <c r="AA641" s="468"/>
      <c r="AB641" s="468"/>
      <c r="AC641" s="468"/>
      <c r="AD641" s="468"/>
      <c r="AE641" s="468"/>
      <c r="AF641" s="468"/>
      <c r="AG641" s="468"/>
      <c r="AH641" s="468"/>
      <c r="AI641" s="468"/>
      <c r="AJ641" s="468"/>
      <c r="AK641" s="468"/>
      <c r="AL641" s="468"/>
      <c r="AM641" s="468"/>
      <c r="AN641" s="468"/>
      <c r="AO641" s="468"/>
      <c r="AP641" s="468"/>
      <c r="AQ641" s="468"/>
      <c r="AR641" s="468"/>
      <c r="AS641" s="468"/>
      <c r="AT641" s="468"/>
      <c r="AU641" s="468"/>
      <c r="AV641" s="468"/>
      <c r="AW641" s="468"/>
      <c r="AX641" s="468"/>
      <c r="AY641" s="468"/>
      <c r="AZ641" s="468"/>
      <c r="BA641" s="468"/>
      <c r="BB641" s="468"/>
      <c r="BC641" s="468"/>
    </row>
    <row r="642" spans="1:55" s="448" customFormat="1" hidden="1" x14ac:dyDescent="0.3">
      <c r="A642" s="478" t="s">
        <v>15</v>
      </c>
      <c r="B642" s="452">
        <f>B732</f>
        <v>0</v>
      </c>
      <c r="C642" s="452">
        <f t="shared" ref="C642:L642" si="780">C732</f>
        <v>0</v>
      </c>
      <c r="D642" s="452">
        <f t="shared" si="780"/>
        <v>0</v>
      </c>
      <c r="E642" s="452">
        <f t="shared" si="780"/>
        <v>0</v>
      </c>
      <c r="F642" s="452">
        <f t="shared" si="780"/>
        <v>0</v>
      </c>
      <c r="G642" s="452">
        <f t="shared" si="780"/>
        <v>0</v>
      </c>
      <c r="H642" s="452">
        <f t="shared" si="780"/>
        <v>0</v>
      </c>
      <c r="I642" s="452">
        <f t="shared" si="780"/>
        <v>0</v>
      </c>
      <c r="J642" s="452">
        <f t="shared" si="780"/>
        <v>0</v>
      </c>
      <c r="K642" s="452">
        <f t="shared" si="780"/>
        <v>0</v>
      </c>
      <c r="L642" s="459">
        <f t="shared" si="780"/>
        <v>0</v>
      </c>
      <c r="M642" s="117"/>
      <c r="N642" s="117"/>
      <c r="O642" s="117"/>
      <c r="P642" s="117"/>
    </row>
    <row r="643" spans="1:55" s="448" customFormat="1" ht="52" hidden="1" x14ac:dyDescent="0.3">
      <c r="A643" s="478" t="s">
        <v>16</v>
      </c>
      <c r="B643" s="452">
        <f>B733</f>
        <v>0</v>
      </c>
      <c r="C643" s="452">
        <f t="shared" ref="C643:L643" si="781">C733</f>
        <v>0</v>
      </c>
      <c r="D643" s="452">
        <f t="shared" si="781"/>
        <v>0</v>
      </c>
      <c r="E643" s="452">
        <f t="shared" si="781"/>
        <v>0</v>
      </c>
      <c r="F643" s="452">
        <f t="shared" si="781"/>
        <v>0</v>
      </c>
      <c r="G643" s="452">
        <f t="shared" si="781"/>
        <v>0</v>
      </c>
      <c r="H643" s="452">
        <f t="shared" si="781"/>
        <v>0</v>
      </c>
      <c r="I643" s="452">
        <f t="shared" si="781"/>
        <v>0</v>
      </c>
      <c r="J643" s="452">
        <f t="shared" si="781"/>
        <v>0</v>
      </c>
      <c r="K643" s="452">
        <f t="shared" si="781"/>
        <v>0</v>
      </c>
      <c r="L643" s="459">
        <f t="shared" si="781"/>
        <v>0</v>
      </c>
      <c r="M643" s="117"/>
      <c r="N643" s="117"/>
      <c r="O643" s="117"/>
      <c r="P643" s="117"/>
    </row>
    <row r="644" spans="1:55" s="122" customFormat="1" ht="26" x14ac:dyDescent="0.3">
      <c r="A644" s="530" t="s">
        <v>470</v>
      </c>
      <c r="B644" s="487">
        <f t="shared" ref="B644:L644" si="782">B661+B731+B749+B775+B821</f>
        <v>337311429</v>
      </c>
      <c r="C644" s="487">
        <f t="shared" si="782"/>
        <v>0</v>
      </c>
      <c r="D644" s="487">
        <f t="shared" si="782"/>
        <v>0</v>
      </c>
      <c r="E644" s="487">
        <f t="shared" si="782"/>
        <v>0</v>
      </c>
      <c r="F644" s="487">
        <f t="shared" si="782"/>
        <v>0</v>
      </c>
      <c r="G644" s="487">
        <f t="shared" si="782"/>
        <v>56218571.5</v>
      </c>
      <c r="H644" s="487">
        <f t="shared" si="782"/>
        <v>56218571.5</v>
      </c>
      <c r="I644" s="487">
        <f t="shared" si="782"/>
        <v>56218571.5</v>
      </c>
      <c r="J644" s="487">
        <f t="shared" si="782"/>
        <v>56218571.5</v>
      </c>
      <c r="K644" s="487">
        <f t="shared" si="782"/>
        <v>56218571.5</v>
      </c>
      <c r="L644" s="531">
        <f t="shared" si="782"/>
        <v>56218571.5</v>
      </c>
      <c r="M644" s="117"/>
      <c r="N644" s="117"/>
      <c r="O644" s="117"/>
      <c r="P644" s="117"/>
      <c r="Q644" s="397"/>
      <c r="R644" s="397"/>
      <c r="S644" s="397"/>
      <c r="T644" s="397"/>
      <c r="U644" s="397"/>
      <c r="V644" s="397"/>
      <c r="W644" s="397"/>
      <c r="X644" s="397"/>
      <c r="Y644" s="397"/>
      <c r="Z644" s="397"/>
      <c r="AA644" s="397"/>
      <c r="AB644" s="397"/>
      <c r="AC644" s="397"/>
      <c r="AD644" s="397"/>
      <c r="AE644" s="397"/>
      <c r="AF644" s="397"/>
      <c r="AG644" s="397"/>
      <c r="AH644" s="397"/>
      <c r="AI644" s="397"/>
      <c r="AJ644" s="397"/>
      <c r="AK644" s="397"/>
      <c r="AL644" s="397"/>
      <c r="AM644" s="397"/>
      <c r="AN644" s="397"/>
      <c r="AO644" s="397"/>
      <c r="AP644" s="397"/>
      <c r="AQ644" s="397"/>
      <c r="AR644" s="397"/>
      <c r="AS644" s="397"/>
      <c r="AT644" s="397"/>
      <c r="AU644" s="397"/>
      <c r="AV644" s="397"/>
      <c r="AW644" s="397"/>
      <c r="AX644" s="397"/>
      <c r="AY644" s="397"/>
      <c r="AZ644" s="397"/>
      <c r="BA644" s="397"/>
      <c r="BB644" s="397"/>
      <c r="BC644" s="397"/>
    </row>
    <row r="645" spans="1:55" s="122" customFormat="1" hidden="1" x14ac:dyDescent="0.3">
      <c r="A645" s="478" t="s">
        <v>15</v>
      </c>
      <c r="B645" s="452">
        <f t="shared" ref="B645:L645" si="783">B662+B732+B750+B776+B822</f>
        <v>0</v>
      </c>
      <c r="C645" s="452">
        <f t="shared" si="783"/>
        <v>0</v>
      </c>
      <c r="D645" s="452">
        <f t="shared" si="783"/>
        <v>0</v>
      </c>
      <c r="E645" s="452">
        <f t="shared" si="783"/>
        <v>0</v>
      </c>
      <c r="F645" s="452">
        <f t="shared" si="783"/>
        <v>0</v>
      </c>
      <c r="G645" s="452">
        <f t="shared" si="783"/>
        <v>0</v>
      </c>
      <c r="H645" s="452">
        <f t="shared" si="783"/>
        <v>0</v>
      </c>
      <c r="I645" s="452">
        <f t="shared" si="783"/>
        <v>0</v>
      </c>
      <c r="J645" s="452">
        <f t="shared" si="783"/>
        <v>0</v>
      </c>
      <c r="K645" s="452">
        <f t="shared" si="783"/>
        <v>0</v>
      </c>
      <c r="L645" s="459">
        <f t="shared" si="783"/>
        <v>0</v>
      </c>
      <c r="M645" s="117"/>
      <c r="N645" s="117"/>
      <c r="O645" s="117"/>
      <c r="P645" s="117"/>
      <c r="Q645" s="397"/>
      <c r="R645" s="397"/>
      <c r="S645" s="397"/>
      <c r="T645" s="397"/>
      <c r="U645" s="397"/>
      <c r="V645" s="397"/>
      <c r="W645" s="397"/>
      <c r="X645" s="397"/>
      <c r="Y645" s="397"/>
      <c r="Z645" s="397"/>
      <c r="AA645" s="397"/>
      <c r="AB645" s="397"/>
      <c r="AC645" s="397"/>
      <c r="AD645" s="397"/>
      <c r="AE645" s="397"/>
      <c r="AF645" s="397"/>
      <c r="AG645" s="397"/>
      <c r="AH645" s="397"/>
      <c r="AI645" s="397"/>
      <c r="AJ645" s="397"/>
      <c r="AK645" s="397"/>
      <c r="AL645" s="397"/>
      <c r="AM645" s="397"/>
      <c r="AN645" s="397"/>
      <c r="AO645" s="397"/>
      <c r="AP645" s="397"/>
      <c r="AQ645" s="397"/>
      <c r="AR645" s="397"/>
      <c r="AS645" s="397"/>
      <c r="AT645" s="397"/>
      <c r="AU645" s="397"/>
      <c r="AV645" s="397"/>
      <c r="AW645" s="397"/>
      <c r="AX645" s="397"/>
      <c r="AY645" s="397"/>
      <c r="AZ645" s="397"/>
      <c r="BA645" s="397"/>
      <c r="BB645" s="397"/>
      <c r="BC645" s="397"/>
    </row>
    <row r="646" spans="1:55" s="122" customFormat="1" ht="52" x14ac:dyDescent="0.3">
      <c r="A646" s="478" t="s">
        <v>16</v>
      </c>
      <c r="B646" s="452">
        <f t="shared" ref="B646:L646" si="784">B663+B733+B751+B777+B823</f>
        <v>337311429</v>
      </c>
      <c r="C646" s="452">
        <f t="shared" si="784"/>
        <v>0</v>
      </c>
      <c r="D646" s="452">
        <f t="shared" si="784"/>
        <v>0</v>
      </c>
      <c r="E646" s="452">
        <f t="shared" si="784"/>
        <v>0</v>
      </c>
      <c r="F646" s="452">
        <f t="shared" si="784"/>
        <v>0</v>
      </c>
      <c r="G646" s="452">
        <f t="shared" si="784"/>
        <v>56218571.5</v>
      </c>
      <c r="H646" s="452">
        <f t="shared" si="784"/>
        <v>56218571.5</v>
      </c>
      <c r="I646" s="452">
        <f t="shared" si="784"/>
        <v>56218571.5</v>
      </c>
      <c r="J646" s="452">
        <f t="shared" si="784"/>
        <v>56218571.5</v>
      </c>
      <c r="K646" s="452">
        <f t="shared" si="784"/>
        <v>56218571.5</v>
      </c>
      <c r="L646" s="459">
        <f t="shared" si="784"/>
        <v>56218571.5</v>
      </c>
      <c r="M646" s="117"/>
      <c r="N646" s="117"/>
      <c r="O646" s="117"/>
      <c r="P646" s="117"/>
    </row>
    <row r="647" spans="1:55" s="122" customFormat="1" x14ac:dyDescent="0.3">
      <c r="A647" s="502" t="s">
        <v>471</v>
      </c>
      <c r="B647" s="451">
        <f>B824</f>
        <v>17400000</v>
      </c>
      <c r="C647" s="451">
        <f t="shared" ref="C647:L647" si="785">C824</f>
        <v>0</v>
      </c>
      <c r="D647" s="451">
        <f t="shared" si="785"/>
        <v>0</v>
      </c>
      <c r="E647" s="451">
        <f t="shared" si="785"/>
        <v>0</v>
      </c>
      <c r="F647" s="451">
        <f t="shared" si="785"/>
        <v>0</v>
      </c>
      <c r="G647" s="451">
        <f t="shared" si="785"/>
        <v>2900000</v>
      </c>
      <c r="H647" s="451">
        <f t="shared" si="785"/>
        <v>2900000</v>
      </c>
      <c r="I647" s="451">
        <f t="shared" si="785"/>
        <v>2900000</v>
      </c>
      <c r="J647" s="451">
        <f t="shared" si="785"/>
        <v>2900000</v>
      </c>
      <c r="K647" s="451">
        <f t="shared" si="785"/>
        <v>2900000</v>
      </c>
      <c r="L647" s="479">
        <f t="shared" si="785"/>
        <v>2900000</v>
      </c>
      <c r="M647" s="117"/>
      <c r="N647" s="117"/>
      <c r="O647" s="117"/>
      <c r="P647" s="117"/>
      <c r="Q647" s="397"/>
      <c r="R647" s="397"/>
      <c r="S647" s="397"/>
      <c r="T647" s="397"/>
      <c r="U647" s="397"/>
      <c r="V647" s="397"/>
      <c r="W647" s="397"/>
      <c r="X647" s="397"/>
      <c r="Y647" s="397"/>
      <c r="Z647" s="397"/>
      <c r="AA647" s="397"/>
      <c r="AB647" s="397"/>
      <c r="AC647" s="397"/>
      <c r="AD647" s="397"/>
      <c r="AE647" s="397"/>
      <c r="AF647" s="397"/>
      <c r="AG647" s="397"/>
      <c r="AH647" s="397"/>
      <c r="AI647" s="397"/>
      <c r="AJ647" s="397"/>
      <c r="AK647" s="397"/>
      <c r="AL647" s="397"/>
      <c r="AM647" s="397"/>
      <c r="AN647" s="397"/>
      <c r="AO647" s="397"/>
      <c r="AP647" s="397"/>
      <c r="AQ647" s="397"/>
      <c r="AR647" s="397"/>
      <c r="AS647" s="397"/>
      <c r="AT647" s="397"/>
      <c r="AU647" s="397"/>
      <c r="AV647" s="397"/>
      <c r="AW647" s="397"/>
      <c r="AX647" s="397"/>
      <c r="AY647" s="397"/>
      <c r="AZ647" s="397"/>
      <c r="BA647" s="397"/>
      <c r="BB647" s="397"/>
      <c r="BC647" s="397"/>
    </row>
    <row r="648" spans="1:55" s="122" customFormat="1" hidden="1" x14ac:dyDescent="0.3">
      <c r="A648" s="478" t="s">
        <v>15</v>
      </c>
      <c r="B648" s="452">
        <f t="shared" ref="B648:L648" si="786">B825</f>
        <v>0</v>
      </c>
      <c r="C648" s="452">
        <f t="shared" si="786"/>
        <v>0</v>
      </c>
      <c r="D648" s="452">
        <f t="shared" si="786"/>
        <v>0</v>
      </c>
      <c r="E648" s="452">
        <f t="shared" si="786"/>
        <v>0</v>
      </c>
      <c r="F648" s="452">
        <f t="shared" si="786"/>
        <v>0</v>
      </c>
      <c r="G648" s="452">
        <f t="shared" si="786"/>
        <v>0</v>
      </c>
      <c r="H648" s="452">
        <f t="shared" si="786"/>
        <v>0</v>
      </c>
      <c r="I648" s="452">
        <f t="shared" si="786"/>
        <v>0</v>
      </c>
      <c r="J648" s="452">
        <f t="shared" si="786"/>
        <v>0</v>
      </c>
      <c r="K648" s="452">
        <f t="shared" si="786"/>
        <v>0</v>
      </c>
      <c r="L648" s="459">
        <f t="shared" si="786"/>
        <v>0</v>
      </c>
      <c r="M648" s="117"/>
      <c r="N648" s="117"/>
      <c r="O648" s="117"/>
      <c r="P648" s="117"/>
      <c r="Q648" s="397"/>
      <c r="R648" s="397"/>
      <c r="S648" s="397"/>
      <c r="T648" s="397"/>
      <c r="U648" s="397"/>
      <c r="V648" s="397"/>
      <c r="W648" s="397"/>
      <c r="X648" s="397"/>
      <c r="Y648" s="397"/>
      <c r="Z648" s="397"/>
      <c r="AA648" s="397"/>
      <c r="AB648" s="397"/>
      <c r="AC648" s="397"/>
      <c r="AD648" s="397"/>
      <c r="AE648" s="397"/>
      <c r="AF648" s="397"/>
      <c r="AG648" s="397"/>
      <c r="AH648" s="397"/>
      <c r="AI648" s="397"/>
      <c r="AJ648" s="397"/>
      <c r="AK648" s="397"/>
      <c r="AL648" s="397"/>
      <c r="AM648" s="397"/>
      <c r="AN648" s="397"/>
      <c r="AO648" s="397"/>
      <c r="AP648" s="397"/>
      <c r="AQ648" s="397"/>
      <c r="AR648" s="397"/>
      <c r="AS648" s="397"/>
      <c r="AT648" s="397"/>
      <c r="AU648" s="397"/>
      <c r="AV648" s="397"/>
      <c r="AW648" s="397"/>
      <c r="AX648" s="397"/>
      <c r="AY648" s="397"/>
      <c r="AZ648" s="397"/>
      <c r="BA648" s="397"/>
      <c r="BB648" s="397"/>
      <c r="BC648" s="397"/>
    </row>
    <row r="649" spans="1:55" s="122" customFormat="1" ht="52.5" thickBot="1" x14ac:dyDescent="0.35">
      <c r="A649" s="503" t="s">
        <v>16</v>
      </c>
      <c r="B649" s="460">
        <f t="shared" ref="B649:L649" si="787">B826</f>
        <v>17400000</v>
      </c>
      <c r="C649" s="460">
        <f t="shared" si="787"/>
        <v>0</v>
      </c>
      <c r="D649" s="460">
        <f t="shared" si="787"/>
        <v>0</v>
      </c>
      <c r="E649" s="460">
        <f t="shared" si="787"/>
        <v>0</v>
      </c>
      <c r="F649" s="460">
        <f t="shared" si="787"/>
        <v>0</v>
      </c>
      <c r="G649" s="460">
        <f t="shared" si="787"/>
        <v>2900000</v>
      </c>
      <c r="H649" s="460">
        <f t="shared" si="787"/>
        <v>2900000</v>
      </c>
      <c r="I649" s="460">
        <f t="shared" si="787"/>
        <v>2900000</v>
      </c>
      <c r="J649" s="460">
        <f t="shared" si="787"/>
        <v>2900000</v>
      </c>
      <c r="K649" s="460">
        <f t="shared" si="787"/>
        <v>2900000</v>
      </c>
      <c r="L649" s="461">
        <f t="shared" si="787"/>
        <v>2900000</v>
      </c>
      <c r="M649" s="117"/>
      <c r="N649" s="117"/>
      <c r="O649" s="117"/>
      <c r="P649" s="117"/>
    </row>
    <row r="650" spans="1:55" s="122" customFormat="1" ht="51.75" customHeight="1" x14ac:dyDescent="0.3">
      <c r="A650" s="447" t="s">
        <v>542</v>
      </c>
      <c r="B650" s="652"/>
      <c r="C650" s="652"/>
      <c r="D650" s="652"/>
      <c r="E650" s="652"/>
      <c r="F650" s="652"/>
      <c r="G650" s="652"/>
      <c r="H650" s="652"/>
      <c r="I650" s="652"/>
      <c r="J650" s="652"/>
      <c r="K650" s="652"/>
      <c r="L650" s="653"/>
      <c r="M650" s="117"/>
      <c r="N650" s="117"/>
      <c r="O650" s="117"/>
      <c r="P650" s="117"/>
    </row>
    <row r="651" spans="1:55" s="122" customFormat="1" x14ac:dyDescent="0.3">
      <c r="A651" s="436" t="s">
        <v>9</v>
      </c>
      <c r="B651" s="584">
        <f>B655</f>
        <v>108750000</v>
      </c>
      <c r="C651" s="584">
        <f t="shared" ref="C651:L651" si="788">C655</f>
        <v>0</v>
      </c>
      <c r="D651" s="584">
        <f t="shared" si="788"/>
        <v>0</v>
      </c>
      <c r="E651" s="584">
        <f t="shared" si="788"/>
        <v>0</v>
      </c>
      <c r="F651" s="584">
        <f t="shared" si="788"/>
        <v>0</v>
      </c>
      <c r="G651" s="584">
        <f t="shared" si="788"/>
        <v>18125000</v>
      </c>
      <c r="H651" s="584">
        <f t="shared" si="788"/>
        <v>18125000</v>
      </c>
      <c r="I651" s="584">
        <f t="shared" si="788"/>
        <v>18125000</v>
      </c>
      <c r="J651" s="584">
        <f t="shared" si="788"/>
        <v>18125000</v>
      </c>
      <c r="K651" s="584">
        <f t="shared" si="788"/>
        <v>18125000</v>
      </c>
      <c r="L651" s="585">
        <f t="shared" si="788"/>
        <v>18125000</v>
      </c>
      <c r="M651" s="117"/>
      <c r="N651" s="117"/>
      <c r="O651" s="117"/>
      <c r="P651" s="117"/>
    </row>
    <row r="652" spans="1:55" hidden="1" x14ac:dyDescent="0.3">
      <c r="A652" s="433" t="s">
        <v>10</v>
      </c>
      <c r="B652" s="584">
        <f>B657</f>
        <v>0</v>
      </c>
      <c r="C652" s="584">
        <f t="shared" ref="C652:L652" si="789">C657</f>
        <v>0</v>
      </c>
      <c r="D652" s="584">
        <f t="shared" si="789"/>
        <v>0</v>
      </c>
      <c r="E652" s="584">
        <f t="shared" si="789"/>
        <v>0</v>
      </c>
      <c r="F652" s="584">
        <f t="shared" si="789"/>
        <v>0</v>
      </c>
      <c r="G652" s="584">
        <f t="shared" si="789"/>
        <v>0</v>
      </c>
      <c r="H652" s="584">
        <f t="shared" si="789"/>
        <v>0</v>
      </c>
      <c r="I652" s="584">
        <f t="shared" si="789"/>
        <v>0</v>
      </c>
      <c r="J652" s="584">
        <f t="shared" si="789"/>
        <v>0</v>
      </c>
      <c r="K652" s="584">
        <f t="shared" si="789"/>
        <v>0</v>
      </c>
      <c r="L652" s="585">
        <f t="shared" si="789"/>
        <v>0</v>
      </c>
    </row>
    <row r="653" spans="1:55" hidden="1" x14ac:dyDescent="0.3">
      <c r="A653" s="433" t="s">
        <v>11</v>
      </c>
      <c r="B653" s="584">
        <v>0</v>
      </c>
      <c r="C653" s="584">
        <v>0</v>
      </c>
      <c r="D653" s="584">
        <v>0</v>
      </c>
      <c r="E653" s="584">
        <v>0</v>
      </c>
      <c r="F653" s="584">
        <v>0</v>
      </c>
      <c r="G653" s="584">
        <v>0</v>
      </c>
      <c r="H653" s="584">
        <v>0</v>
      </c>
      <c r="I653" s="584">
        <v>0</v>
      </c>
      <c r="J653" s="584">
        <v>0</v>
      </c>
      <c r="K653" s="584">
        <v>0</v>
      </c>
      <c r="L653" s="585">
        <v>0</v>
      </c>
    </row>
    <row r="654" spans="1:55" ht="26" hidden="1" x14ac:dyDescent="0.3">
      <c r="A654" s="433" t="s">
        <v>12</v>
      </c>
      <c r="B654" s="584">
        <f>B659</f>
        <v>0</v>
      </c>
      <c r="C654" s="584">
        <f t="shared" ref="C654:L654" si="790">C659</f>
        <v>0</v>
      </c>
      <c r="D654" s="584">
        <f t="shared" si="790"/>
        <v>0</v>
      </c>
      <c r="E654" s="584">
        <f t="shared" si="790"/>
        <v>0</v>
      </c>
      <c r="F654" s="584">
        <f t="shared" si="790"/>
        <v>0</v>
      </c>
      <c r="G654" s="584">
        <f t="shared" si="790"/>
        <v>0</v>
      </c>
      <c r="H654" s="584">
        <f t="shared" si="790"/>
        <v>0</v>
      </c>
      <c r="I654" s="584">
        <f t="shared" si="790"/>
        <v>0</v>
      </c>
      <c r="J654" s="584">
        <f t="shared" si="790"/>
        <v>0</v>
      </c>
      <c r="K654" s="584">
        <f t="shared" si="790"/>
        <v>0</v>
      </c>
      <c r="L654" s="585">
        <f t="shared" si="790"/>
        <v>0</v>
      </c>
    </row>
    <row r="655" spans="1:55" s="122" customFormat="1" x14ac:dyDescent="0.3">
      <c r="A655" s="436" t="s">
        <v>13</v>
      </c>
      <c r="B655" s="584">
        <f>B657+B658</f>
        <v>108750000</v>
      </c>
      <c r="C655" s="584">
        <f t="shared" ref="C655:L655" si="791">C658+C657</f>
        <v>0</v>
      </c>
      <c r="D655" s="584">
        <f t="shared" si="791"/>
        <v>0</v>
      </c>
      <c r="E655" s="584">
        <f t="shared" si="791"/>
        <v>0</v>
      </c>
      <c r="F655" s="584">
        <f t="shared" si="791"/>
        <v>0</v>
      </c>
      <c r="G655" s="584">
        <f t="shared" si="791"/>
        <v>18125000</v>
      </c>
      <c r="H655" s="584">
        <f t="shared" si="791"/>
        <v>18125000</v>
      </c>
      <c r="I655" s="584">
        <f t="shared" si="791"/>
        <v>18125000</v>
      </c>
      <c r="J655" s="584">
        <f t="shared" si="791"/>
        <v>18125000</v>
      </c>
      <c r="K655" s="584">
        <f t="shared" si="791"/>
        <v>18125000</v>
      </c>
      <c r="L655" s="585">
        <f t="shared" si="791"/>
        <v>18125000</v>
      </c>
      <c r="M655" s="117"/>
      <c r="N655" s="117"/>
      <c r="O655" s="117"/>
      <c r="P655" s="117"/>
    </row>
    <row r="656" spans="1:55" x14ac:dyDescent="0.3">
      <c r="A656" s="433" t="s">
        <v>14</v>
      </c>
      <c r="B656" s="443"/>
      <c r="C656" s="443"/>
      <c r="D656" s="443"/>
      <c r="E656" s="443"/>
      <c r="F656" s="443"/>
      <c r="G656" s="443"/>
      <c r="H656" s="443"/>
      <c r="I656" s="443"/>
      <c r="J656" s="443"/>
      <c r="K656" s="443"/>
      <c r="L656" s="444"/>
    </row>
    <row r="657" spans="1:55" x14ac:dyDescent="0.3">
      <c r="A657" s="433" t="s">
        <v>15</v>
      </c>
      <c r="B657" s="443">
        <f>B666</f>
        <v>0</v>
      </c>
      <c r="C657" s="443">
        <f t="shared" ref="C657:L657" si="792">C666</f>
        <v>0</v>
      </c>
      <c r="D657" s="443">
        <f t="shared" si="792"/>
        <v>0</v>
      </c>
      <c r="E657" s="443">
        <f t="shared" si="792"/>
        <v>0</v>
      </c>
      <c r="F657" s="443">
        <f t="shared" si="792"/>
        <v>0</v>
      </c>
      <c r="G657" s="443">
        <f t="shared" si="792"/>
        <v>0</v>
      </c>
      <c r="H657" s="443">
        <f t="shared" si="792"/>
        <v>0</v>
      </c>
      <c r="I657" s="443">
        <f t="shared" si="792"/>
        <v>0</v>
      </c>
      <c r="J657" s="443">
        <f t="shared" si="792"/>
        <v>0</v>
      </c>
      <c r="K657" s="443">
        <f t="shared" si="792"/>
        <v>0</v>
      </c>
      <c r="L657" s="444">
        <f t="shared" si="792"/>
        <v>0</v>
      </c>
    </row>
    <row r="658" spans="1:55" ht="52.5" thickBot="1" x14ac:dyDescent="0.35">
      <c r="A658" s="440" t="s">
        <v>16</v>
      </c>
      <c r="B658" s="445">
        <f>B667</f>
        <v>108750000</v>
      </c>
      <c r="C658" s="445">
        <f t="shared" ref="C658:L658" si="793">C667</f>
        <v>0</v>
      </c>
      <c r="D658" s="445">
        <f t="shared" si="793"/>
        <v>0</v>
      </c>
      <c r="E658" s="445">
        <f t="shared" si="793"/>
        <v>0</v>
      </c>
      <c r="F658" s="445">
        <f t="shared" si="793"/>
        <v>0</v>
      </c>
      <c r="G658" s="445">
        <f t="shared" si="793"/>
        <v>18125000</v>
      </c>
      <c r="H658" s="445">
        <f t="shared" si="793"/>
        <v>18125000</v>
      </c>
      <c r="I658" s="445">
        <f t="shared" si="793"/>
        <v>18125000</v>
      </c>
      <c r="J658" s="445">
        <f t="shared" si="793"/>
        <v>18125000</v>
      </c>
      <c r="K658" s="445">
        <f t="shared" si="793"/>
        <v>18125000</v>
      </c>
      <c r="L658" s="446">
        <f t="shared" si="793"/>
        <v>18125000</v>
      </c>
    </row>
    <row r="659" spans="1:55" s="397" customFormat="1" x14ac:dyDescent="0.3">
      <c r="A659" s="475" t="s">
        <v>461</v>
      </c>
      <c r="B659" s="476"/>
      <c r="C659" s="476"/>
      <c r="D659" s="476"/>
      <c r="E659" s="476"/>
      <c r="F659" s="476"/>
      <c r="G659" s="476"/>
      <c r="H659" s="476"/>
      <c r="I659" s="476"/>
      <c r="J659" s="476"/>
      <c r="K659" s="476"/>
      <c r="L659" s="477"/>
      <c r="M659" s="117"/>
      <c r="N659" s="117"/>
      <c r="O659" s="117"/>
      <c r="P659" s="117"/>
    </row>
    <row r="660" spans="1:55" s="397" customFormat="1" x14ac:dyDescent="0.3">
      <c r="A660" s="478" t="s">
        <v>462</v>
      </c>
      <c r="B660" s="451"/>
      <c r="C660" s="451"/>
      <c r="D660" s="451"/>
      <c r="E660" s="451"/>
      <c r="F660" s="451"/>
      <c r="G660" s="451"/>
      <c r="H660" s="451"/>
      <c r="I660" s="451"/>
      <c r="J660" s="451"/>
      <c r="K660" s="451"/>
      <c r="L660" s="479"/>
      <c r="M660" s="117"/>
      <c r="N660" s="117"/>
      <c r="O660" s="117"/>
      <c r="P660" s="117"/>
    </row>
    <row r="661" spans="1:55" s="122" customFormat="1" ht="26" x14ac:dyDescent="0.3">
      <c r="A661" s="502" t="s">
        <v>470</v>
      </c>
      <c r="B661" s="451">
        <f>B665</f>
        <v>108750000</v>
      </c>
      <c r="C661" s="451">
        <f t="shared" ref="C661:L661" si="794">C665</f>
        <v>0</v>
      </c>
      <c r="D661" s="451">
        <f t="shared" si="794"/>
        <v>0</v>
      </c>
      <c r="E661" s="451">
        <f t="shared" si="794"/>
        <v>0</v>
      </c>
      <c r="F661" s="451">
        <f t="shared" si="794"/>
        <v>0</v>
      </c>
      <c r="G661" s="451">
        <f t="shared" si="794"/>
        <v>18125000</v>
      </c>
      <c r="H661" s="451">
        <f t="shared" si="794"/>
        <v>18125000</v>
      </c>
      <c r="I661" s="451">
        <f t="shared" si="794"/>
        <v>18125000</v>
      </c>
      <c r="J661" s="451">
        <f t="shared" si="794"/>
        <v>18125000</v>
      </c>
      <c r="K661" s="451">
        <f t="shared" si="794"/>
        <v>18125000</v>
      </c>
      <c r="L661" s="479">
        <f t="shared" si="794"/>
        <v>18125000</v>
      </c>
      <c r="M661" s="117"/>
      <c r="N661" s="117"/>
      <c r="O661" s="117"/>
      <c r="P661" s="117"/>
      <c r="Q661" s="397"/>
      <c r="R661" s="397"/>
      <c r="S661" s="397"/>
      <c r="T661" s="397"/>
      <c r="U661" s="397"/>
      <c r="V661" s="397"/>
      <c r="W661" s="397"/>
      <c r="X661" s="397"/>
      <c r="Y661" s="397"/>
      <c r="Z661" s="397"/>
      <c r="AA661" s="397"/>
      <c r="AB661" s="397"/>
      <c r="AC661" s="397"/>
      <c r="AD661" s="397"/>
      <c r="AE661" s="397"/>
      <c r="AF661" s="397"/>
      <c r="AG661" s="397"/>
      <c r="AH661" s="397"/>
      <c r="AI661" s="397"/>
      <c r="AJ661" s="397"/>
      <c r="AK661" s="397"/>
      <c r="AL661" s="397"/>
      <c r="AM661" s="397"/>
      <c r="AN661" s="397"/>
      <c r="AO661" s="397"/>
      <c r="AP661" s="397"/>
      <c r="AQ661" s="397"/>
      <c r="AR661" s="397"/>
      <c r="AS661" s="397"/>
      <c r="AT661" s="397"/>
      <c r="AU661" s="397"/>
      <c r="AV661" s="397"/>
      <c r="AW661" s="397"/>
      <c r="AX661" s="397"/>
      <c r="AY661" s="397"/>
      <c r="AZ661" s="397"/>
      <c r="BA661" s="397"/>
      <c r="BB661" s="397"/>
      <c r="BC661" s="397"/>
    </row>
    <row r="662" spans="1:55" s="122" customFormat="1" hidden="1" x14ac:dyDescent="0.3">
      <c r="A662" s="478" t="s">
        <v>15</v>
      </c>
      <c r="B662" s="452">
        <f>B666</f>
        <v>0</v>
      </c>
      <c r="C662" s="452">
        <f t="shared" ref="C662:L662" si="795">C666</f>
        <v>0</v>
      </c>
      <c r="D662" s="452">
        <f t="shared" si="795"/>
        <v>0</v>
      </c>
      <c r="E662" s="452">
        <f t="shared" si="795"/>
        <v>0</v>
      </c>
      <c r="F662" s="452">
        <f t="shared" si="795"/>
        <v>0</v>
      </c>
      <c r="G662" s="452">
        <f t="shared" si="795"/>
        <v>0</v>
      </c>
      <c r="H662" s="452">
        <f t="shared" si="795"/>
        <v>0</v>
      </c>
      <c r="I662" s="452">
        <f t="shared" si="795"/>
        <v>0</v>
      </c>
      <c r="J662" s="452">
        <f t="shared" si="795"/>
        <v>0</v>
      </c>
      <c r="K662" s="452">
        <f t="shared" si="795"/>
        <v>0</v>
      </c>
      <c r="L662" s="459">
        <f t="shared" si="795"/>
        <v>0</v>
      </c>
      <c r="M662" s="117"/>
      <c r="N662" s="117"/>
      <c r="O662" s="117"/>
      <c r="P662" s="117"/>
      <c r="Q662" s="397"/>
      <c r="R662" s="397"/>
      <c r="S662" s="397"/>
      <c r="T662" s="397"/>
      <c r="U662" s="397"/>
      <c r="V662" s="397"/>
      <c r="W662" s="397"/>
      <c r="X662" s="397"/>
      <c r="Y662" s="397"/>
      <c r="Z662" s="397"/>
      <c r="AA662" s="397"/>
      <c r="AB662" s="397"/>
      <c r="AC662" s="397"/>
      <c r="AD662" s="397"/>
      <c r="AE662" s="397"/>
      <c r="AF662" s="397"/>
      <c r="AG662" s="397"/>
      <c r="AH662" s="397"/>
      <c r="AI662" s="397"/>
      <c r="AJ662" s="397"/>
      <c r="AK662" s="397"/>
      <c r="AL662" s="397"/>
      <c r="AM662" s="397"/>
      <c r="AN662" s="397"/>
      <c r="AO662" s="397"/>
      <c r="AP662" s="397"/>
      <c r="AQ662" s="397"/>
      <c r="AR662" s="397"/>
      <c r="AS662" s="397"/>
      <c r="AT662" s="397"/>
      <c r="AU662" s="397"/>
      <c r="AV662" s="397"/>
      <c r="AW662" s="397"/>
      <c r="AX662" s="397"/>
      <c r="AY662" s="397"/>
      <c r="AZ662" s="397"/>
      <c r="BA662" s="397"/>
      <c r="BB662" s="397"/>
      <c r="BC662" s="397"/>
    </row>
    <row r="663" spans="1:55" s="122" customFormat="1" ht="52.5" thickBot="1" x14ac:dyDescent="0.35">
      <c r="A663" s="503" t="s">
        <v>16</v>
      </c>
      <c r="B663" s="460">
        <f>B667</f>
        <v>108750000</v>
      </c>
      <c r="C663" s="460">
        <f t="shared" ref="C663:L663" si="796">C667</f>
        <v>0</v>
      </c>
      <c r="D663" s="460">
        <f t="shared" si="796"/>
        <v>0</v>
      </c>
      <c r="E663" s="460">
        <f t="shared" si="796"/>
        <v>0</v>
      </c>
      <c r="F663" s="460">
        <f t="shared" si="796"/>
        <v>0</v>
      </c>
      <c r="G663" s="460">
        <f t="shared" si="796"/>
        <v>18125000</v>
      </c>
      <c r="H663" s="460">
        <f t="shared" si="796"/>
        <v>18125000</v>
      </c>
      <c r="I663" s="460">
        <f t="shared" si="796"/>
        <v>18125000</v>
      </c>
      <c r="J663" s="460">
        <f t="shared" si="796"/>
        <v>18125000</v>
      </c>
      <c r="K663" s="460">
        <f t="shared" si="796"/>
        <v>18125000</v>
      </c>
      <c r="L663" s="461">
        <f t="shared" si="796"/>
        <v>18125000</v>
      </c>
      <c r="M663" s="117"/>
      <c r="N663" s="117"/>
      <c r="O663" s="117"/>
      <c r="P663" s="117"/>
    </row>
    <row r="664" spans="1:55" s="122" customFormat="1" ht="39" x14ac:dyDescent="0.3">
      <c r="A664" s="490" t="s">
        <v>543</v>
      </c>
      <c r="B664" s="491">
        <f>B666+B667</f>
        <v>108750000</v>
      </c>
      <c r="C664" s="491">
        <f t="shared" ref="C664" si="797">C666+C667</f>
        <v>0</v>
      </c>
      <c r="D664" s="491">
        <f t="shared" ref="D664" si="798">D666+D667</f>
        <v>0</v>
      </c>
      <c r="E664" s="491">
        <f t="shared" ref="E664" si="799">E666+E667</f>
        <v>0</v>
      </c>
      <c r="F664" s="491">
        <f t="shared" ref="F664" si="800">F666+F667</f>
        <v>0</v>
      </c>
      <c r="G664" s="491">
        <f t="shared" ref="G664" si="801">G666+G667</f>
        <v>18125000</v>
      </c>
      <c r="H664" s="491">
        <f t="shared" ref="H664" si="802">H666+H667</f>
        <v>18125000</v>
      </c>
      <c r="I664" s="491">
        <f t="shared" ref="I664" si="803">I666+I667</f>
        <v>18125000</v>
      </c>
      <c r="J664" s="491">
        <f t="shared" ref="J664" si="804">J666+J667</f>
        <v>18125000</v>
      </c>
      <c r="K664" s="491">
        <f t="shared" ref="K664" si="805">K666+K667</f>
        <v>18125000</v>
      </c>
      <c r="L664" s="492">
        <f t="shared" ref="L664" si="806">L666+L667</f>
        <v>18125000</v>
      </c>
      <c r="M664" s="117"/>
      <c r="N664" s="117"/>
      <c r="O664" s="117"/>
      <c r="P664" s="117"/>
    </row>
    <row r="665" spans="1:55" s="122" customFormat="1" ht="26" x14ac:dyDescent="0.3">
      <c r="A665" s="547" t="s">
        <v>470</v>
      </c>
      <c r="B665" s="545">
        <f>B666+B667</f>
        <v>108750000</v>
      </c>
      <c r="C665" s="545">
        <f t="shared" ref="C665:L665" si="807">C666+C667</f>
        <v>0</v>
      </c>
      <c r="D665" s="545">
        <f t="shared" si="807"/>
        <v>0</v>
      </c>
      <c r="E665" s="545">
        <f t="shared" si="807"/>
        <v>0</v>
      </c>
      <c r="F665" s="545">
        <f t="shared" si="807"/>
        <v>0</v>
      </c>
      <c r="G665" s="545">
        <f t="shared" si="807"/>
        <v>18125000</v>
      </c>
      <c r="H665" s="545">
        <f t="shared" si="807"/>
        <v>18125000</v>
      </c>
      <c r="I665" s="545">
        <f t="shared" si="807"/>
        <v>18125000</v>
      </c>
      <c r="J665" s="545">
        <f t="shared" si="807"/>
        <v>18125000</v>
      </c>
      <c r="K665" s="545">
        <f t="shared" si="807"/>
        <v>18125000</v>
      </c>
      <c r="L665" s="546">
        <f t="shared" si="807"/>
        <v>18125000</v>
      </c>
      <c r="M665" s="117"/>
      <c r="N665" s="117"/>
      <c r="O665" s="117"/>
      <c r="P665" s="117"/>
      <c r="Q665" s="415"/>
      <c r="R665" s="415"/>
      <c r="S665" s="415"/>
      <c r="T665" s="415"/>
      <c r="U665" s="415"/>
      <c r="V665" s="415"/>
      <c r="W665" s="415"/>
      <c r="X665" s="415"/>
      <c r="Y665" s="415"/>
      <c r="Z665" s="415"/>
      <c r="AA665" s="415"/>
      <c r="AB665" s="415"/>
      <c r="AC665" s="415"/>
      <c r="AD665" s="415"/>
      <c r="AE665" s="415"/>
      <c r="AF665" s="415"/>
      <c r="AG665" s="415"/>
      <c r="AH665" s="415"/>
      <c r="AI665" s="415"/>
      <c r="AJ665" s="415"/>
      <c r="AK665" s="415"/>
      <c r="AL665" s="415"/>
      <c r="AM665" s="415"/>
      <c r="AN665" s="415"/>
      <c r="AO665" s="415"/>
      <c r="AP665" s="415"/>
      <c r="AQ665" s="415"/>
      <c r="AR665" s="415"/>
      <c r="AS665" s="415"/>
      <c r="AT665" s="415"/>
      <c r="AU665" s="415"/>
      <c r="AV665" s="415"/>
      <c r="AW665" s="415"/>
      <c r="AX665" s="415"/>
      <c r="AY665" s="415"/>
      <c r="AZ665" s="415"/>
      <c r="BA665" s="415"/>
      <c r="BB665" s="415"/>
      <c r="BC665" s="415"/>
    </row>
    <row r="666" spans="1:55" s="122" customFormat="1" hidden="1" x14ac:dyDescent="0.3">
      <c r="A666" s="406" t="s">
        <v>15</v>
      </c>
      <c r="B666" s="407">
        <v>0</v>
      </c>
      <c r="C666" s="407">
        <v>0</v>
      </c>
      <c r="D666" s="407">
        <v>0</v>
      </c>
      <c r="E666" s="407">
        <v>0</v>
      </c>
      <c r="F666" s="407">
        <v>0</v>
      </c>
      <c r="G666" s="407">
        <f>$B$666/6</f>
        <v>0</v>
      </c>
      <c r="H666" s="407">
        <f t="shared" ref="H666:L666" si="808">$B$666/6</f>
        <v>0</v>
      </c>
      <c r="I666" s="407">
        <f t="shared" si="808"/>
        <v>0</v>
      </c>
      <c r="J666" s="407">
        <f t="shared" si="808"/>
        <v>0</v>
      </c>
      <c r="K666" s="407">
        <f t="shared" si="808"/>
        <v>0</v>
      </c>
      <c r="L666" s="408">
        <f t="shared" si="808"/>
        <v>0</v>
      </c>
      <c r="M666" s="117"/>
      <c r="N666" s="117"/>
      <c r="O666" s="117"/>
      <c r="P666" s="117"/>
    </row>
    <row r="667" spans="1:55" s="122" customFormat="1" ht="52.5" thickBot="1" x14ac:dyDescent="0.35">
      <c r="A667" s="484" t="s">
        <v>16</v>
      </c>
      <c r="B667" s="457">
        <f>'3.PIELIKUMS'!J73</f>
        <v>108750000</v>
      </c>
      <c r="C667" s="457">
        <v>0</v>
      </c>
      <c r="D667" s="457">
        <v>0</v>
      </c>
      <c r="E667" s="457">
        <v>0</v>
      </c>
      <c r="F667" s="457">
        <v>0</v>
      </c>
      <c r="G667" s="457">
        <f>$B$667/6</f>
        <v>18125000</v>
      </c>
      <c r="H667" s="457">
        <f t="shared" ref="H667:L667" si="809">$B$667/6</f>
        <v>18125000</v>
      </c>
      <c r="I667" s="457">
        <f t="shared" si="809"/>
        <v>18125000</v>
      </c>
      <c r="J667" s="457">
        <f t="shared" si="809"/>
        <v>18125000</v>
      </c>
      <c r="K667" s="457">
        <f t="shared" si="809"/>
        <v>18125000</v>
      </c>
      <c r="L667" s="458">
        <f t="shared" si="809"/>
        <v>18125000</v>
      </c>
      <c r="M667" s="117"/>
      <c r="N667" s="117"/>
      <c r="O667" s="117"/>
      <c r="P667" s="117"/>
    </row>
    <row r="668" spans="1:55" s="122" customFormat="1" ht="63.75" customHeight="1" x14ac:dyDescent="0.3">
      <c r="A668" s="447" t="s">
        <v>544</v>
      </c>
      <c r="B668" s="652"/>
      <c r="C668" s="652"/>
      <c r="D668" s="652"/>
      <c r="E668" s="652"/>
      <c r="F668" s="652"/>
      <c r="G668" s="652"/>
      <c r="H668" s="652"/>
      <c r="I668" s="652"/>
      <c r="J668" s="652"/>
      <c r="K668" s="652"/>
      <c r="L668" s="653"/>
      <c r="M668" s="117"/>
      <c r="N668" s="117"/>
      <c r="O668" s="117"/>
      <c r="P668" s="117"/>
    </row>
    <row r="669" spans="1:55" s="122" customFormat="1" x14ac:dyDescent="0.3">
      <c r="A669" s="436" t="s">
        <v>9</v>
      </c>
      <c r="B669" s="584">
        <f>B673</f>
        <v>251290000</v>
      </c>
      <c r="C669" s="584">
        <f t="shared" ref="C669:L669" si="810">C673</f>
        <v>0</v>
      </c>
      <c r="D669" s="584">
        <f t="shared" si="810"/>
        <v>0</v>
      </c>
      <c r="E669" s="584">
        <f t="shared" si="810"/>
        <v>0</v>
      </c>
      <c r="F669" s="584">
        <f t="shared" si="810"/>
        <v>0</v>
      </c>
      <c r="G669" s="584">
        <f t="shared" si="810"/>
        <v>41881666.666666664</v>
      </c>
      <c r="H669" s="584">
        <f t="shared" si="810"/>
        <v>41881666.666666664</v>
      </c>
      <c r="I669" s="584">
        <f t="shared" si="810"/>
        <v>41881666.666666664</v>
      </c>
      <c r="J669" s="584">
        <f t="shared" si="810"/>
        <v>41881666.666666664</v>
      </c>
      <c r="K669" s="584">
        <f t="shared" si="810"/>
        <v>41881666.666666664</v>
      </c>
      <c r="L669" s="585">
        <f t="shared" si="810"/>
        <v>41881666.666666664</v>
      </c>
      <c r="M669" s="117"/>
      <c r="N669" s="117"/>
      <c r="O669" s="117"/>
      <c r="P669" s="117"/>
    </row>
    <row r="670" spans="1:55" hidden="1" x14ac:dyDescent="0.3">
      <c r="A670" s="433" t="s">
        <v>10</v>
      </c>
      <c r="B670" s="434"/>
      <c r="C670" s="434"/>
      <c r="D670" s="434"/>
      <c r="E670" s="434"/>
      <c r="F670" s="434"/>
      <c r="G670" s="434"/>
      <c r="H670" s="434"/>
      <c r="I670" s="434"/>
      <c r="J670" s="434"/>
      <c r="K670" s="434"/>
      <c r="L670" s="435"/>
    </row>
    <row r="671" spans="1:55" hidden="1" x14ac:dyDescent="0.3">
      <c r="A671" s="433" t="s">
        <v>11</v>
      </c>
      <c r="B671" s="434"/>
      <c r="C671" s="434"/>
      <c r="D671" s="434"/>
      <c r="E671" s="434"/>
      <c r="F671" s="434"/>
      <c r="G671" s="434"/>
      <c r="H671" s="434"/>
      <c r="I671" s="434"/>
      <c r="J671" s="434"/>
      <c r="K671" s="434"/>
      <c r="L671" s="435"/>
    </row>
    <row r="672" spans="1:55" ht="26" hidden="1" x14ac:dyDescent="0.3">
      <c r="A672" s="433" t="s">
        <v>12</v>
      </c>
      <c r="B672" s="434"/>
      <c r="C672" s="434"/>
      <c r="D672" s="434"/>
      <c r="E672" s="434"/>
      <c r="F672" s="434"/>
      <c r="G672" s="434"/>
      <c r="H672" s="434"/>
      <c r="I672" s="434"/>
      <c r="J672" s="434"/>
      <c r="K672" s="434"/>
      <c r="L672" s="435"/>
    </row>
    <row r="673" spans="1:55" s="122" customFormat="1" x14ac:dyDescent="0.3">
      <c r="A673" s="436" t="s">
        <v>13</v>
      </c>
      <c r="B673" s="584">
        <f>B675+B676</f>
        <v>251290000</v>
      </c>
      <c r="C673" s="584">
        <f t="shared" ref="C673:L673" si="811">C675+C676</f>
        <v>0</v>
      </c>
      <c r="D673" s="584">
        <f t="shared" si="811"/>
        <v>0</v>
      </c>
      <c r="E673" s="584">
        <f t="shared" si="811"/>
        <v>0</v>
      </c>
      <c r="F673" s="584">
        <f t="shared" si="811"/>
        <v>0</v>
      </c>
      <c r="G673" s="584">
        <f t="shared" si="811"/>
        <v>41881666.666666664</v>
      </c>
      <c r="H673" s="584">
        <f t="shared" si="811"/>
        <v>41881666.666666664</v>
      </c>
      <c r="I673" s="584">
        <f t="shared" si="811"/>
        <v>41881666.666666664</v>
      </c>
      <c r="J673" s="584">
        <f t="shared" si="811"/>
        <v>41881666.666666664</v>
      </c>
      <c r="K673" s="584">
        <f t="shared" si="811"/>
        <v>41881666.666666664</v>
      </c>
      <c r="L673" s="585">
        <f t="shared" si="811"/>
        <v>41881666.666666664</v>
      </c>
      <c r="M673" s="117"/>
      <c r="N673" s="117"/>
      <c r="O673" s="117"/>
      <c r="P673" s="117"/>
    </row>
    <row r="674" spans="1:55" x14ac:dyDescent="0.3">
      <c r="A674" s="433" t="s">
        <v>14</v>
      </c>
      <c r="B674" s="434"/>
      <c r="C674" s="434"/>
      <c r="D674" s="434"/>
      <c r="E674" s="434"/>
      <c r="F674" s="434"/>
      <c r="G674" s="434"/>
      <c r="H674" s="434"/>
      <c r="I674" s="434"/>
      <c r="J674" s="434"/>
      <c r="K674" s="434"/>
      <c r="L674" s="435"/>
    </row>
    <row r="675" spans="1:55" hidden="1" x14ac:dyDescent="0.3">
      <c r="A675" s="433" t="s">
        <v>15</v>
      </c>
      <c r="B675" s="437">
        <f>B684+B688+B692+B696+B700</f>
        <v>0</v>
      </c>
      <c r="C675" s="437">
        <f t="shared" ref="C675:L675" si="812">C684+C688+C692+C696+C700</f>
        <v>0</v>
      </c>
      <c r="D675" s="437">
        <f t="shared" si="812"/>
        <v>0</v>
      </c>
      <c r="E675" s="437">
        <f t="shared" si="812"/>
        <v>0</v>
      </c>
      <c r="F675" s="437">
        <f t="shared" si="812"/>
        <v>0</v>
      </c>
      <c r="G675" s="437">
        <f t="shared" si="812"/>
        <v>0</v>
      </c>
      <c r="H675" s="437">
        <f t="shared" si="812"/>
        <v>0</v>
      </c>
      <c r="I675" s="437">
        <f t="shared" si="812"/>
        <v>0</v>
      </c>
      <c r="J675" s="437">
        <f t="shared" si="812"/>
        <v>0</v>
      </c>
      <c r="K675" s="437">
        <f t="shared" si="812"/>
        <v>0</v>
      </c>
      <c r="L675" s="438">
        <f t="shared" si="812"/>
        <v>0</v>
      </c>
    </row>
    <row r="676" spans="1:55" ht="52.5" thickBot="1" x14ac:dyDescent="0.35">
      <c r="A676" s="440" t="s">
        <v>16</v>
      </c>
      <c r="B676" s="441">
        <f>B685+B689+B693+B697+B701</f>
        <v>251290000</v>
      </c>
      <c r="C676" s="441">
        <f t="shared" ref="C676:L676" si="813">C685+C689+C693+C697+C701</f>
        <v>0</v>
      </c>
      <c r="D676" s="441">
        <f t="shared" si="813"/>
        <v>0</v>
      </c>
      <c r="E676" s="441">
        <f t="shared" si="813"/>
        <v>0</v>
      </c>
      <c r="F676" s="441">
        <f t="shared" si="813"/>
        <v>0</v>
      </c>
      <c r="G676" s="441">
        <f t="shared" si="813"/>
        <v>41881666.666666664</v>
      </c>
      <c r="H676" s="441">
        <f t="shared" si="813"/>
        <v>41881666.666666664</v>
      </c>
      <c r="I676" s="441">
        <f t="shared" si="813"/>
        <v>41881666.666666664</v>
      </c>
      <c r="J676" s="441">
        <f t="shared" si="813"/>
        <v>41881666.666666664</v>
      </c>
      <c r="K676" s="441">
        <f t="shared" si="813"/>
        <v>41881666.666666664</v>
      </c>
      <c r="L676" s="442">
        <f t="shared" si="813"/>
        <v>41881666.666666664</v>
      </c>
    </row>
    <row r="677" spans="1:55" s="397" customFormat="1" x14ac:dyDescent="0.3">
      <c r="A677" s="475" t="s">
        <v>461</v>
      </c>
      <c r="B677" s="476"/>
      <c r="C677" s="476"/>
      <c r="D677" s="476"/>
      <c r="E677" s="476"/>
      <c r="F677" s="476"/>
      <c r="G677" s="476"/>
      <c r="H677" s="476"/>
      <c r="I677" s="476"/>
      <c r="J677" s="476"/>
      <c r="K677" s="476"/>
      <c r="L677" s="477"/>
      <c r="M677" s="117"/>
      <c r="N677" s="117"/>
      <c r="O677" s="117"/>
      <c r="P677" s="117"/>
    </row>
    <row r="678" spans="1:55" s="397" customFormat="1" x14ac:dyDescent="0.3">
      <c r="A678" s="478" t="s">
        <v>462</v>
      </c>
      <c r="B678" s="451"/>
      <c r="C678" s="451"/>
      <c r="D678" s="451"/>
      <c r="E678" s="451"/>
      <c r="F678" s="451"/>
      <c r="G678" s="451"/>
      <c r="H678" s="451"/>
      <c r="I678" s="451"/>
      <c r="J678" s="451"/>
      <c r="K678" s="451"/>
      <c r="L678" s="479"/>
      <c r="M678" s="117"/>
      <c r="N678" s="117"/>
      <c r="O678" s="117"/>
      <c r="P678" s="117"/>
    </row>
    <row r="679" spans="1:55" s="469" customFormat="1" x14ac:dyDescent="0.3">
      <c r="A679" s="502" t="s">
        <v>464</v>
      </c>
      <c r="B679" s="451">
        <f>B683+B687+B691+B695+B699</f>
        <v>251290000</v>
      </c>
      <c r="C679" s="451">
        <f t="shared" ref="C679:L679" si="814">C683+C687+C691+C695+C699</f>
        <v>0</v>
      </c>
      <c r="D679" s="451">
        <f t="shared" si="814"/>
        <v>0</v>
      </c>
      <c r="E679" s="451">
        <f t="shared" si="814"/>
        <v>0</v>
      </c>
      <c r="F679" s="451">
        <f t="shared" si="814"/>
        <v>0</v>
      </c>
      <c r="G679" s="451">
        <f t="shared" si="814"/>
        <v>41881666.666666664</v>
      </c>
      <c r="H679" s="451">
        <f t="shared" si="814"/>
        <v>41881666.666666664</v>
      </c>
      <c r="I679" s="451">
        <f t="shared" si="814"/>
        <v>41881666.666666664</v>
      </c>
      <c r="J679" s="451">
        <f t="shared" si="814"/>
        <v>41881666.666666664</v>
      </c>
      <c r="K679" s="451">
        <f t="shared" si="814"/>
        <v>41881666.666666664</v>
      </c>
      <c r="L679" s="479">
        <f t="shared" si="814"/>
        <v>41881666.666666664</v>
      </c>
      <c r="M679" s="117"/>
      <c r="N679" s="117"/>
      <c r="O679" s="117"/>
      <c r="P679" s="117"/>
      <c r="Q679" s="468"/>
      <c r="R679" s="468"/>
      <c r="S679" s="468"/>
      <c r="T679" s="468"/>
      <c r="U679" s="468"/>
      <c r="V679" s="468"/>
      <c r="W679" s="468"/>
      <c r="X679" s="468"/>
      <c r="Y679" s="468"/>
      <c r="Z679" s="468"/>
      <c r="AA679" s="468"/>
      <c r="AB679" s="468"/>
      <c r="AC679" s="468"/>
      <c r="AD679" s="468"/>
      <c r="AE679" s="468"/>
      <c r="AF679" s="468"/>
      <c r="AG679" s="468"/>
      <c r="AH679" s="468"/>
      <c r="AI679" s="468"/>
      <c r="AJ679" s="468"/>
      <c r="AK679" s="468"/>
      <c r="AL679" s="468"/>
      <c r="AM679" s="468"/>
      <c r="AN679" s="468"/>
      <c r="AO679" s="468"/>
      <c r="AP679" s="468"/>
      <c r="AQ679" s="468"/>
      <c r="AR679" s="468"/>
      <c r="AS679" s="468"/>
      <c r="AT679" s="468"/>
      <c r="AU679" s="468"/>
      <c r="AV679" s="468"/>
      <c r="AW679" s="468"/>
      <c r="AX679" s="468"/>
      <c r="AY679" s="468"/>
      <c r="AZ679" s="468"/>
      <c r="BA679" s="468"/>
      <c r="BB679" s="468"/>
      <c r="BC679" s="468"/>
    </row>
    <row r="680" spans="1:55" s="122" customFormat="1" hidden="1" x14ac:dyDescent="0.3">
      <c r="A680" s="478" t="s">
        <v>15</v>
      </c>
      <c r="B680" s="452">
        <f t="shared" ref="B680:L681" si="815">B684+B688+B692+B696+B700</f>
        <v>0</v>
      </c>
      <c r="C680" s="452">
        <f t="shared" si="815"/>
        <v>0</v>
      </c>
      <c r="D680" s="452">
        <f t="shared" si="815"/>
        <v>0</v>
      </c>
      <c r="E680" s="452">
        <f t="shared" si="815"/>
        <v>0</v>
      </c>
      <c r="F680" s="452">
        <f t="shared" si="815"/>
        <v>0</v>
      </c>
      <c r="G680" s="452">
        <f t="shared" si="815"/>
        <v>0</v>
      </c>
      <c r="H680" s="452">
        <f t="shared" si="815"/>
        <v>0</v>
      </c>
      <c r="I680" s="452">
        <f t="shared" si="815"/>
        <v>0</v>
      </c>
      <c r="J680" s="452">
        <f t="shared" si="815"/>
        <v>0</v>
      </c>
      <c r="K680" s="452">
        <f t="shared" si="815"/>
        <v>0</v>
      </c>
      <c r="L680" s="459">
        <f t="shared" si="815"/>
        <v>0</v>
      </c>
      <c r="M680" s="117"/>
      <c r="N680" s="117"/>
      <c r="O680" s="117"/>
      <c r="P680" s="117"/>
    </row>
    <row r="681" spans="1:55" s="122" customFormat="1" ht="52.5" thickBot="1" x14ac:dyDescent="0.35">
      <c r="A681" s="503" t="s">
        <v>16</v>
      </c>
      <c r="B681" s="460">
        <f t="shared" si="815"/>
        <v>251290000</v>
      </c>
      <c r="C681" s="460">
        <f t="shared" si="815"/>
        <v>0</v>
      </c>
      <c r="D681" s="460">
        <f t="shared" si="815"/>
        <v>0</v>
      </c>
      <c r="E681" s="460">
        <f t="shared" si="815"/>
        <v>0</v>
      </c>
      <c r="F681" s="460">
        <f t="shared" si="815"/>
        <v>0</v>
      </c>
      <c r="G681" s="460">
        <f t="shared" si="815"/>
        <v>41881666.666666664</v>
      </c>
      <c r="H681" s="460">
        <f t="shared" si="815"/>
        <v>41881666.666666664</v>
      </c>
      <c r="I681" s="460">
        <f t="shared" si="815"/>
        <v>41881666.666666664</v>
      </c>
      <c r="J681" s="460">
        <f t="shared" si="815"/>
        <v>41881666.666666664</v>
      </c>
      <c r="K681" s="460">
        <f t="shared" si="815"/>
        <v>41881666.666666664</v>
      </c>
      <c r="L681" s="461">
        <f t="shared" si="815"/>
        <v>41881666.666666664</v>
      </c>
      <c r="M681" s="117"/>
      <c r="N681" s="117"/>
      <c r="O681" s="117"/>
      <c r="P681" s="117"/>
    </row>
    <row r="682" spans="1:55" s="122" customFormat="1" ht="27.5" x14ac:dyDescent="0.3">
      <c r="A682" s="490" t="s">
        <v>2057</v>
      </c>
      <c r="B682" s="491">
        <f>B684+B685</f>
        <v>23490000</v>
      </c>
      <c r="C682" s="491">
        <f t="shared" ref="C682" si="816">C684+C685</f>
        <v>0</v>
      </c>
      <c r="D682" s="491">
        <f t="shared" ref="D682" si="817">D684+D685</f>
        <v>0</v>
      </c>
      <c r="E682" s="491">
        <f t="shared" ref="E682" si="818">E684+E685</f>
        <v>0</v>
      </c>
      <c r="F682" s="491">
        <f t="shared" ref="F682" si="819">F684+F685</f>
        <v>0</v>
      </c>
      <c r="G682" s="491">
        <f t="shared" ref="G682" si="820">G684+G685</f>
        <v>3915000</v>
      </c>
      <c r="H682" s="491">
        <f t="shared" ref="H682" si="821">H684+H685</f>
        <v>3915000</v>
      </c>
      <c r="I682" s="491">
        <f t="shared" ref="I682" si="822">I684+I685</f>
        <v>3915000</v>
      </c>
      <c r="J682" s="491">
        <f t="shared" ref="J682" si="823">J684+J685</f>
        <v>3915000</v>
      </c>
      <c r="K682" s="491">
        <f t="shared" ref="K682" si="824">K684+K685</f>
        <v>3915000</v>
      </c>
      <c r="L682" s="492">
        <f t="shared" ref="L682" si="825">L684+L685</f>
        <v>3915000</v>
      </c>
      <c r="M682" s="117"/>
      <c r="N682" s="117"/>
      <c r="O682" s="117"/>
      <c r="P682" s="117"/>
    </row>
    <row r="683" spans="1:55" s="469" customFormat="1" x14ac:dyDescent="0.3">
      <c r="A683" s="547" t="s">
        <v>464</v>
      </c>
      <c r="B683" s="545">
        <f>B684+B685</f>
        <v>23490000</v>
      </c>
      <c r="C683" s="545">
        <f t="shared" ref="C683" si="826">C684+C685</f>
        <v>0</v>
      </c>
      <c r="D683" s="545">
        <f t="shared" ref="D683" si="827">D684+D685</f>
        <v>0</v>
      </c>
      <c r="E683" s="545">
        <f t="shared" ref="E683" si="828">E684+E685</f>
        <v>0</v>
      </c>
      <c r="F683" s="545">
        <f t="shared" ref="F683" si="829">F684+F685</f>
        <v>0</v>
      </c>
      <c r="G683" s="545">
        <f t="shared" ref="G683" si="830">G684+G685</f>
        <v>3915000</v>
      </c>
      <c r="H683" s="545">
        <f t="shared" ref="H683" si="831">H684+H685</f>
        <v>3915000</v>
      </c>
      <c r="I683" s="545">
        <f t="shared" ref="I683" si="832">I684+I685</f>
        <v>3915000</v>
      </c>
      <c r="J683" s="545">
        <f t="shared" ref="J683" si="833">J684+J685</f>
        <v>3915000</v>
      </c>
      <c r="K683" s="545">
        <f t="shared" ref="K683" si="834">K684+K685</f>
        <v>3915000</v>
      </c>
      <c r="L683" s="546">
        <f t="shared" ref="L683" si="835">L684+L685</f>
        <v>3915000</v>
      </c>
      <c r="M683" s="117"/>
      <c r="N683" s="117"/>
      <c r="O683" s="117"/>
      <c r="P683" s="117"/>
      <c r="Q683" s="468"/>
      <c r="R683" s="468"/>
      <c r="S683" s="468"/>
      <c r="T683" s="468"/>
      <c r="U683" s="468"/>
      <c r="V683" s="468"/>
      <c r="W683" s="468"/>
      <c r="X683" s="468"/>
      <c r="Y683" s="468"/>
      <c r="Z683" s="468"/>
      <c r="AA683" s="468"/>
      <c r="AB683" s="468"/>
      <c r="AC683" s="468"/>
      <c r="AD683" s="468"/>
      <c r="AE683" s="468"/>
      <c r="AF683" s="468"/>
      <c r="AG683" s="468"/>
      <c r="AH683" s="468"/>
      <c r="AI683" s="468"/>
      <c r="AJ683" s="468"/>
      <c r="AK683" s="468"/>
      <c r="AL683" s="468"/>
      <c r="AM683" s="468"/>
      <c r="AN683" s="468"/>
      <c r="AO683" s="468"/>
      <c r="AP683" s="468"/>
      <c r="AQ683" s="468"/>
      <c r="AR683" s="468"/>
      <c r="AS683" s="468"/>
      <c r="AT683" s="468"/>
      <c r="AU683" s="468"/>
      <c r="AV683" s="468"/>
      <c r="AW683" s="468"/>
      <c r="AX683" s="468"/>
      <c r="AY683" s="468"/>
      <c r="AZ683" s="468"/>
      <c r="BA683" s="468"/>
      <c r="BB683" s="468"/>
      <c r="BC683" s="468"/>
    </row>
    <row r="684" spans="1:55" s="122" customFormat="1" hidden="1" x14ac:dyDescent="0.3">
      <c r="A684" s="406" t="s">
        <v>15</v>
      </c>
      <c r="B684" s="407">
        <v>0</v>
      </c>
      <c r="C684" s="407">
        <v>0</v>
      </c>
      <c r="D684" s="407">
        <v>0</v>
      </c>
      <c r="E684" s="407">
        <v>0</v>
      </c>
      <c r="F684" s="407">
        <v>0</v>
      </c>
      <c r="G684" s="407">
        <f>$B$684/6</f>
        <v>0</v>
      </c>
      <c r="H684" s="407">
        <f t="shared" ref="H684:L684" si="836">$B$684/6</f>
        <v>0</v>
      </c>
      <c r="I684" s="407">
        <f t="shared" si="836"/>
        <v>0</v>
      </c>
      <c r="J684" s="407">
        <f t="shared" si="836"/>
        <v>0</v>
      </c>
      <c r="K684" s="407">
        <f t="shared" si="836"/>
        <v>0</v>
      </c>
      <c r="L684" s="408">
        <f t="shared" si="836"/>
        <v>0</v>
      </c>
      <c r="M684" s="117"/>
      <c r="N684" s="117"/>
      <c r="O684" s="117"/>
      <c r="P684" s="117"/>
    </row>
    <row r="685" spans="1:55" s="122" customFormat="1" ht="52" x14ac:dyDescent="0.3">
      <c r="A685" s="406" t="s">
        <v>16</v>
      </c>
      <c r="B685" s="407">
        <f>'3.PIELIKUMS'!J75</f>
        <v>23490000</v>
      </c>
      <c r="C685" s="407">
        <v>0</v>
      </c>
      <c r="D685" s="407">
        <v>0</v>
      </c>
      <c r="E685" s="407">
        <v>0</v>
      </c>
      <c r="F685" s="407">
        <v>0</v>
      </c>
      <c r="G685" s="407">
        <f>$B$685/6</f>
        <v>3915000</v>
      </c>
      <c r="H685" s="407">
        <f t="shared" ref="H685:L685" si="837">$B$685/6</f>
        <v>3915000</v>
      </c>
      <c r="I685" s="407">
        <f t="shared" si="837"/>
        <v>3915000</v>
      </c>
      <c r="J685" s="407">
        <f t="shared" si="837"/>
        <v>3915000</v>
      </c>
      <c r="K685" s="407">
        <f t="shared" si="837"/>
        <v>3915000</v>
      </c>
      <c r="L685" s="408">
        <f t="shared" si="837"/>
        <v>3915000</v>
      </c>
      <c r="M685" s="117"/>
      <c r="N685" s="117"/>
      <c r="O685" s="117"/>
      <c r="P685" s="117"/>
    </row>
    <row r="686" spans="1:55" s="122" customFormat="1" ht="53.5" x14ac:dyDescent="0.3">
      <c r="A686" s="402" t="s">
        <v>2058</v>
      </c>
      <c r="B686" s="403">
        <f>B688+B689</f>
        <v>56550000</v>
      </c>
      <c r="C686" s="403">
        <f t="shared" ref="C686" si="838">C688+C689</f>
        <v>0</v>
      </c>
      <c r="D686" s="403">
        <f t="shared" ref="D686" si="839">D688+D689</f>
        <v>0</v>
      </c>
      <c r="E686" s="403">
        <f t="shared" ref="E686" si="840">E688+E689</f>
        <v>0</v>
      </c>
      <c r="F686" s="403">
        <f t="shared" ref="F686" si="841">F688+F689</f>
        <v>0</v>
      </c>
      <c r="G686" s="403">
        <f t="shared" ref="G686" si="842">G688+G689</f>
        <v>9425000</v>
      </c>
      <c r="H686" s="403">
        <f t="shared" ref="H686" si="843">H688+H689</f>
        <v>9425000</v>
      </c>
      <c r="I686" s="403">
        <f t="shared" ref="I686" si="844">I688+I689</f>
        <v>9425000</v>
      </c>
      <c r="J686" s="403">
        <f t="shared" ref="J686" si="845">J688+J689</f>
        <v>9425000</v>
      </c>
      <c r="K686" s="403">
        <f t="shared" ref="K686" si="846">K688+K689</f>
        <v>9425000</v>
      </c>
      <c r="L686" s="404">
        <f t="shared" ref="L686" si="847">L688+L689</f>
        <v>9425000</v>
      </c>
      <c r="M686" s="117"/>
      <c r="N686" s="117"/>
      <c r="O686" s="117"/>
      <c r="P686" s="117"/>
    </row>
    <row r="687" spans="1:55" s="469" customFormat="1" x14ac:dyDescent="0.3">
      <c r="A687" s="547" t="s">
        <v>464</v>
      </c>
      <c r="B687" s="545">
        <f>B688+B689</f>
        <v>56550000</v>
      </c>
      <c r="C687" s="545">
        <f t="shared" ref="C687" si="848">C688+C689</f>
        <v>0</v>
      </c>
      <c r="D687" s="545">
        <f t="shared" ref="D687" si="849">D688+D689</f>
        <v>0</v>
      </c>
      <c r="E687" s="545">
        <f t="shared" ref="E687" si="850">E688+E689</f>
        <v>0</v>
      </c>
      <c r="F687" s="545">
        <f t="shared" ref="F687" si="851">F688+F689</f>
        <v>0</v>
      </c>
      <c r="G687" s="545">
        <f t="shared" ref="G687" si="852">G688+G689</f>
        <v>9425000</v>
      </c>
      <c r="H687" s="545">
        <f t="shared" ref="H687" si="853">H688+H689</f>
        <v>9425000</v>
      </c>
      <c r="I687" s="545">
        <f t="shared" ref="I687" si="854">I688+I689</f>
        <v>9425000</v>
      </c>
      <c r="J687" s="545">
        <f t="shared" ref="J687" si="855">J688+J689</f>
        <v>9425000</v>
      </c>
      <c r="K687" s="545">
        <f t="shared" ref="K687" si="856">K688+K689</f>
        <v>9425000</v>
      </c>
      <c r="L687" s="546">
        <f t="shared" ref="L687" si="857">L688+L689</f>
        <v>9425000</v>
      </c>
      <c r="M687" s="117"/>
      <c r="N687" s="117"/>
      <c r="O687" s="117"/>
      <c r="P687" s="117"/>
      <c r="Q687" s="468"/>
      <c r="R687" s="468"/>
      <c r="S687" s="468"/>
      <c r="T687" s="468"/>
      <c r="U687" s="468"/>
      <c r="V687" s="468"/>
      <c r="W687" s="468"/>
      <c r="X687" s="468"/>
      <c r="Y687" s="468"/>
      <c r="Z687" s="468"/>
      <c r="AA687" s="468"/>
      <c r="AB687" s="468"/>
      <c r="AC687" s="468"/>
      <c r="AD687" s="468"/>
      <c r="AE687" s="468"/>
      <c r="AF687" s="468"/>
      <c r="AG687" s="468"/>
      <c r="AH687" s="468"/>
      <c r="AI687" s="468"/>
      <c r="AJ687" s="468"/>
      <c r="AK687" s="468"/>
      <c r="AL687" s="468"/>
      <c r="AM687" s="468"/>
      <c r="AN687" s="468"/>
      <c r="AO687" s="468"/>
      <c r="AP687" s="468"/>
      <c r="AQ687" s="468"/>
      <c r="AR687" s="468"/>
      <c r="AS687" s="468"/>
      <c r="AT687" s="468"/>
      <c r="AU687" s="468"/>
      <c r="AV687" s="468"/>
      <c r="AW687" s="468"/>
      <c r="AX687" s="468"/>
      <c r="AY687" s="468"/>
      <c r="AZ687" s="468"/>
      <c r="BA687" s="468"/>
      <c r="BB687" s="468"/>
      <c r="BC687" s="468"/>
    </row>
    <row r="688" spans="1:55" s="122" customFormat="1" hidden="1" x14ac:dyDescent="0.3">
      <c r="A688" s="406" t="s">
        <v>15</v>
      </c>
      <c r="B688" s="407">
        <v>0</v>
      </c>
      <c r="C688" s="407">
        <v>0</v>
      </c>
      <c r="D688" s="407">
        <v>0</v>
      </c>
      <c r="E688" s="407">
        <v>0</v>
      </c>
      <c r="F688" s="407">
        <v>0</v>
      </c>
      <c r="G688" s="407">
        <f>$B$688/6</f>
        <v>0</v>
      </c>
      <c r="H688" s="407">
        <f t="shared" ref="H688:L688" si="858">$B$688/6</f>
        <v>0</v>
      </c>
      <c r="I688" s="407">
        <f t="shared" si="858"/>
        <v>0</v>
      </c>
      <c r="J688" s="407">
        <f t="shared" si="858"/>
        <v>0</v>
      </c>
      <c r="K688" s="407">
        <f t="shared" si="858"/>
        <v>0</v>
      </c>
      <c r="L688" s="408">
        <f t="shared" si="858"/>
        <v>0</v>
      </c>
      <c r="M688" s="117"/>
      <c r="N688" s="117"/>
      <c r="O688" s="117"/>
      <c r="P688" s="117"/>
    </row>
    <row r="689" spans="1:55" s="122" customFormat="1" ht="52" x14ac:dyDescent="0.3">
      <c r="A689" s="406" t="s">
        <v>16</v>
      </c>
      <c r="B689" s="407">
        <f>'3.PIELIKUMS'!J76</f>
        <v>56550000</v>
      </c>
      <c r="C689" s="407">
        <v>0</v>
      </c>
      <c r="D689" s="407">
        <v>0</v>
      </c>
      <c r="E689" s="407">
        <v>0</v>
      </c>
      <c r="F689" s="407">
        <v>0</v>
      </c>
      <c r="G689" s="407">
        <f>$B$689/6</f>
        <v>9425000</v>
      </c>
      <c r="H689" s="407">
        <f t="shared" ref="H689:L689" si="859">$B$689/6</f>
        <v>9425000</v>
      </c>
      <c r="I689" s="407">
        <f t="shared" si="859"/>
        <v>9425000</v>
      </c>
      <c r="J689" s="407">
        <f t="shared" si="859"/>
        <v>9425000</v>
      </c>
      <c r="K689" s="407">
        <f t="shared" si="859"/>
        <v>9425000</v>
      </c>
      <c r="L689" s="408">
        <f t="shared" si="859"/>
        <v>9425000</v>
      </c>
      <c r="M689" s="117"/>
      <c r="N689" s="117"/>
      <c r="O689" s="117"/>
      <c r="P689" s="117"/>
    </row>
    <row r="690" spans="1:55" s="122" customFormat="1" ht="26" x14ac:dyDescent="0.3">
      <c r="A690" s="402" t="s">
        <v>545</v>
      </c>
      <c r="B690" s="403">
        <f>B692+B693</f>
        <v>21750000</v>
      </c>
      <c r="C690" s="403">
        <f t="shared" ref="C690" si="860">C692+C693</f>
        <v>0</v>
      </c>
      <c r="D690" s="403">
        <f t="shared" ref="D690" si="861">D692+D693</f>
        <v>0</v>
      </c>
      <c r="E690" s="403">
        <f t="shared" ref="E690" si="862">E692+E693</f>
        <v>0</v>
      </c>
      <c r="F690" s="403">
        <f t="shared" ref="F690" si="863">F692+F693</f>
        <v>0</v>
      </c>
      <c r="G690" s="403">
        <f t="shared" ref="G690" si="864">G692+G693</f>
        <v>3625000</v>
      </c>
      <c r="H690" s="403">
        <f t="shared" ref="H690" si="865">H692+H693</f>
        <v>3625000</v>
      </c>
      <c r="I690" s="403">
        <f t="shared" ref="I690" si="866">I692+I693</f>
        <v>3625000</v>
      </c>
      <c r="J690" s="403">
        <f t="shared" ref="J690" si="867">J692+J693</f>
        <v>3625000</v>
      </c>
      <c r="K690" s="403">
        <f t="shared" ref="K690" si="868">K692+K693</f>
        <v>3625000</v>
      </c>
      <c r="L690" s="404">
        <f t="shared" ref="L690" si="869">L692+L693</f>
        <v>3625000</v>
      </c>
      <c r="M690" s="117"/>
      <c r="N690" s="117"/>
      <c r="O690" s="117"/>
      <c r="P690" s="117"/>
    </row>
    <row r="691" spans="1:55" s="469" customFormat="1" x14ac:dyDescent="0.3">
      <c r="A691" s="547" t="s">
        <v>464</v>
      </c>
      <c r="B691" s="545">
        <f>B692+B693</f>
        <v>21750000</v>
      </c>
      <c r="C691" s="545">
        <f t="shared" ref="C691" si="870">C692+C693</f>
        <v>0</v>
      </c>
      <c r="D691" s="545">
        <f t="shared" ref="D691" si="871">D692+D693</f>
        <v>0</v>
      </c>
      <c r="E691" s="545">
        <f t="shared" ref="E691" si="872">E692+E693</f>
        <v>0</v>
      </c>
      <c r="F691" s="545">
        <f t="shared" ref="F691" si="873">F692+F693</f>
        <v>0</v>
      </c>
      <c r="G691" s="545">
        <f t="shared" ref="G691" si="874">G692+G693</f>
        <v>3625000</v>
      </c>
      <c r="H691" s="545">
        <f t="shared" ref="H691" si="875">H692+H693</f>
        <v>3625000</v>
      </c>
      <c r="I691" s="545">
        <f t="shared" ref="I691" si="876">I692+I693</f>
        <v>3625000</v>
      </c>
      <c r="J691" s="545">
        <f t="shared" ref="J691" si="877">J692+J693</f>
        <v>3625000</v>
      </c>
      <c r="K691" s="545">
        <f t="shared" ref="K691" si="878">K692+K693</f>
        <v>3625000</v>
      </c>
      <c r="L691" s="546">
        <f t="shared" ref="L691" si="879">L692+L693</f>
        <v>3625000</v>
      </c>
      <c r="M691" s="117"/>
      <c r="N691" s="117"/>
      <c r="O691" s="117"/>
      <c r="P691" s="117"/>
      <c r="Q691" s="468"/>
      <c r="R691" s="468"/>
      <c r="S691" s="468"/>
      <c r="T691" s="468"/>
      <c r="U691" s="468"/>
      <c r="V691" s="468"/>
      <c r="W691" s="468"/>
      <c r="X691" s="468"/>
      <c r="Y691" s="468"/>
      <c r="Z691" s="468"/>
      <c r="AA691" s="468"/>
      <c r="AB691" s="468"/>
      <c r="AC691" s="468"/>
      <c r="AD691" s="468"/>
      <c r="AE691" s="468"/>
      <c r="AF691" s="468"/>
      <c r="AG691" s="468"/>
      <c r="AH691" s="468"/>
      <c r="AI691" s="468"/>
      <c r="AJ691" s="468"/>
      <c r="AK691" s="468"/>
      <c r="AL691" s="468"/>
      <c r="AM691" s="468"/>
      <c r="AN691" s="468"/>
      <c r="AO691" s="468"/>
      <c r="AP691" s="468"/>
      <c r="AQ691" s="468"/>
      <c r="AR691" s="468"/>
      <c r="AS691" s="468"/>
      <c r="AT691" s="468"/>
      <c r="AU691" s="468"/>
      <c r="AV691" s="468"/>
      <c r="AW691" s="468"/>
      <c r="AX691" s="468"/>
      <c r="AY691" s="468"/>
      <c r="AZ691" s="468"/>
      <c r="BA691" s="468"/>
      <c r="BB691" s="468"/>
      <c r="BC691" s="468"/>
    </row>
    <row r="692" spans="1:55" s="122" customFormat="1" hidden="1" x14ac:dyDescent="0.3">
      <c r="A692" s="406" t="s">
        <v>15</v>
      </c>
      <c r="B692" s="407">
        <v>0</v>
      </c>
      <c r="C692" s="407">
        <v>0</v>
      </c>
      <c r="D692" s="407">
        <v>0</v>
      </c>
      <c r="E692" s="407">
        <v>0</v>
      </c>
      <c r="F692" s="407">
        <v>0</v>
      </c>
      <c r="G692" s="407">
        <f>$B$692/6</f>
        <v>0</v>
      </c>
      <c r="H692" s="407">
        <f t="shared" ref="H692:L692" si="880">$B$692/6</f>
        <v>0</v>
      </c>
      <c r="I692" s="407">
        <f t="shared" si="880"/>
        <v>0</v>
      </c>
      <c r="J692" s="407">
        <f t="shared" si="880"/>
        <v>0</v>
      </c>
      <c r="K692" s="407">
        <f t="shared" si="880"/>
        <v>0</v>
      </c>
      <c r="L692" s="408">
        <f t="shared" si="880"/>
        <v>0</v>
      </c>
      <c r="M692" s="117"/>
      <c r="N692" s="117"/>
      <c r="O692" s="117"/>
      <c r="P692" s="117"/>
    </row>
    <row r="693" spans="1:55" s="122" customFormat="1" ht="52" x14ac:dyDescent="0.3">
      <c r="A693" s="406" t="s">
        <v>16</v>
      </c>
      <c r="B693" s="407">
        <f>'3.PIELIKUMS'!J77</f>
        <v>21750000</v>
      </c>
      <c r="C693" s="407">
        <v>0</v>
      </c>
      <c r="D693" s="407">
        <v>0</v>
      </c>
      <c r="E693" s="407">
        <v>0</v>
      </c>
      <c r="F693" s="407">
        <v>0</v>
      </c>
      <c r="G693" s="407">
        <f>$B$693/6</f>
        <v>3625000</v>
      </c>
      <c r="H693" s="407">
        <f t="shared" ref="H693:L693" si="881">$B$693/6</f>
        <v>3625000</v>
      </c>
      <c r="I693" s="407">
        <f t="shared" si="881"/>
        <v>3625000</v>
      </c>
      <c r="J693" s="407">
        <f t="shared" si="881"/>
        <v>3625000</v>
      </c>
      <c r="K693" s="407">
        <f t="shared" si="881"/>
        <v>3625000</v>
      </c>
      <c r="L693" s="408">
        <f t="shared" si="881"/>
        <v>3625000</v>
      </c>
      <c r="M693" s="117"/>
      <c r="N693" s="117"/>
      <c r="O693" s="117"/>
      <c r="P693" s="117"/>
    </row>
    <row r="694" spans="1:55" s="122" customFormat="1" ht="39" x14ac:dyDescent="0.3">
      <c r="A694" s="402" t="s">
        <v>546</v>
      </c>
      <c r="B694" s="403">
        <f>B696+B697</f>
        <v>50000000</v>
      </c>
      <c r="C694" s="403">
        <f t="shared" ref="C694" si="882">C696+C697</f>
        <v>0</v>
      </c>
      <c r="D694" s="403">
        <f t="shared" ref="D694" si="883">D696+D697</f>
        <v>0</v>
      </c>
      <c r="E694" s="403">
        <f t="shared" ref="E694" si="884">E696+E697</f>
        <v>0</v>
      </c>
      <c r="F694" s="403">
        <f t="shared" ref="F694" si="885">F696+F697</f>
        <v>0</v>
      </c>
      <c r="G694" s="403">
        <f t="shared" ref="G694" si="886">G696+G697</f>
        <v>8333333.333333333</v>
      </c>
      <c r="H694" s="403">
        <f t="shared" ref="H694" si="887">H696+H697</f>
        <v>8333333.333333333</v>
      </c>
      <c r="I694" s="403">
        <f t="shared" ref="I694" si="888">I696+I697</f>
        <v>8333333.333333333</v>
      </c>
      <c r="J694" s="403">
        <f t="shared" ref="J694" si="889">J696+J697</f>
        <v>8333333.333333333</v>
      </c>
      <c r="K694" s="403">
        <f t="shared" ref="K694" si="890">K696+K697</f>
        <v>8333333.333333333</v>
      </c>
      <c r="L694" s="404">
        <f t="shared" ref="L694" si="891">L696+L697</f>
        <v>8333333.333333333</v>
      </c>
      <c r="M694" s="117"/>
      <c r="N694" s="117"/>
      <c r="O694" s="117"/>
      <c r="P694" s="117"/>
    </row>
    <row r="695" spans="1:55" s="469" customFormat="1" x14ac:dyDescent="0.3">
      <c r="A695" s="547" t="s">
        <v>464</v>
      </c>
      <c r="B695" s="545">
        <f>B696+B697</f>
        <v>50000000</v>
      </c>
      <c r="C695" s="545">
        <f t="shared" ref="C695" si="892">C696+C697</f>
        <v>0</v>
      </c>
      <c r="D695" s="545">
        <f t="shared" ref="D695" si="893">D696+D697</f>
        <v>0</v>
      </c>
      <c r="E695" s="545">
        <f t="shared" ref="E695" si="894">E696+E697</f>
        <v>0</v>
      </c>
      <c r="F695" s="545">
        <f t="shared" ref="F695" si="895">F696+F697</f>
        <v>0</v>
      </c>
      <c r="G695" s="545">
        <f t="shared" ref="G695" si="896">G696+G697</f>
        <v>8333333.333333333</v>
      </c>
      <c r="H695" s="545">
        <f t="shared" ref="H695" si="897">H696+H697</f>
        <v>8333333.333333333</v>
      </c>
      <c r="I695" s="545">
        <f t="shared" ref="I695" si="898">I696+I697</f>
        <v>8333333.333333333</v>
      </c>
      <c r="J695" s="545">
        <f t="shared" ref="J695" si="899">J696+J697</f>
        <v>8333333.333333333</v>
      </c>
      <c r="K695" s="545">
        <f t="shared" ref="K695" si="900">K696+K697</f>
        <v>8333333.333333333</v>
      </c>
      <c r="L695" s="546">
        <f t="shared" ref="L695" si="901">L696+L697</f>
        <v>8333333.333333333</v>
      </c>
      <c r="M695" s="117"/>
      <c r="N695" s="117"/>
      <c r="O695" s="117"/>
      <c r="P695" s="117"/>
      <c r="Q695" s="468"/>
      <c r="R695" s="468"/>
      <c r="S695" s="468"/>
      <c r="T695" s="468"/>
      <c r="U695" s="468"/>
      <c r="V695" s="468"/>
      <c r="W695" s="468"/>
      <c r="X695" s="468"/>
      <c r="Y695" s="468"/>
      <c r="Z695" s="468"/>
      <c r="AA695" s="468"/>
      <c r="AB695" s="468"/>
      <c r="AC695" s="468"/>
      <c r="AD695" s="468"/>
      <c r="AE695" s="468"/>
      <c r="AF695" s="468"/>
      <c r="AG695" s="468"/>
      <c r="AH695" s="468"/>
      <c r="AI695" s="468"/>
      <c r="AJ695" s="468"/>
      <c r="AK695" s="468"/>
      <c r="AL695" s="468"/>
      <c r="AM695" s="468"/>
      <c r="AN695" s="468"/>
      <c r="AO695" s="468"/>
      <c r="AP695" s="468"/>
      <c r="AQ695" s="468"/>
      <c r="AR695" s="468"/>
      <c r="AS695" s="468"/>
      <c r="AT695" s="468"/>
      <c r="AU695" s="468"/>
      <c r="AV695" s="468"/>
      <c r="AW695" s="468"/>
      <c r="AX695" s="468"/>
      <c r="AY695" s="468"/>
      <c r="AZ695" s="468"/>
      <c r="BA695" s="468"/>
      <c r="BB695" s="468"/>
      <c r="BC695" s="468"/>
    </row>
    <row r="696" spans="1:55" s="122" customFormat="1" hidden="1" x14ac:dyDescent="0.3">
      <c r="A696" s="406" t="s">
        <v>15</v>
      </c>
      <c r="B696" s="407">
        <v>0</v>
      </c>
      <c r="C696" s="407">
        <v>0</v>
      </c>
      <c r="D696" s="407">
        <v>0</v>
      </c>
      <c r="E696" s="407">
        <v>0</v>
      </c>
      <c r="F696" s="407">
        <v>0</v>
      </c>
      <c r="G696" s="407">
        <f>$B$696/6</f>
        <v>0</v>
      </c>
      <c r="H696" s="407">
        <f t="shared" ref="H696:L696" si="902">$B$696/6</f>
        <v>0</v>
      </c>
      <c r="I696" s="407">
        <f t="shared" si="902"/>
        <v>0</v>
      </c>
      <c r="J696" s="407">
        <f t="shared" si="902"/>
        <v>0</v>
      </c>
      <c r="K696" s="407">
        <f t="shared" si="902"/>
        <v>0</v>
      </c>
      <c r="L696" s="408">
        <f t="shared" si="902"/>
        <v>0</v>
      </c>
      <c r="M696" s="117"/>
      <c r="N696" s="117"/>
      <c r="O696" s="117"/>
      <c r="P696" s="117"/>
    </row>
    <row r="697" spans="1:55" s="122" customFormat="1" ht="52" x14ac:dyDescent="0.3">
      <c r="A697" s="406" t="s">
        <v>16</v>
      </c>
      <c r="B697" s="407">
        <f>'3.PIELIKUMS'!J78</f>
        <v>50000000</v>
      </c>
      <c r="C697" s="407">
        <v>0</v>
      </c>
      <c r="D697" s="407">
        <v>0</v>
      </c>
      <c r="E697" s="407">
        <v>0</v>
      </c>
      <c r="F697" s="407">
        <v>0</v>
      </c>
      <c r="G697" s="407">
        <f>$B$697/6</f>
        <v>8333333.333333333</v>
      </c>
      <c r="H697" s="407">
        <f t="shared" ref="H697:L697" si="903">$B$697/6</f>
        <v>8333333.333333333</v>
      </c>
      <c r="I697" s="407">
        <f t="shared" si="903"/>
        <v>8333333.333333333</v>
      </c>
      <c r="J697" s="407">
        <f t="shared" si="903"/>
        <v>8333333.333333333</v>
      </c>
      <c r="K697" s="407">
        <f t="shared" si="903"/>
        <v>8333333.333333333</v>
      </c>
      <c r="L697" s="408">
        <f t="shared" si="903"/>
        <v>8333333.333333333</v>
      </c>
      <c r="M697" s="117"/>
      <c r="N697" s="117"/>
      <c r="O697" s="117"/>
      <c r="P697" s="117"/>
    </row>
    <row r="698" spans="1:55" s="122" customFormat="1" ht="39" x14ac:dyDescent="0.3">
      <c r="A698" s="402" t="s">
        <v>547</v>
      </c>
      <c r="B698" s="403">
        <f>B700+B701</f>
        <v>99500000</v>
      </c>
      <c r="C698" s="403">
        <f t="shared" ref="C698" si="904">C700+C701</f>
        <v>0</v>
      </c>
      <c r="D698" s="403">
        <f t="shared" ref="D698" si="905">D700+D701</f>
        <v>0</v>
      </c>
      <c r="E698" s="403">
        <f t="shared" ref="E698" si="906">E700+E701</f>
        <v>0</v>
      </c>
      <c r="F698" s="403">
        <f t="shared" ref="F698" si="907">F700+F701</f>
        <v>0</v>
      </c>
      <c r="G698" s="403">
        <f t="shared" ref="G698" si="908">G700+G701</f>
        <v>16583333.333333334</v>
      </c>
      <c r="H698" s="403">
        <f t="shared" ref="H698" si="909">H700+H701</f>
        <v>16583333.333333334</v>
      </c>
      <c r="I698" s="403">
        <f t="shared" ref="I698" si="910">I700+I701</f>
        <v>16583333.333333334</v>
      </c>
      <c r="J698" s="403">
        <f t="shared" ref="J698" si="911">J700+J701</f>
        <v>16583333.333333334</v>
      </c>
      <c r="K698" s="403">
        <f t="shared" ref="K698" si="912">K700+K701</f>
        <v>16583333.333333334</v>
      </c>
      <c r="L698" s="404">
        <f t="shared" ref="L698" si="913">L700+L701</f>
        <v>16583333.333333334</v>
      </c>
      <c r="M698" s="117"/>
      <c r="N698" s="117"/>
      <c r="O698" s="117"/>
      <c r="P698" s="117"/>
    </row>
    <row r="699" spans="1:55" s="469" customFormat="1" x14ac:dyDescent="0.3">
      <c r="A699" s="547" t="s">
        <v>464</v>
      </c>
      <c r="B699" s="545">
        <f>B700+B701</f>
        <v>99500000</v>
      </c>
      <c r="C699" s="545">
        <f t="shared" ref="C699" si="914">C700+C701</f>
        <v>0</v>
      </c>
      <c r="D699" s="545">
        <f t="shared" ref="D699" si="915">D700+D701</f>
        <v>0</v>
      </c>
      <c r="E699" s="545">
        <f t="shared" ref="E699" si="916">E700+E701</f>
        <v>0</v>
      </c>
      <c r="F699" s="545">
        <f t="shared" ref="F699" si="917">F700+F701</f>
        <v>0</v>
      </c>
      <c r="G699" s="545">
        <f t="shared" ref="G699" si="918">G700+G701</f>
        <v>16583333.333333334</v>
      </c>
      <c r="H699" s="545">
        <f t="shared" ref="H699" si="919">H700+H701</f>
        <v>16583333.333333334</v>
      </c>
      <c r="I699" s="545">
        <f t="shared" ref="I699" si="920">I700+I701</f>
        <v>16583333.333333334</v>
      </c>
      <c r="J699" s="545">
        <f t="shared" ref="J699" si="921">J700+J701</f>
        <v>16583333.333333334</v>
      </c>
      <c r="K699" s="545">
        <f t="shared" ref="K699" si="922">K700+K701</f>
        <v>16583333.333333334</v>
      </c>
      <c r="L699" s="546">
        <f t="shared" ref="L699" si="923">L700+L701</f>
        <v>16583333.333333334</v>
      </c>
      <c r="M699" s="117"/>
      <c r="N699" s="117"/>
      <c r="O699" s="117"/>
      <c r="P699" s="117"/>
      <c r="Q699" s="468"/>
      <c r="R699" s="468"/>
      <c r="S699" s="468"/>
      <c r="T699" s="468"/>
      <c r="U699" s="468"/>
      <c r="V699" s="468"/>
      <c r="W699" s="468"/>
      <c r="X699" s="468"/>
      <c r="Y699" s="468"/>
      <c r="Z699" s="468"/>
      <c r="AA699" s="468"/>
      <c r="AB699" s="468"/>
      <c r="AC699" s="468"/>
      <c r="AD699" s="468"/>
      <c r="AE699" s="468"/>
      <c r="AF699" s="468"/>
      <c r="AG699" s="468"/>
      <c r="AH699" s="468"/>
      <c r="AI699" s="468"/>
      <c r="AJ699" s="468"/>
      <c r="AK699" s="468"/>
      <c r="AL699" s="468"/>
      <c r="AM699" s="468"/>
      <c r="AN699" s="468"/>
      <c r="AO699" s="468"/>
      <c r="AP699" s="468"/>
      <c r="AQ699" s="468"/>
      <c r="AR699" s="468"/>
      <c r="AS699" s="468"/>
      <c r="AT699" s="468"/>
      <c r="AU699" s="468"/>
      <c r="AV699" s="468"/>
      <c r="AW699" s="468"/>
      <c r="AX699" s="468"/>
      <c r="AY699" s="468"/>
      <c r="AZ699" s="468"/>
      <c r="BA699" s="468"/>
      <c r="BB699" s="468"/>
      <c r="BC699" s="468"/>
    </row>
    <row r="700" spans="1:55" s="122" customFormat="1" hidden="1" x14ac:dyDescent="0.3">
      <c r="A700" s="406" t="s">
        <v>15</v>
      </c>
      <c r="B700" s="407">
        <v>0</v>
      </c>
      <c r="C700" s="407">
        <v>0</v>
      </c>
      <c r="D700" s="407">
        <v>0</v>
      </c>
      <c r="E700" s="407">
        <v>0</v>
      </c>
      <c r="F700" s="407">
        <v>0</v>
      </c>
      <c r="G700" s="407">
        <f>$B$700/6</f>
        <v>0</v>
      </c>
      <c r="H700" s="407">
        <f t="shared" ref="H700:L700" si="924">$B$700/6</f>
        <v>0</v>
      </c>
      <c r="I700" s="407">
        <f t="shared" si="924"/>
        <v>0</v>
      </c>
      <c r="J700" s="407">
        <f t="shared" si="924"/>
        <v>0</v>
      </c>
      <c r="K700" s="407">
        <f t="shared" si="924"/>
        <v>0</v>
      </c>
      <c r="L700" s="408">
        <f t="shared" si="924"/>
        <v>0</v>
      </c>
      <c r="M700" s="117"/>
      <c r="N700" s="117"/>
      <c r="O700" s="117"/>
      <c r="P700" s="117"/>
    </row>
    <row r="701" spans="1:55" s="122" customFormat="1" ht="51.75" customHeight="1" thickBot="1" x14ac:dyDescent="0.35">
      <c r="A701" s="484" t="s">
        <v>16</v>
      </c>
      <c r="B701" s="457">
        <f>'3.PIELIKUMS'!J79</f>
        <v>99500000</v>
      </c>
      <c r="C701" s="457">
        <v>0</v>
      </c>
      <c r="D701" s="457">
        <v>0</v>
      </c>
      <c r="E701" s="457">
        <v>0</v>
      </c>
      <c r="F701" s="457">
        <v>0</v>
      </c>
      <c r="G701" s="457">
        <f>$B$701/6</f>
        <v>16583333.333333334</v>
      </c>
      <c r="H701" s="457">
        <f t="shared" ref="H701:L701" si="925">$B$701/6</f>
        <v>16583333.333333334</v>
      </c>
      <c r="I701" s="457">
        <f t="shared" si="925"/>
        <v>16583333.333333334</v>
      </c>
      <c r="J701" s="457">
        <f t="shared" si="925"/>
        <v>16583333.333333334</v>
      </c>
      <c r="K701" s="457">
        <f t="shared" si="925"/>
        <v>16583333.333333334</v>
      </c>
      <c r="L701" s="458">
        <f t="shared" si="925"/>
        <v>16583333.333333334</v>
      </c>
      <c r="M701" s="117"/>
      <c r="N701" s="117"/>
      <c r="O701" s="117"/>
      <c r="P701" s="117"/>
    </row>
    <row r="702" spans="1:55" s="122" customFormat="1" ht="26" x14ac:dyDescent="0.3">
      <c r="A702" s="447" t="s">
        <v>548</v>
      </c>
      <c r="B702" s="652"/>
      <c r="C702" s="652"/>
      <c r="D702" s="652"/>
      <c r="E702" s="652"/>
      <c r="F702" s="652"/>
      <c r="G702" s="652"/>
      <c r="H702" s="652"/>
      <c r="I702" s="652"/>
      <c r="J702" s="652"/>
      <c r="K702" s="652"/>
      <c r="L702" s="653"/>
      <c r="M702" s="117"/>
      <c r="N702" s="117"/>
      <c r="O702" s="117"/>
      <c r="P702" s="117"/>
    </row>
    <row r="703" spans="1:55" s="122" customFormat="1" ht="17.25" customHeight="1" x14ac:dyDescent="0.3">
      <c r="A703" s="436" t="s">
        <v>9</v>
      </c>
      <c r="B703" s="584">
        <f>B707</f>
        <v>10000000</v>
      </c>
      <c r="C703" s="584">
        <f t="shared" ref="C703:L703" si="926">C707</f>
        <v>0</v>
      </c>
      <c r="D703" s="584">
        <f t="shared" si="926"/>
        <v>0</v>
      </c>
      <c r="E703" s="584">
        <f t="shared" si="926"/>
        <v>0</v>
      </c>
      <c r="F703" s="584">
        <f t="shared" si="926"/>
        <v>0</v>
      </c>
      <c r="G703" s="584">
        <f t="shared" si="926"/>
        <v>1666666.6666666667</v>
      </c>
      <c r="H703" s="584">
        <f t="shared" si="926"/>
        <v>1666666.6666666667</v>
      </c>
      <c r="I703" s="584">
        <f t="shared" si="926"/>
        <v>1666666.6666666667</v>
      </c>
      <c r="J703" s="584">
        <f t="shared" si="926"/>
        <v>1666666.6666666667</v>
      </c>
      <c r="K703" s="584">
        <f t="shared" si="926"/>
        <v>1666666.6666666667</v>
      </c>
      <c r="L703" s="585">
        <f t="shared" si="926"/>
        <v>1666666.6666666667</v>
      </c>
      <c r="M703" s="117"/>
      <c r="N703" s="117"/>
      <c r="O703" s="117"/>
      <c r="P703" s="117"/>
    </row>
    <row r="704" spans="1:55" hidden="1" x14ac:dyDescent="0.3">
      <c r="A704" s="433" t="s">
        <v>10</v>
      </c>
      <c r="B704" s="434"/>
      <c r="C704" s="434"/>
      <c r="D704" s="434"/>
      <c r="E704" s="434"/>
      <c r="F704" s="434"/>
      <c r="G704" s="434"/>
      <c r="H704" s="434"/>
      <c r="I704" s="434"/>
      <c r="J704" s="434"/>
      <c r="K704" s="434"/>
      <c r="L704" s="435"/>
    </row>
    <row r="705" spans="1:55" hidden="1" x14ac:dyDescent="0.3">
      <c r="A705" s="433" t="s">
        <v>11</v>
      </c>
      <c r="B705" s="434"/>
      <c r="C705" s="434"/>
      <c r="D705" s="434"/>
      <c r="E705" s="434"/>
      <c r="F705" s="434"/>
      <c r="G705" s="434"/>
      <c r="H705" s="434"/>
      <c r="I705" s="434"/>
      <c r="J705" s="434"/>
      <c r="K705" s="434"/>
      <c r="L705" s="435"/>
    </row>
    <row r="706" spans="1:55" ht="26" hidden="1" x14ac:dyDescent="0.3">
      <c r="A706" s="433" t="s">
        <v>12</v>
      </c>
      <c r="B706" s="434"/>
      <c r="C706" s="434"/>
      <c r="D706" s="434"/>
      <c r="E706" s="434"/>
      <c r="F706" s="434"/>
      <c r="G706" s="434"/>
      <c r="H706" s="434"/>
      <c r="I706" s="434"/>
      <c r="J706" s="434"/>
      <c r="K706" s="434"/>
      <c r="L706" s="435"/>
    </row>
    <row r="707" spans="1:55" s="122" customFormat="1" x14ac:dyDescent="0.3">
      <c r="A707" s="436" t="s">
        <v>13</v>
      </c>
      <c r="B707" s="584">
        <f>B709+B710</f>
        <v>10000000</v>
      </c>
      <c r="C707" s="584">
        <f t="shared" ref="C707:L707" si="927">C709+C710</f>
        <v>0</v>
      </c>
      <c r="D707" s="584">
        <f t="shared" si="927"/>
        <v>0</v>
      </c>
      <c r="E707" s="584">
        <f t="shared" si="927"/>
        <v>0</v>
      </c>
      <c r="F707" s="584">
        <f t="shared" si="927"/>
        <v>0</v>
      </c>
      <c r="G707" s="584">
        <f t="shared" si="927"/>
        <v>1666666.6666666667</v>
      </c>
      <c r="H707" s="584">
        <f t="shared" si="927"/>
        <v>1666666.6666666667</v>
      </c>
      <c r="I707" s="584">
        <f t="shared" si="927"/>
        <v>1666666.6666666667</v>
      </c>
      <c r="J707" s="584">
        <f t="shared" si="927"/>
        <v>1666666.6666666667</v>
      </c>
      <c r="K707" s="584">
        <f t="shared" si="927"/>
        <v>1666666.6666666667</v>
      </c>
      <c r="L707" s="585">
        <f t="shared" si="927"/>
        <v>1666666.6666666667</v>
      </c>
      <c r="M707" s="117"/>
      <c r="N707" s="117"/>
      <c r="O707" s="117"/>
      <c r="P707" s="117"/>
    </row>
    <row r="708" spans="1:55" x14ac:dyDescent="0.3">
      <c r="A708" s="433" t="s">
        <v>14</v>
      </c>
      <c r="B708" s="434"/>
      <c r="C708" s="434"/>
      <c r="D708" s="434"/>
      <c r="E708" s="434"/>
      <c r="F708" s="434"/>
      <c r="G708" s="434"/>
      <c r="H708" s="434"/>
      <c r="I708" s="434"/>
      <c r="J708" s="434"/>
      <c r="K708" s="434"/>
      <c r="L708" s="435"/>
    </row>
    <row r="709" spans="1:55" ht="13.5" thickBot="1" x14ac:dyDescent="0.35">
      <c r="A709" s="433" t="s">
        <v>15</v>
      </c>
      <c r="B709" s="437">
        <f>B718</f>
        <v>10000000</v>
      </c>
      <c r="C709" s="437">
        <f t="shared" ref="C709:L709" si="928">C718</f>
        <v>0</v>
      </c>
      <c r="D709" s="437">
        <f t="shared" si="928"/>
        <v>0</v>
      </c>
      <c r="E709" s="437">
        <f t="shared" si="928"/>
        <v>0</v>
      </c>
      <c r="F709" s="437">
        <f t="shared" si="928"/>
        <v>0</v>
      </c>
      <c r="G709" s="437">
        <f t="shared" si="928"/>
        <v>1666666.6666666667</v>
      </c>
      <c r="H709" s="437">
        <f t="shared" si="928"/>
        <v>1666666.6666666667</v>
      </c>
      <c r="I709" s="437">
        <f t="shared" si="928"/>
        <v>1666666.6666666667</v>
      </c>
      <c r="J709" s="437">
        <f t="shared" si="928"/>
        <v>1666666.6666666667</v>
      </c>
      <c r="K709" s="437">
        <f t="shared" si="928"/>
        <v>1666666.6666666667</v>
      </c>
      <c r="L709" s="438">
        <f t="shared" si="928"/>
        <v>1666666.6666666667</v>
      </c>
    </row>
    <row r="710" spans="1:55" ht="52.5" hidden="1" thickBot="1" x14ac:dyDescent="0.35">
      <c r="A710" s="440" t="s">
        <v>16</v>
      </c>
      <c r="B710" s="441">
        <f>B719</f>
        <v>0</v>
      </c>
      <c r="C710" s="441">
        <f t="shared" ref="C710:L710" si="929">C719</f>
        <v>0</v>
      </c>
      <c r="D710" s="441">
        <f t="shared" si="929"/>
        <v>0</v>
      </c>
      <c r="E710" s="441">
        <f t="shared" si="929"/>
        <v>0</v>
      </c>
      <c r="F710" s="441">
        <f t="shared" si="929"/>
        <v>0</v>
      </c>
      <c r="G710" s="441">
        <f t="shared" si="929"/>
        <v>0</v>
      </c>
      <c r="H710" s="441">
        <f t="shared" si="929"/>
        <v>0</v>
      </c>
      <c r="I710" s="441">
        <f t="shared" si="929"/>
        <v>0</v>
      </c>
      <c r="J710" s="441">
        <f t="shared" si="929"/>
        <v>0</v>
      </c>
      <c r="K710" s="441">
        <f t="shared" si="929"/>
        <v>0</v>
      </c>
      <c r="L710" s="442">
        <f t="shared" si="929"/>
        <v>0</v>
      </c>
    </row>
    <row r="711" spans="1:55" s="397" customFormat="1" x14ac:dyDescent="0.3">
      <c r="A711" s="475" t="s">
        <v>461</v>
      </c>
      <c r="B711" s="476"/>
      <c r="C711" s="476"/>
      <c r="D711" s="476"/>
      <c r="E711" s="476"/>
      <c r="F711" s="476"/>
      <c r="G711" s="476"/>
      <c r="H711" s="476"/>
      <c r="I711" s="476"/>
      <c r="J711" s="476"/>
      <c r="K711" s="476"/>
      <c r="L711" s="477"/>
      <c r="M711" s="117"/>
      <c r="N711" s="117"/>
      <c r="O711" s="117"/>
      <c r="P711" s="117"/>
    </row>
    <row r="712" spans="1:55" s="397" customFormat="1" x14ac:dyDescent="0.3">
      <c r="A712" s="478" t="s">
        <v>462</v>
      </c>
      <c r="B712" s="451"/>
      <c r="C712" s="451"/>
      <c r="D712" s="451"/>
      <c r="E712" s="451"/>
      <c r="F712" s="451"/>
      <c r="G712" s="451"/>
      <c r="H712" s="451"/>
      <c r="I712" s="451"/>
      <c r="J712" s="451"/>
      <c r="K712" s="451"/>
      <c r="L712" s="479"/>
      <c r="M712" s="117"/>
      <c r="N712" s="117"/>
      <c r="O712" s="117"/>
      <c r="P712" s="117"/>
    </row>
    <row r="713" spans="1:55" s="469" customFormat="1" x14ac:dyDescent="0.3">
      <c r="A713" s="502" t="s">
        <v>464</v>
      </c>
      <c r="B713" s="451">
        <f>B714+B715</f>
        <v>10000000</v>
      </c>
      <c r="C713" s="451">
        <f t="shared" ref="C713:L713" si="930">C714+C715</f>
        <v>0</v>
      </c>
      <c r="D713" s="451">
        <f t="shared" si="930"/>
        <v>0</v>
      </c>
      <c r="E713" s="451">
        <f t="shared" si="930"/>
        <v>0</v>
      </c>
      <c r="F713" s="451">
        <f t="shared" si="930"/>
        <v>0</v>
      </c>
      <c r="G713" s="451">
        <f t="shared" si="930"/>
        <v>1666666.6666666667</v>
      </c>
      <c r="H713" s="451">
        <f t="shared" si="930"/>
        <v>1666666.6666666667</v>
      </c>
      <c r="I713" s="451">
        <f t="shared" si="930"/>
        <v>1666666.6666666667</v>
      </c>
      <c r="J713" s="451">
        <f t="shared" si="930"/>
        <v>1666666.6666666667</v>
      </c>
      <c r="K713" s="451">
        <f t="shared" si="930"/>
        <v>1666666.6666666667</v>
      </c>
      <c r="L713" s="479">
        <f t="shared" si="930"/>
        <v>1666666.6666666667</v>
      </c>
      <c r="M713" s="117"/>
      <c r="N713" s="117"/>
      <c r="O713" s="117"/>
      <c r="P713" s="117"/>
      <c r="Q713" s="468"/>
      <c r="R713" s="468"/>
      <c r="S713" s="468"/>
      <c r="T713" s="468"/>
      <c r="U713" s="468"/>
      <c r="V713" s="468"/>
      <c r="W713" s="468"/>
      <c r="X713" s="468"/>
      <c r="Y713" s="468"/>
      <c r="Z713" s="468"/>
      <c r="AA713" s="468"/>
      <c r="AB713" s="468"/>
      <c r="AC713" s="468"/>
      <c r="AD713" s="468"/>
      <c r="AE713" s="468"/>
      <c r="AF713" s="468"/>
      <c r="AG713" s="468"/>
      <c r="AH713" s="468"/>
      <c r="AI713" s="468"/>
      <c r="AJ713" s="468"/>
      <c r="AK713" s="468"/>
      <c r="AL713" s="468"/>
      <c r="AM713" s="468"/>
      <c r="AN713" s="468"/>
      <c r="AO713" s="468"/>
      <c r="AP713" s="468"/>
      <c r="AQ713" s="468"/>
      <c r="AR713" s="468"/>
      <c r="AS713" s="468"/>
      <c r="AT713" s="468"/>
      <c r="AU713" s="468"/>
      <c r="AV713" s="468"/>
      <c r="AW713" s="468"/>
      <c r="AX713" s="468"/>
      <c r="AY713" s="468"/>
      <c r="AZ713" s="468"/>
      <c r="BA713" s="468"/>
      <c r="BB713" s="468"/>
      <c r="BC713" s="468"/>
    </row>
    <row r="714" spans="1:55" s="122" customFormat="1" ht="13.5" thickBot="1" x14ac:dyDescent="0.35">
      <c r="A714" s="478" t="s">
        <v>15</v>
      </c>
      <c r="B714" s="452">
        <f>B718</f>
        <v>10000000</v>
      </c>
      <c r="C714" s="452">
        <f t="shared" ref="C714:L714" si="931">C718</f>
        <v>0</v>
      </c>
      <c r="D714" s="452">
        <f t="shared" si="931"/>
        <v>0</v>
      </c>
      <c r="E714" s="452">
        <f t="shared" si="931"/>
        <v>0</v>
      </c>
      <c r="F714" s="452">
        <f t="shared" si="931"/>
        <v>0</v>
      </c>
      <c r="G714" s="452">
        <f t="shared" si="931"/>
        <v>1666666.6666666667</v>
      </c>
      <c r="H714" s="452">
        <f t="shared" si="931"/>
        <v>1666666.6666666667</v>
      </c>
      <c r="I714" s="452">
        <f t="shared" si="931"/>
        <v>1666666.6666666667</v>
      </c>
      <c r="J714" s="452">
        <f t="shared" si="931"/>
        <v>1666666.6666666667</v>
      </c>
      <c r="K714" s="452">
        <f t="shared" si="931"/>
        <v>1666666.6666666667</v>
      </c>
      <c r="L714" s="459">
        <f t="shared" si="931"/>
        <v>1666666.6666666667</v>
      </c>
      <c r="M714" s="117"/>
      <c r="N714" s="117"/>
      <c r="O714" s="117"/>
      <c r="P714" s="117"/>
    </row>
    <row r="715" spans="1:55" s="122" customFormat="1" ht="52.5" hidden="1" thickBot="1" x14ac:dyDescent="0.35">
      <c r="A715" s="503" t="s">
        <v>16</v>
      </c>
      <c r="B715" s="460">
        <f>B719</f>
        <v>0</v>
      </c>
      <c r="C715" s="460">
        <f t="shared" ref="C715:L715" si="932">C719</f>
        <v>0</v>
      </c>
      <c r="D715" s="460">
        <f t="shared" si="932"/>
        <v>0</v>
      </c>
      <c r="E715" s="460">
        <f t="shared" si="932"/>
        <v>0</v>
      </c>
      <c r="F715" s="460">
        <f t="shared" si="932"/>
        <v>0</v>
      </c>
      <c r="G715" s="460">
        <f t="shared" si="932"/>
        <v>0</v>
      </c>
      <c r="H715" s="460">
        <f t="shared" si="932"/>
        <v>0</v>
      </c>
      <c r="I715" s="460">
        <f t="shared" si="932"/>
        <v>0</v>
      </c>
      <c r="J715" s="460">
        <f t="shared" si="932"/>
        <v>0</v>
      </c>
      <c r="K715" s="460">
        <f t="shared" si="932"/>
        <v>0</v>
      </c>
      <c r="L715" s="461">
        <f t="shared" si="932"/>
        <v>0</v>
      </c>
      <c r="M715" s="117"/>
      <c r="N715" s="117"/>
      <c r="O715" s="117"/>
      <c r="P715" s="117"/>
    </row>
    <row r="716" spans="1:55" s="122" customFormat="1" ht="26" x14ac:dyDescent="0.3">
      <c r="A716" s="490" t="s">
        <v>549</v>
      </c>
      <c r="B716" s="491">
        <f>B718+B719</f>
        <v>10000000</v>
      </c>
      <c r="C716" s="491">
        <f t="shared" ref="C716" si="933">C718+C719</f>
        <v>0</v>
      </c>
      <c r="D716" s="491">
        <f t="shared" ref="D716" si="934">D718+D719</f>
        <v>0</v>
      </c>
      <c r="E716" s="491">
        <f t="shared" ref="E716" si="935">E718+E719</f>
        <v>0</v>
      </c>
      <c r="F716" s="491">
        <f t="shared" ref="F716" si="936">F718+F719</f>
        <v>0</v>
      </c>
      <c r="G716" s="491">
        <f t="shared" ref="G716" si="937">G718+G719</f>
        <v>1666666.6666666667</v>
      </c>
      <c r="H716" s="491">
        <f t="shared" ref="H716" si="938">H718+H719</f>
        <v>1666666.6666666667</v>
      </c>
      <c r="I716" s="491">
        <f t="shared" ref="I716" si="939">I718+I719</f>
        <v>1666666.6666666667</v>
      </c>
      <c r="J716" s="491">
        <f t="shared" ref="J716" si="940">J718+J719</f>
        <v>1666666.6666666667</v>
      </c>
      <c r="K716" s="491">
        <f t="shared" ref="K716" si="941">K718+K719</f>
        <v>1666666.6666666667</v>
      </c>
      <c r="L716" s="492">
        <f t="shared" ref="L716" si="942">L718+L719</f>
        <v>1666666.6666666667</v>
      </c>
      <c r="M716" s="117"/>
      <c r="N716" s="117"/>
      <c r="O716" s="117"/>
      <c r="P716" s="117"/>
    </row>
    <row r="717" spans="1:55" s="448" customFormat="1" x14ac:dyDescent="0.3">
      <c r="A717" s="547" t="s">
        <v>464</v>
      </c>
      <c r="B717" s="545">
        <f>B718+B719</f>
        <v>10000000</v>
      </c>
      <c r="C717" s="545">
        <f t="shared" ref="C717" si="943">C718+C719</f>
        <v>0</v>
      </c>
      <c r="D717" s="545">
        <f t="shared" ref="D717" si="944">D718+D719</f>
        <v>0</v>
      </c>
      <c r="E717" s="545">
        <f t="shared" ref="E717" si="945">E718+E719</f>
        <v>0</v>
      </c>
      <c r="F717" s="545">
        <f t="shared" ref="F717" si="946">F718+F719</f>
        <v>0</v>
      </c>
      <c r="G717" s="545">
        <f t="shared" ref="G717" si="947">G718+G719</f>
        <v>1666666.6666666667</v>
      </c>
      <c r="H717" s="545">
        <f t="shared" ref="H717" si="948">H718+H719</f>
        <v>1666666.6666666667</v>
      </c>
      <c r="I717" s="545">
        <f t="shared" ref="I717" si="949">I718+I719</f>
        <v>1666666.6666666667</v>
      </c>
      <c r="J717" s="545">
        <f t="shared" ref="J717" si="950">J718+J719</f>
        <v>1666666.6666666667</v>
      </c>
      <c r="K717" s="545">
        <f t="shared" ref="K717" si="951">K718+K719</f>
        <v>1666666.6666666667</v>
      </c>
      <c r="L717" s="546">
        <f t="shared" ref="L717" si="952">L718+L719</f>
        <v>1666666.6666666667</v>
      </c>
      <c r="M717" s="117"/>
      <c r="N717" s="117"/>
      <c r="O717" s="117"/>
      <c r="P717" s="117"/>
      <c r="Q717" s="465"/>
      <c r="R717" s="465"/>
      <c r="S717" s="465"/>
      <c r="T717" s="465"/>
      <c r="U717" s="465"/>
      <c r="V717" s="465"/>
      <c r="W717" s="465"/>
      <c r="X717" s="465"/>
      <c r="Y717" s="465"/>
      <c r="Z717" s="465"/>
      <c r="AA717" s="465"/>
      <c r="AB717" s="465"/>
      <c r="AC717" s="465"/>
      <c r="AD717" s="465"/>
      <c r="AE717" s="465"/>
      <c r="AF717" s="465"/>
      <c r="AG717" s="465"/>
      <c r="AH717" s="465"/>
      <c r="AI717" s="465"/>
      <c r="AJ717" s="465"/>
      <c r="AK717" s="465"/>
      <c r="AL717" s="465"/>
      <c r="AM717" s="465"/>
      <c r="AN717" s="465"/>
      <c r="AO717" s="465"/>
      <c r="AP717" s="465"/>
      <c r="AQ717" s="465"/>
      <c r="AR717" s="465"/>
      <c r="AS717" s="465"/>
      <c r="AT717" s="465"/>
      <c r="AU717" s="465"/>
      <c r="AV717" s="465"/>
      <c r="AW717" s="465"/>
      <c r="AX717" s="465"/>
      <c r="AY717" s="465"/>
      <c r="AZ717" s="465"/>
      <c r="BA717" s="465"/>
      <c r="BB717" s="465"/>
      <c r="BC717" s="465"/>
    </row>
    <row r="718" spans="1:55" s="122" customFormat="1" ht="13.5" thickBot="1" x14ac:dyDescent="0.35">
      <c r="A718" s="406" t="s">
        <v>15</v>
      </c>
      <c r="B718" s="407">
        <f>'3.PIELIKUMS'!J81</f>
        <v>10000000</v>
      </c>
      <c r="C718" s="407">
        <v>0</v>
      </c>
      <c r="D718" s="407">
        <v>0</v>
      </c>
      <c r="E718" s="407"/>
      <c r="F718" s="407">
        <v>0</v>
      </c>
      <c r="G718" s="407">
        <f>$B$718/6</f>
        <v>1666666.6666666667</v>
      </c>
      <c r="H718" s="407">
        <f t="shared" ref="H718:L718" si="953">$B$718/6</f>
        <v>1666666.6666666667</v>
      </c>
      <c r="I718" s="407">
        <f t="shared" si="953"/>
        <v>1666666.6666666667</v>
      </c>
      <c r="J718" s="407">
        <f t="shared" si="953"/>
        <v>1666666.6666666667</v>
      </c>
      <c r="K718" s="407">
        <f t="shared" si="953"/>
        <v>1666666.6666666667</v>
      </c>
      <c r="L718" s="408">
        <f t="shared" si="953"/>
        <v>1666666.6666666667</v>
      </c>
      <c r="M718" s="117"/>
      <c r="N718" s="117"/>
      <c r="O718" s="117"/>
      <c r="P718" s="117"/>
    </row>
    <row r="719" spans="1:55" s="122" customFormat="1" ht="52.5" hidden="1" thickBot="1" x14ac:dyDescent="0.35">
      <c r="A719" s="484" t="s">
        <v>16</v>
      </c>
      <c r="B719" s="457">
        <v>0</v>
      </c>
      <c r="C719" s="457">
        <v>0</v>
      </c>
      <c r="D719" s="457">
        <v>0</v>
      </c>
      <c r="E719" s="457">
        <v>0</v>
      </c>
      <c r="F719" s="457">
        <v>0</v>
      </c>
      <c r="G719" s="457">
        <f>$B$719/6</f>
        <v>0</v>
      </c>
      <c r="H719" s="457">
        <f t="shared" ref="H719:L719" si="954">$B$719/6</f>
        <v>0</v>
      </c>
      <c r="I719" s="457">
        <f t="shared" si="954"/>
        <v>0</v>
      </c>
      <c r="J719" s="457">
        <f t="shared" si="954"/>
        <v>0</v>
      </c>
      <c r="K719" s="457">
        <f t="shared" si="954"/>
        <v>0</v>
      </c>
      <c r="L719" s="458">
        <f t="shared" si="954"/>
        <v>0</v>
      </c>
      <c r="M719" s="117"/>
      <c r="N719" s="117"/>
      <c r="O719" s="117"/>
      <c r="P719" s="117"/>
    </row>
    <row r="720" spans="1:55" s="122" customFormat="1" ht="26" x14ac:dyDescent="0.3">
      <c r="A720" s="447" t="s">
        <v>550</v>
      </c>
      <c r="B720" s="652"/>
      <c r="C720" s="652"/>
      <c r="D720" s="652"/>
      <c r="E720" s="652"/>
      <c r="F720" s="652"/>
      <c r="G720" s="652"/>
      <c r="H720" s="652"/>
      <c r="I720" s="652"/>
      <c r="J720" s="652"/>
      <c r="K720" s="652"/>
      <c r="L720" s="653"/>
      <c r="M720" s="117"/>
      <c r="N720" s="117"/>
      <c r="O720" s="117"/>
      <c r="P720" s="117"/>
    </row>
    <row r="721" spans="1:55" s="122" customFormat="1" x14ac:dyDescent="0.3">
      <c r="A721" s="436" t="s">
        <v>9</v>
      </c>
      <c r="B721" s="584">
        <f>B725</f>
        <v>0</v>
      </c>
      <c r="C721" s="584">
        <f t="shared" ref="C721:L721" si="955">C725</f>
        <v>0</v>
      </c>
      <c r="D721" s="584">
        <f t="shared" si="955"/>
        <v>0</v>
      </c>
      <c r="E721" s="584">
        <f t="shared" si="955"/>
        <v>0</v>
      </c>
      <c r="F721" s="584">
        <f t="shared" si="955"/>
        <v>0</v>
      </c>
      <c r="G721" s="584">
        <f t="shared" si="955"/>
        <v>0</v>
      </c>
      <c r="H721" s="584">
        <f t="shared" si="955"/>
        <v>0</v>
      </c>
      <c r="I721" s="584">
        <f t="shared" si="955"/>
        <v>0</v>
      </c>
      <c r="J721" s="584">
        <f t="shared" si="955"/>
        <v>0</v>
      </c>
      <c r="K721" s="584">
        <f t="shared" si="955"/>
        <v>0</v>
      </c>
      <c r="L721" s="585">
        <f t="shared" si="955"/>
        <v>0</v>
      </c>
      <c r="M721" s="117"/>
      <c r="N721" s="117"/>
      <c r="O721" s="117"/>
      <c r="P721" s="117"/>
    </row>
    <row r="722" spans="1:55" hidden="1" x14ac:dyDescent="0.3">
      <c r="A722" s="433" t="s">
        <v>10</v>
      </c>
      <c r="B722" s="434"/>
      <c r="C722" s="434"/>
      <c r="D722" s="434"/>
      <c r="E722" s="434"/>
      <c r="F722" s="434"/>
      <c r="G722" s="434"/>
      <c r="H722" s="434"/>
      <c r="I722" s="434"/>
      <c r="J722" s="434"/>
      <c r="K722" s="434"/>
      <c r="L722" s="435"/>
    </row>
    <row r="723" spans="1:55" hidden="1" x14ac:dyDescent="0.3">
      <c r="A723" s="433" t="s">
        <v>11</v>
      </c>
      <c r="B723" s="434"/>
      <c r="C723" s="434"/>
      <c r="D723" s="434"/>
      <c r="E723" s="434"/>
      <c r="F723" s="434"/>
      <c r="G723" s="434"/>
      <c r="H723" s="434"/>
      <c r="I723" s="434"/>
      <c r="J723" s="434"/>
      <c r="K723" s="434"/>
      <c r="L723" s="435"/>
    </row>
    <row r="724" spans="1:55" ht="26" hidden="1" x14ac:dyDescent="0.3">
      <c r="A724" s="433" t="s">
        <v>12</v>
      </c>
      <c r="B724" s="434"/>
      <c r="C724" s="434"/>
      <c r="D724" s="434"/>
      <c r="E724" s="434"/>
      <c r="F724" s="434"/>
      <c r="G724" s="434"/>
      <c r="H724" s="434"/>
      <c r="I724" s="434"/>
      <c r="J724" s="434"/>
      <c r="K724" s="434"/>
      <c r="L724" s="435"/>
    </row>
    <row r="725" spans="1:55" s="122" customFormat="1" x14ac:dyDescent="0.3">
      <c r="A725" s="436" t="s">
        <v>13</v>
      </c>
      <c r="B725" s="584">
        <f>B727+B728</f>
        <v>0</v>
      </c>
      <c r="C725" s="584">
        <f t="shared" ref="C725:L725" si="956">C727+C728</f>
        <v>0</v>
      </c>
      <c r="D725" s="584">
        <f t="shared" si="956"/>
        <v>0</v>
      </c>
      <c r="E725" s="584">
        <f t="shared" si="956"/>
        <v>0</v>
      </c>
      <c r="F725" s="584">
        <f t="shared" si="956"/>
        <v>0</v>
      </c>
      <c r="G725" s="584">
        <f t="shared" si="956"/>
        <v>0</v>
      </c>
      <c r="H725" s="584">
        <f t="shared" si="956"/>
        <v>0</v>
      </c>
      <c r="I725" s="584">
        <f t="shared" si="956"/>
        <v>0</v>
      </c>
      <c r="J725" s="584">
        <f t="shared" si="956"/>
        <v>0</v>
      </c>
      <c r="K725" s="584">
        <f t="shared" si="956"/>
        <v>0</v>
      </c>
      <c r="L725" s="585">
        <f t="shared" si="956"/>
        <v>0</v>
      </c>
      <c r="M725" s="117"/>
      <c r="N725" s="117"/>
      <c r="O725" s="117"/>
      <c r="P725" s="117"/>
    </row>
    <row r="726" spans="1:55" x14ac:dyDescent="0.3">
      <c r="A726" s="433" t="s">
        <v>14</v>
      </c>
      <c r="B726" s="434"/>
      <c r="C726" s="434"/>
      <c r="D726" s="434"/>
      <c r="E726" s="434"/>
      <c r="F726" s="434"/>
      <c r="G726" s="434"/>
      <c r="H726" s="434"/>
      <c r="I726" s="434"/>
      <c r="J726" s="434"/>
      <c r="K726" s="434"/>
      <c r="L726" s="435"/>
    </row>
    <row r="727" spans="1:55" x14ac:dyDescent="0.3">
      <c r="A727" s="433" t="s">
        <v>15</v>
      </c>
      <c r="B727" s="437">
        <f>B732</f>
        <v>0</v>
      </c>
      <c r="C727" s="437">
        <f t="shared" ref="C727:K727" si="957">C732</f>
        <v>0</v>
      </c>
      <c r="D727" s="437">
        <f t="shared" si="957"/>
        <v>0</v>
      </c>
      <c r="E727" s="437">
        <f t="shared" si="957"/>
        <v>0</v>
      </c>
      <c r="F727" s="437">
        <f t="shared" si="957"/>
        <v>0</v>
      </c>
      <c r="G727" s="437">
        <f t="shared" si="957"/>
        <v>0</v>
      </c>
      <c r="H727" s="437">
        <f t="shared" si="957"/>
        <v>0</v>
      </c>
      <c r="I727" s="437">
        <f t="shared" si="957"/>
        <v>0</v>
      </c>
      <c r="J727" s="437">
        <f t="shared" si="957"/>
        <v>0</v>
      </c>
      <c r="K727" s="437">
        <f t="shared" si="957"/>
        <v>0</v>
      </c>
      <c r="L727" s="438">
        <f>L732</f>
        <v>0</v>
      </c>
    </row>
    <row r="728" spans="1:55" ht="52.5" thickBot="1" x14ac:dyDescent="0.35">
      <c r="A728" s="440" t="s">
        <v>16</v>
      </c>
      <c r="B728" s="441">
        <f>B733</f>
        <v>0</v>
      </c>
      <c r="C728" s="441">
        <f t="shared" ref="C728:K728" si="958">C733</f>
        <v>0</v>
      </c>
      <c r="D728" s="441">
        <f t="shared" si="958"/>
        <v>0</v>
      </c>
      <c r="E728" s="441">
        <f t="shared" si="958"/>
        <v>0</v>
      </c>
      <c r="F728" s="441">
        <f t="shared" si="958"/>
        <v>0</v>
      </c>
      <c r="G728" s="441">
        <f t="shared" si="958"/>
        <v>0</v>
      </c>
      <c r="H728" s="441">
        <f t="shared" si="958"/>
        <v>0</v>
      </c>
      <c r="I728" s="441">
        <f t="shared" si="958"/>
        <v>0</v>
      </c>
      <c r="J728" s="441">
        <f t="shared" si="958"/>
        <v>0</v>
      </c>
      <c r="K728" s="441">
        <f t="shared" si="958"/>
        <v>0</v>
      </c>
      <c r="L728" s="442">
        <f>L733</f>
        <v>0</v>
      </c>
    </row>
    <row r="729" spans="1:55" s="397" customFormat="1" x14ac:dyDescent="0.3">
      <c r="A729" s="475" t="s">
        <v>461</v>
      </c>
      <c r="B729" s="476"/>
      <c r="C729" s="476"/>
      <c r="D729" s="476"/>
      <c r="E729" s="476"/>
      <c r="F729" s="476"/>
      <c r="G729" s="476"/>
      <c r="H729" s="476"/>
      <c r="I729" s="476"/>
      <c r="J729" s="476"/>
      <c r="K729" s="476"/>
      <c r="L729" s="477"/>
      <c r="M729" s="117"/>
      <c r="N729" s="117"/>
      <c r="O729" s="117"/>
      <c r="P729" s="117"/>
    </row>
    <row r="730" spans="1:55" s="397" customFormat="1" x14ac:dyDescent="0.3">
      <c r="A730" s="478" t="s">
        <v>462</v>
      </c>
      <c r="B730" s="451"/>
      <c r="C730" s="451"/>
      <c r="D730" s="451"/>
      <c r="E730" s="451"/>
      <c r="F730" s="451"/>
      <c r="G730" s="451"/>
      <c r="H730" s="451"/>
      <c r="I730" s="451"/>
      <c r="J730" s="451"/>
      <c r="K730" s="451"/>
      <c r="L730" s="479"/>
      <c r="M730" s="117"/>
      <c r="N730" s="117"/>
      <c r="O730" s="117"/>
      <c r="P730" s="117"/>
    </row>
    <row r="731" spans="1:55" s="469" customFormat="1" ht="13.5" thickBot="1" x14ac:dyDescent="0.35">
      <c r="A731" s="502" t="s">
        <v>467</v>
      </c>
      <c r="B731" s="451">
        <f>B732+B733</f>
        <v>0</v>
      </c>
      <c r="C731" s="451">
        <f t="shared" ref="C731:K731" si="959">C732+C733</f>
        <v>0</v>
      </c>
      <c r="D731" s="451">
        <f t="shared" si="959"/>
        <v>0</v>
      </c>
      <c r="E731" s="451">
        <f t="shared" si="959"/>
        <v>0</v>
      </c>
      <c r="F731" s="451">
        <f t="shared" si="959"/>
        <v>0</v>
      </c>
      <c r="G731" s="451">
        <f t="shared" si="959"/>
        <v>0</v>
      </c>
      <c r="H731" s="451">
        <f t="shared" si="959"/>
        <v>0</v>
      </c>
      <c r="I731" s="451">
        <f t="shared" si="959"/>
        <v>0</v>
      </c>
      <c r="J731" s="451">
        <f t="shared" si="959"/>
        <v>0</v>
      </c>
      <c r="K731" s="451">
        <f t="shared" si="959"/>
        <v>0</v>
      </c>
      <c r="L731" s="479"/>
      <c r="M731" s="117"/>
      <c r="N731" s="117"/>
      <c r="O731" s="117"/>
      <c r="P731" s="117"/>
      <c r="Q731" s="468"/>
      <c r="R731" s="468"/>
      <c r="S731" s="468"/>
      <c r="T731" s="468"/>
      <c r="U731" s="468"/>
      <c r="V731" s="468"/>
      <c r="W731" s="468"/>
      <c r="X731" s="468"/>
      <c r="Y731" s="468"/>
      <c r="Z731" s="468"/>
      <c r="AA731" s="468"/>
      <c r="AB731" s="468"/>
      <c r="AC731" s="468"/>
      <c r="AD731" s="468"/>
      <c r="AE731" s="468"/>
      <c r="AF731" s="468"/>
      <c r="AG731" s="468"/>
      <c r="AH731" s="468"/>
      <c r="AI731" s="468"/>
      <c r="AJ731" s="468"/>
      <c r="AK731" s="468"/>
      <c r="AL731" s="468"/>
      <c r="AM731" s="468"/>
      <c r="AN731" s="468"/>
      <c r="AO731" s="468"/>
      <c r="AP731" s="468"/>
      <c r="AQ731" s="468"/>
      <c r="AR731" s="468"/>
      <c r="AS731" s="468"/>
      <c r="AT731" s="468"/>
      <c r="AU731" s="468"/>
      <c r="AV731" s="468"/>
      <c r="AW731" s="468"/>
      <c r="AX731" s="468"/>
      <c r="AY731" s="468"/>
      <c r="AZ731" s="468"/>
      <c r="BA731" s="468"/>
      <c r="BB731" s="468"/>
      <c r="BC731" s="468"/>
    </row>
    <row r="732" spans="1:55" s="448" customFormat="1" hidden="1" x14ac:dyDescent="0.3">
      <c r="A732" s="478" t="s">
        <v>15</v>
      </c>
      <c r="B732" s="452">
        <f>B736</f>
        <v>0</v>
      </c>
      <c r="C732" s="452">
        <f t="shared" ref="C732:K732" si="960">C736</f>
        <v>0</v>
      </c>
      <c r="D732" s="452">
        <f t="shared" si="960"/>
        <v>0</v>
      </c>
      <c r="E732" s="452">
        <f t="shared" si="960"/>
        <v>0</v>
      </c>
      <c r="F732" s="452">
        <f t="shared" si="960"/>
        <v>0</v>
      </c>
      <c r="G732" s="452">
        <f t="shared" si="960"/>
        <v>0</v>
      </c>
      <c r="H732" s="452">
        <f t="shared" si="960"/>
        <v>0</v>
      </c>
      <c r="I732" s="452">
        <f t="shared" si="960"/>
        <v>0</v>
      </c>
      <c r="J732" s="452">
        <f t="shared" si="960"/>
        <v>0</v>
      </c>
      <c r="K732" s="452">
        <f t="shared" si="960"/>
        <v>0</v>
      </c>
      <c r="L732" s="459">
        <f>L736</f>
        <v>0</v>
      </c>
      <c r="M732" s="117"/>
      <c r="N732" s="117"/>
      <c r="O732" s="117"/>
      <c r="P732" s="117"/>
    </row>
    <row r="733" spans="1:55" s="448" customFormat="1" ht="52.5" hidden="1" thickBot="1" x14ac:dyDescent="0.35">
      <c r="A733" s="503" t="s">
        <v>16</v>
      </c>
      <c r="B733" s="460">
        <f>B737</f>
        <v>0</v>
      </c>
      <c r="C733" s="460">
        <f t="shared" ref="C733:K733" si="961">C737</f>
        <v>0</v>
      </c>
      <c r="D733" s="460">
        <f t="shared" si="961"/>
        <v>0</v>
      </c>
      <c r="E733" s="460">
        <f t="shared" si="961"/>
        <v>0</v>
      </c>
      <c r="F733" s="460">
        <f t="shared" si="961"/>
        <v>0</v>
      </c>
      <c r="G733" s="460">
        <f t="shared" si="961"/>
        <v>0</v>
      </c>
      <c r="H733" s="460">
        <f t="shared" si="961"/>
        <v>0</v>
      </c>
      <c r="I733" s="460">
        <f t="shared" si="961"/>
        <v>0</v>
      </c>
      <c r="J733" s="460">
        <f t="shared" si="961"/>
        <v>0</v>
      </c>
      <c r="K733" s="460">
        <f t="shared" si="961"/>
        <v>0</v>
      </c>
      <c r="L733" s="461">
        <f>L737</f>
        <v>0</v>
      </c>
      <c r="M733" s="117"/>
      <c r="N733" s="117"/>
      <c r="O733" s="117"/>
      <c r="P733" s="117"/>
    </row>
    <row r="734" spans="1:55" s="122" customFormat="1" ht="39" x14ac:dyDescent="0.3">
      <c r="A734" s="490" t="s">
        <v>2084</v>
      </c>
      <c r="B734" s="491">
        <f>B735</f>
        <v>0</v>
      </c>
      <c r="C734" s="491">
        <f t="shared" ref="C734:K734" si="962">C735</f>
        <v>0</v>
      </c>
      <c r="D734" s="491">
        <f t="shared" si="962"/>
        <v>0</v>
      </c>
      <c r="E734" s="491">
        <f t="shared" si="962"/>
        <v>0</v>
      </c>
      <c r="F734" s="491">
        <f t="shared" si="962"/>
        <v>0</v>
      </c>
      <c r="G734" s="491">
        <f t="shared" si="962"/>
        <v>0</v>
      </c>
      <c r="H734" s="491">
        <f t="shared" si="962"/>
        <v>0</v>
      </c>
      <c r="I734" s="491">
        <f t="shared" si="962"/>
        <v>0</v>
      </c>
      <c r="J734" s="491">
        <f t="shared" si="962"/>
        <v>0</v>
      </c>
      <c r="K734" s="491">
        <f t="shared" si="962"/>
        <v>0</v>
      </c>
      <c r="L734" s="492">
        <f>L735</f>
        <v>0</v>
      </c>
    </row>
    <row r="735" spans="1:55" s="448" customFormat="1" ht="13.5" thickBot="1" x14ac:dyDescent="0.35">
      <c r="A735" s="547" t="s">
        <v>467</v>
      </c>
      <c r="B735" s="545">
        <f>B736+B737</f>
        <v>0</v>
      </c>
      <c r="C735" s="545">
        <f t="shared" ref="C735:K735" si="963">C736+C737</f>
        <v>0</v>
      </c>
      <c r="D735" s="545">
        <f t="shared" si="963"/>
        <v>0</v>
      </c>
      <c r="E735" s="545">
        <f t="shared" si="963"/>
        <v>0</v>
      </c>
      <c r="F735" s="545">
        <f t="shared" si="963"/>
        <v>0</v>
      </c>
      <c r="G735" s="545">
        <f t="shared" si="963"/>
        <v>0</v>
      </c>
      <c r="H735" s="545">
        <f t="shared" si="963"/>
        <v>0</v>
      </c>
      <c r="I735" s="545">
        <f t="shared" si="963"/>
        <v>0</v>
      </c>
      <c r="J735" s="545">
        <f t="shared" si="963"/>
        <v>0</v>
      </c>
      <c r="K735" s="545">
        <f t="shared" si="963"/>
        <v>0</v>
      </c>
      <c r="L735" s="546">
        <f>L736+L737</f>
        <v>0</v>
      </c>
      <c r="M735" s="117"/>
      <c r="N735" s="117"/>
      <c r="O735" s="117"/>
      <c r="P735" s="117"/>
      <c r="Q735" s="465"/>
      <c r="R735" s="465"/>
      <c r="S735" s="465"/>
      <c r="T735" s="465"/>
      <c r="U735" s="465"/>
      <c r="V735" s="465"/>
      <c r="W735" s="465"/>
      <c r="X735" s="465"/>
      <c r="Y735" s="465"/>
      <c r="Z735" s="465"/>
      <c r="AA735" s="465"/>
      <c r="AB735" s="465"/>
      <c r="AC735" s="465"/>
      <c r="AD735" s="465"/>
      <c r="AE735" s="465"/>
      <c r="AF735" s="465"/>
      <c r="AG735" s="465"/>
      <c r="AH735" s="465"/>
      <c r="AI735" s="465"/>
      <c r="AJ735" s="465"/>
      <c r="AK735" s="465"/>
      <c r="AL735" s="465"/>
      <c r="AM735" s="465"/>
      <c r="AN735" s="465"/>
      <c r="AO735" s="465"/>
      <c r="AP735" s="465"/>
      <c r="AQ735" s="465"/>
      <c r="AR735" s="465"/>
      <c r="AS735" s="465"/>
      <c r="AT735" s="465"/>
      <c r="AU735" s="465"/>
      <c r="AV735" s="465"/>
      <c r="AW735" s="465"/>
      <c r="AX735" s="465"/>
      <c r="AY735" s="465"/>
      <c r="AZ735" s="465"/>
      <c r="BA735" s="465"/>
      <c r="BB735" s="465"/>
      <c r="BC735" s="465"/>
    </row>
    <row r="736" spans="1:55" s="122" customFormat="1" hidden="1" x14ac:dyDescent="0.3">
      <c r="A736" s="406" t="s">
        <v>15</v>
      </c>
      <c r="B736" s="407">
        <f>'3.PIELIKUMS'!I83</f>
        <v>0</v>
      </c>
      <c r="C736" s="407">
        <v>0</v>
      </c>
      <c r="D736" s="407">
        <v>0</v>
      </c>
      <c r="E736" s="407">
        <v>0</v>
      </c>
      <c r="F736" s="407">
        <v>0</v>
      </c>
      <c r="G736" s="407">
        <f>$B$737/6</f>
        <v>0</v>
      </c>
      <c r="H736" s="407">
        <f t="shared" ref="H736:K737" si="964">$B$737/6</f>
        <v>0</v>
      </c>
      <c r="I736" s="407">
        <f t="shared" si="964"/>
        <v>0</v>
      </c>
      <c r="J736" s="407">
        <f t="shared" si="964"/>
        <v>0</v>
      </c>
      <c r="K736" s="407">
        <f t="shared" si="964"/>
        <v>0</v>
      </c>
      <c r="L736" s="408">
        <f>$B$737/6</f>
        <v>0</v>
      </c>
      <c r="M736" s="117"/>
      <c r="N736" s="117"/>
      <c r="O736" s="117"/>
      <c r="P736" s="117"/>
    </row>
    <row r="737" spans="1:55" s="122" customFormat="1" ht="52.5" hidden="1" thickBot="1" x14ac:dyDescent="0.35">
      <c r="A737" s="484" t="s">
        <v>16</v>
      </c>
      <c r="B737" s="457">
        <f>'3.PIELIKUMS'!I83</f>
        <v>0</v>
      </c>
      <c r="C737" s="592">
        <v>0</v>
      </c>
      <c r="D737" s="592">
        <v>0</v>
      </c>
      <c r="E737" s="592">
        <v>0</v>
      </c>
      <c r="F737" s="592">
        <v>0</v>
      </c>
      <c r="G737" s="592">
        <f>$B$737/6</f>
        <v>0</v>
      </c>
      <c r="H737" s="592">
        <f t="shared" si="964"/>
        <v>0</v>
      </c>
      <c r="I737" s="592">
        <f t="shared" si="964"/>
        <v>0</v>
      </c>
      <c r="J737" s="592">
        <f t="shared" si="964"/>
        <v>0</v>
      </c>
      <c r="K737" s="592">
        <f t="shared" si="964"/>
        <v>0</v>
      </c>
      <c r="L737" s="593">
        <f>$B$737/6</f>
        <v>0</v>
      </c>
      <c r="M737" s="117"/>
      <c r="N737" s="117"/>
      <c r="O737" s="117"/>
      <c r="P737" s="117"/>
    </row>
    <row r="738" spans="1:55" s="415" customFormat="1" ht="51" customHeight="1" x14ac:dyDescent="0.3">
      <c r="A738" s="447" t="s">
        <v>2080</v>
      </c>
      <c r="B738" s="652"/>
      <c r="C738" s="652"/>
      <c r="D738" s="652"/>
      <c r="E738" s="652"/>
      <c r="F738" s="652"/>
      <c r="G738" s="652"/>
      <c r="H738" s="652"/>
      <c r="I738" s="652"/>
      <c r="J738" s="652"/>
      <c r="K738" s="652"/>
      <c r="L738" s="653"/>
      <c r="M738" s="117"/>
      <c r="N738" s="117"/>
      <c r="O738" s="117"/>
      <c r="P738" s="117"/>
    </row>
    <row r="739" spans="1:55" s="415" customFormat="1" ht="17.25" customHeight="1" x14ac:dyDescent="0.3">
      <c r="A739" s="436" t="s">
        <v>9</v>
      </c>
      <c r="B739" s="584">
        <f>B743</f>
        <v>169650000</v>
      </c>
      <c r="C739" s="584">
        <f t="shared" ref="C739:L739" si="965">C743</f>
        <v>0</v>
      </c>
      <c r="D739" s="584">
        <f t="shared" si="965"/>
        <v>0</v>
      </c>
      <c r="E739" s="584">
        <f t="shared" si="965"/>
        <v>0</v>
      </c>
      <c r="F739" s="584">
        <f t="shared" si="965"/>
        <v>0</v>
      </c>
      <c r="G739" s="584">
        <f t="shared" si="965"/>
        <v>28275000</v>
      </c>
      <c r="H739" s="584">
        <f t="shared" si="965"/>
        <v>28275000</v>
      </c>
      <c r="I739" s="584">
        <f t="shared" si="965"/>
        <v>28275000</v>
      </c>
      <c r="J739" s="584">
        <f t="shared" si="965"/>
        <v>28275000</v>
      </c>
      <c r="K739" s="584">
        <f t="shared" si="965"/>
        <v>28275000</v>
      </c>
      <c r="L739" s="585">
        <f t="shared" si="965"/>
        <v>28275000</v>
      </c>
      <c r="M739" s="117"/>
      <c r="N739" s="117"/>
      <c r="O739" s="117"/>
      <c r="P739" s="117"/>
    </row>
    <row r="740" spans="1:55" s="416" customFormat="1" hidden="1" x14ac:dyDescent="0.3">
      <c r="A740" s="433" t="s">
        <v>10</v>
      </c>
      <c r="B740" s="434"/>
      <c r="C740" s="434"/>
      <c r="D740" s="434"/>
      <c r="E740" s="434"/>
      <c r="F740" s="434"/>
      <c r="G740" s="434"/>
      <c r="H740" s="434"/>
      <c r="I740" s="434"/>
      <c r="J740" s="434"/>
      <c r="K740" s="434"/>
      <c r="L740" s="435"/>
      <c r="M740" s="117"/>
      <c r="N740" s="117"/>
      <c r="O740" s="117"/>
      <c r="P740" s="117"/>
    </row>
    <row r="741" spans="1:55" s="416" customFormat="1" hidden="1" x14ac:dyDescent="0.3">
      <c r="A741" s="433" t="s">
        <v>11</v>
      </c>
      <c r="B741" s="434"/>
      <c r="C741" s="434"/>
      <c r="D741" s="434"/>
      <c r="E741" s="434"/>
      <c r="F741" s="434"/>
      <c r="G741" s="434"/>
      <c r="H741" s="434"/>
      <c r="I741" s="434"/>
      <c r="J741" s="434"/>
      <c r="K741" s="434"/>
      <c r="L741" s="435"/>
      <c r="M741" s="117"/>
      <c r="N741" s="117"/>
      <c r="O741" s="117"/>
      <c r="P741" s="117"/>
    </row>
    <row r="742" spans="1:55" s="416" customFormat="1" ht="26" hidden="1" x14ac:dyDescent="0.3">
      <c r="A742" s="433" t="s">
        <v>12</v>
      </c>
      <c r="B742" s="434"/>
      <c r="C742" s="434"/>
      <c r="D742" s="434"/>
      <c r="E742" s="434"/>
      <c r="F742" s="434"/>
      <c r="G742" s="434"/>
      <c r="H742" s="434"/>
      <c r="I742" s="434"/>
      <c r="J742" s="434"/>
      <c r="K742" s="434"/>
      <c r="L742" s="435"/>
      <c r="M742" s="117"/>
      <c r="N742" s="117"/>
      <c r="O742" s="117"/>
      <c r="P742" s="117"/>
    </row>
    <row r="743" spans="1:55" s="415" customFormat="1" x14ac:dyDescent="0.3">
      <c r="A743" s="436" t="s">
        <v>13</v>
      </c>
      <c r="B743" s="584">
        <f>B745+B746</f>
        <v>169650000</v>
      </c>
      <c r="C743" s="584">
        <f t="shared" ref="C743:L743" si="966">C745+C746</f>
        <v>0</v>
      </c>
      <c r="D743" s="584">
        <f t="shared" si="966"/>
        <v>0</v>
      </c>
      <c r="E743" s="584">
        <f t="shared" si="966"/>
        <v>0</v>
      </c>
      <c r="F743" s="584">
        <f t="shared" si="966"/>
        <v>0</v>
      </c>
      <c r="G743" s="584">
        <f t="shared" si="966"/>
        <v>28275000</v>
      </c>
      <c r="H743" s="584">
        <f t="shared" si="966"/>
        <v>28275000</v>
      </c>
      <c r="I743" s="584">
        <f t="shared" si="966"/>
        <v>28275000</v>
      </c>
      <c r="J743" s="584">
        <f t="shared" si="966"/>
        <v>28275000</v>
      </c>
      <c r="K743" s="584">
        <f t="shared" si="966"/>
        <v>28275000</v>
      </c>
      <c r="L743" s="585">
        <f t="shared" si="966"/>
        <v>28275000</v>
      </c>
      <c r="M743" s="117"/>
      <c r="N743" s="117"/>
      <c r="O743" s="117"/>
      <c r="P743" s="117"/>
    </row>
    <row r="744" spans="1:55" s="416" customFormat="1" x14ac:dyDescent="0.3">
      <c r="A744" s="433" t="s">
        <v>14</v>
      </c>
      <c r="B744" s="434"/>
      <c r="C744" s="434"/>
      <c r="D744" s="434"/>
      <c r="E744" s="434"/>
      <c r="F744" s="434"/>
      <c r="G744" s="434"/>
      <c r="H744" s="434"/>
      <c r="I744" s="434"/>
      <c r="J744" s="434"/>
      <c r="K744" s="434"/>
      <c r="L744" s="435"/>
      <c r="M744" s="117"/>
      <c r="N744" s="117"/>
      <c r="O744" s="117"/>
      <c r="P744" s="117"/>
    </row>
    <row r="745" spans="1:55" s="416" customFormat="1" x14ac:dyDescent="0.3">
      <c r="A745" s="433" t="s">
        <v>15</v>
      </c>
      <c r="B745" s="437">
        <f>B754+B758</f>
        <v>0</v>
      </c>
      <c r="C745" s="437">
        <f t="shared" ref="C745:K745" si="967">C754+C758</f>
        <v>0</v>
      </c>
      <c r="D745" s="437">
        <f t="shared" si="967"/>
        <v>0</v>
      </c>
      <c r="E745" s="437">
        <f t="shared" si="967"/>
        <v>0</v>
      </c>
      <c r="F745" s="437">
        <f t="shared" si="967"/>
        <v>0</v>
      </c>
      <c r="G745" s="437">
        <f t="shared" si="967"/>
        <v>0</v>
      </c>
      <c r="H745" s="437">
        <f t="shared" si="967"/>
        <v>0</v>
      </c>
      <c r="I745" s="437">
        <f t="shared" si="967"/>
        <v>0</v>
      </c>
      <c r="J745" s="437">
        <f t="shared" si="967"/>
        <v>0</v>
      </c>
      <c r="K745" s="437">
        <f t="shared" si="967"/>
        <v>0</v>
      </c>
      <c r="L745" s="438">
        <f>L754+L758</f>
        <v>0</v>
      </c>
      <c r="M745" s="117"/>
      <c r="N745" s="117"/>
      <c r="O745" s="117"/>
      <c r="P745" s="117"/>
    </row>
    <row r="746" spans="1:55" s="416" customFormat="1" ht="52.5" thickBot="1" x14ac:dyDescent="0.35">
      <c r="A746" s="440" t="s">
        <v>16</v>
      </c>
      <c r="B746" s="441">
        <f>B755+B759</f>
        <v>169650000</v>
      </c>
      <c r="C746" s="441">
        <f t="shared" ref="C746:K746" si="968">C755+C759</f>
        <v>0</v>
      </c>
      <c r="D746" s="441">
        <f t="shared" si="968"/>
        <v>0</v>
      </c>
      <c r="E746" s="441">
        <f t="shared" si="968"/>
        <v>0</v>
      </c>
      <c r="F746" s="441">
        <f t="shared" si="968"/>
        <v>0</v>
      </c>
      <c r="G746" s="441">
        <f t="shared" si="968"/>
        <v>28275000</v>
      </c>
      <c r="H746" s="441">
        <f t="shared" si="968"/>
        <v>28275000</v>
      </c>
      <c r="I746" s="441">
        <f t="shared" si="968"/>
        <v>28275000</v>
      </c>
      <c r="J746" s="441">
        <f t="shared" si="968"/>
        <v>28275000</v>
      </c>
      <c r="K746" s="441">
        <f t="shared" si="968"/>
        <v>28275000</v>
      </c>
      <c r="L746" s="442">
        <f>L755+L759</f>
        <v>28275000</v>
      </c>
      <c r="M746" s="117"/>
      <c r="N746" s="117"/>
      <c r="O746" s="117"/>
      <c r="P746" s="117"/>
    </row>
    <row r="747" spans="1:55" s="397" customFormat="1" x14ac:dyDescent="0.3">
      <c r="A747" s="475" t="s">
        <v>461</v>
      </c>
      <c r="B747" s="476"/>
      <c r="C747" s="476"/>
      <c r="D747" s="476"/>
      <c r="E747" s="476"/>
      <c r="F747" s="476"/>
      <c r="G747" s="476"/>
      <c r="H747" s="476"/>
      <c r="I747" s="476"/>
      <c r="J747" s="476"/>
      <c r="K747" s="476"/>
      <c r="L747" s="477"/>
      <c r="M747" s="117"/>
      <c r="N747" s="117"/>
      <c r="O747" s="117"/>
      <c r="P747" s="117"/>
    </row>
    <row r="748" spans="1:55" s="397" customFormat="1" x14ac:dyDescent="0.3">
      <c r="A748" s="478" t="s">
        <v>462</v>
      </c>
      <c r="B748" s="451"/>
      <c r="C748" s="451"/>
      <c r="D748" s="451"/>
      <c r="E748" s="451"/>
      <c r="F748" s="451"/>
      <c r="G748" s="451"/>
      <c r="H748" s="451"/>
      <c r="I748" s="451"/>
      <c r="J748" s="451"/>
      <c r="K748" s="451"/>
      <c r="L748" s="479"/>
      <c r="M748" s="117"/>
      <c r="N748" s="117"/>
      <c r="O748" s="117"/>
      <c r="P748" s="117"/>
    </row>
    <row r="749" spans="1:55" s="469" customFormat="1" ht="26" x14ac:dyDescent="0.3">
      <c r="A749" s="502" t="s">
        <v>470</v>
      </c>
      <c r="B749" s="451">
        <f>B750+B751</f>
        <v>169650000</v>
      </c>
      <c r="C749" s="451">
        <f t="shared" ref="C749" si="969">C750+C751</f>
        <v>0</v>
      </c>
      <c r="D749" s="451">
        <f t="shared" ref="D749" si="970">D750+D751</f>
        <v>0</v>
      </c>
      <c r="E749" s="451">
        <f t="shared" ref="E749" si="971">E750+E751</f>
        <v>0</v>
      </c>
      <c r="F749" s="451">
        <f t="shared" ref="F749" si="972">F750+F751</f>
        <v>0</v>
      </c>
      <c r="G749" s="451">
        <f t="shared" ref="G749" si="973">G750+G751</f>
        <v>28275000</v>
      </c>
      <c r="H749" s="451">
        <f t="shared" ref="H749" si="974">H750+H751</f>
        <v>28275000</v>
      </c>
      <c r="I749" s="451">
        <f t="shared" ref="I749" si="975">I750+I751</f>
        <v>28275000</v>
      </c>
      <c r="J749" s="451">
        <f t="shared" ref="J749" si="976">J750+J751</f>
        <v>28275000</v>
      </c>
      <c r="K749" s="451">
        <f t="shared" ref="K749" si="977">K750+K751</f>
        <v>28275000</v>
      </c>
      <c r="L749" s="479">
        <f t="shared" ref="L749" si="978">L750+L751</f>
        <v>28275000</v>
      </c>
      <c r="M749" s="117"/>
      <c r="N749" s="117"/>
      <c r="O749" s="117"/>
      <c r="P749" s="117"/>
      <c r="Q749" s="468"/>
      <c r="R749" s="468"/>
      <c r="S749" s="468"/>
      <c r="T749" s="468"/>
      <c r="U749" s="468"/>
      <c r="V749" s="468"/>
      <c r="W749" s="468"/>
      <c r="X749" s="468"/>
      <c r="Y749" s="468"/>
      <c r="Z749" s="468"/>
      <c r="AA749" s="468"/>
      <c r="AB749" s="468"/>
      <c r="AC749" s="468"/>
      <c r="AD749" s="468"/>
      <c r="AE749" s="468"/>
      <c r="AF749" s="468"/>
      <c r="AG749" s="468"/>
      <c r="AH749" s="468"/>
      <c r="AI749" s="468"/>
      <c r="AJ749" s="468"/>
      <c r="AK749" s="468"/>
      <c r="AL749" s="468"/>
      <c r="AM749" s="468"/>
      <c r="AN749" s="468"/>
      <c r="AO749" s="468"/>
      <c r="AP749" s="468"/>
      <c r="AQ749" s="468"/>
      <c r="AR749" s="468"/>
      <c r="AS749" s="468"/>
      <c r="AT749" s="468"/>
      <c r="AU749" s="468"/>
      <c r="AV749" s="468"/>
      <c r="AW749" s="468"/>
      <c r="AX749" s="468"/>
      <c r="AY749" s="468"/>
      <c r="AZ749" s="468"/>
      <c r="BA749" s="468"/>
      <c r="BB749" s="468"/>
      <c r="BC749" s="468"/>
    </row>
    <row r="750" spans="1:55" s="448" customFormat="1" hidden="1" x14ac:dyDescent="0.3">
      <c r="A750" s="478" t="s">
        <v>15</v>
      </c>
      <c r="B750" s="452">
        <f>B754</f>
        <v>0</v>
      </c>
      <c r="C750" s="452">
        <f t="shared" ref="C750:L750" si="979">C754</f>
        <v>0</v>
      </c>
      <c r="D750" s="452">
        <f t="shared" si="979"/>
        <v>0</v>
      </c>
      <c r="E750" s="452">
        <f t="shared" si="979"/>
        <v>0</v>
      </c>
      <c r="F750" s="452">
        <f t="shared" si="979"/>
        <v>0</v>
      </c>
      <c r="G750" s="452">
        <f t="shared" si="979"/>
        <v>0</v>
      </c>
      <c r="H750" s="452">
        <f t="shared" si="979"/>
        <v>0</v>
      </c>
      <c r="I750" s="452">
        <f t="shared" si="979"/>
        <v>0</v>
      </c>
      <c r="J750" s="452">
        <f t="shared" si="979"/>
        <v>0</v>
      </c>
      <c r="K750" s="452">
        <f t="shared" si="979"/>
        <v>0</v>
      </c>
      <c r="L750" s="459">
        <f t="shared" si="979"/>
        <v>0</v>
      </c>
      <c r="M750" s="117"/>
      <c r="N750" s="117"/>
      <c r="O750" s="117"/>
      <c r="P750" s="117"/>
    </row>
    <row r="751" spans="1:55" s="448" customFormat="1" ht="52.5" thickBot="1" x14ac:dyDescent="0.35">
      <c r="A751" s="503" t="s">
        <v>16</v>
      </c>
      <c r="B751" s="460">
        <f>B755+B759+B763</f>
        <v>169650000</v>
      </c>
      <c r="C751" s="460">
        <f t="shared" ref="C751:K751" si="980">C755+C759+C763</f>
        <v>0</v>
      </c>
      <c r="D751" s="460">
        <f t="shared" si="980"/>
        <v>0</v>
      </c>
      <c r="E751" s="460">
        <f t="shared" si="980"/>
        <v>0</v>
      </c>
      <c r="F751" s="460">
        <f t="shared" si="980"/>
        <v>0</v>
      </c>
      <c r="G751" s="460">
        <f t="shared" si="980"/>
        <v>28275000</v>
      </c>
      <c r="H751" s="460">
        <f t="shared" si="980"/>
        <v>28275000</v>
      </c>
      <c r="I751" s="460">
        <f t="shared" si="980"/>
        <v>28275000</v>
      </c>
      <c r="J751" s="460">
        <f t="shared" si="980"/>
        <v>28275000</v>
      </c>
      <c r="K751" s="460">
        <f t="shared" si="980"/>
        <v>28275000</v>
      </c>
      <c r="L751" s="461">
        <f>L755+L759+L763</f>
        <v>28275000</v>
      </c>
      <c r="M751" s="117"/>
      <c r="N751" s="117"/>
      <c r="O751" s="117"/>
      <c r="P751" s="117"/>
    </row>
    <row r="752" spans="1:55" s="122" customFormat="1" ht="26" x14ac:dyDescent="0.3">
      <c r="A752" s="490" t="s">
        <v>551</v>
      </c>
      <c r="B752" s="491">
        <f>B754+B755</f>
        <v>156600000</v>
      </c>
      <c r="C752" s="491">
        <f t="shared" ref="C752" si="981">C754+C755</f>
        <v>0</v>
      </c>
      <c r="D752" s="491">
        <f t="shared" ref="D752" si="982">D754+D755</f>
        <v>0</v>
      </c>
      <c r="E752" s="491">
        <f t="shared" ref="E752" si="983">E754+E755</f>
        <v>0</v>
      </c>
      <c r="F752" s="491">
        <f t="shared" ref="F752" si="984">F754+F755</f>
        <v>0</v>
      </c>
      <c r="G752" s="491">
        <f t="shared" ref="G752" si="985">G754+G755</f>
        <v>26100000</v>
      </c>
      <c r="H752" s="491">
        <f t="shared" ref="H752" si="986">H754+H755</f>
        <v>26100000</v>
      </c>
      <c r="I752" s="491">
        <f t="shared" ref="I752" si="987">I754+I755</f>
        <v>26100000</v>
      </c>
      <c r="J752" s="491">
        <f t="shared" ref="J752" si="988">J754+J755</f>
        <v>26100000</v>
      </c>
      <c r="K752" s="491">
        <f t="shared" ref="K752" si="989">K754+K755</f>
        <v>26100000</v>
      </c>
      <c r="L752" s="492">
        <f t="shared" ref="L752" si="990">L754+L755</f>
        <v>26100000</v>
      </c>
      <c r="M752" s="117"/>
      <c r="N752" s="117"/>
      <c r="O752" s="117"/>
      <c r="P752" s="117"/>
    </row>
    <row r="753" spans="1:16" s="448" customFormat="1" ht="26" x14ac:dyDescent="0.3">
      <c r="A753" s="547" t="s">
        <v>470</v>
      </c>
      <c r="B753" s="545">
        <f>B754+B755</f>
        <v>156600000</v>
      </c>
      <c r="C753" s="545">
        <f t="shared" ref="C753" si="991">C754+C755</f>
        <v>0</v>
      </c>
      <c r="D753" s="545">
        <f t="shared" ref="D753" si="992">D754+D755</f>
        <v>0</v>
      </c>
      <c r="E753" s="545">
        <f t="shared" ref="E753" si="993">E754+E755</f>
        <v>0</v>
      </c>
      <c r="F753" s="545">
        <f t="shared" ref="F753" si="994">F754+F755</f>
        <v>0</v>
      </c>
      <c r="G753" s="545">
        <f t="shared" ref="G753" si="995">G754+G755</f>
        <v>26100000</v>
      </c>
      <c r="H753" s="545">
        <f t="shared" ref="H753" si="996">H754+H755</f>
        <v>26100000</v>
      </c>
      <c r="I753" s="545">
        <f t="shared" ref="I753" si="997">I754+I755</f>
        <v>26100000</v>
      </c>
      <c r="J753" s="545">
        <f t="shared" ref="J753" si="998">J754+J755</f>
        <v>26100000</v>
      </c>
      <c r="K753" s="545">
        <f t="shared" ref="K753" si="999">K754+K755</f>
        <v>26100000</v>
      </c>
      <c r="L753" s="546">
        <f t="shared" ref="L753" si="1000">L754+L755</f>
        <v>26100000</v>
      </c>
      <c r="M753" s="117"/>
      <c r="N753" s="117"/>
      <c r="O753" s="117"/>
      <c r="P753" s="117"/>
    </row>
    <row r="754" spans="1:16" s="122" customFormat="1" hidden="1" x14ac:dyDescent="0.3">
      <c r="A754" s="406" t="s">
        <v>15</v>
      </c>
      <c r="B754" s="407">
        <v>0</v>
      </c>
      <c r="C754" s="407">
        <v>0</v>
      </c>
      <c r="D754" s="407">
        <v>0</v>
      </c>
      <c r="E754" s="407">
        <v>0</v>
      </c>
      <c r="F754" s="407">
        <v>0</v>
      </c>
      <c r="G754" s="407">
        <f t="shared" ref="G754:L754" si="1001">$B$754/6</f>
        <v>0</v>
      </c>
      <c r="H754" s="407">
        <f t="shared" si="1001"/>
        <v>0</v>
      </c>
      <c r="I754" s="407">
        <f t="shared" si="1001"/>
        <v>0</v>
      </c>
      <c r="J754" s="407">
        <f t="shared" si="1001"/>
        <v>0</v>
      </c>
      <c r="K754" s="407">
        <f t="shared" si="1001"/>
        <v>0</v>
      </c>
      <c r="L754" s="408">
        <f t="shared" si="1001"/>
        <v>0</v>
      </c>
      <c r="M754" s="117"/>
      <c r="N754" s="117"/>
      <c r="O754" s="117"/>
      <c r="P754" s="117"/>
    </row>
    <row r="755" spans="1:16" s="122" customFormat="1" ht="52.5" thickBot="1" x14ac:dyDescent="0.35">
      <c r="A755" s="484" t="s">
        <v>16</v>
      </c>
      <c r="B755" s="457">
        <f>'3.PIELIKUMS'!J85</f>
        <v>156600000</v>
      </c>
      <c r="C755" s="457">
        <v>0</v>
      </c>
      <c r="D755" s="457">
        <v>0</v>
      </c>
      <c r="E755" s="457">
        <v>0</v>
      </c>
      <c r="F755" s="457">
        <v>0</v>
      </c>
      <c r="G755" s="457">
        <f t="shared" ref="G755:L755" si="1002">$B$755/6</f>
        <v>26100000</v>
      </c>
      <c r="H755" s="457">
        <f t="shared" si="1002"/>
        <v>26100000</v>
      </c>
      <c r="I755" s="457">
        <f t="shared" si="1002"/>
        <v>26100000</v>
      </c>
      <c r="J755" s="457">
        <f t="shared" si="1002"/>
        <v>26100000</v>
      </c>
      <c r="K755" s="457">
        <f t="shared" si="1002"/>
        <v>26100000</v>
      </c>
      <c r="L755" s="458">
        <f t="shared" si="1002"/>
        <v>26100000</v>
      </c>
      <c r="M755" s="117"/>
      <c r="N755" s="117"/>
      <c r="O755" s="117"/>
      <c r="P755" s="117"/>
    </row>
    <row r="756" spans="1:16" s="122" customFormat="1" ht="26" x14ac:dyDescent="0.3">
      <c r="A756" s="490" t="s">
        <v>2073</v>
      </c>
      <c r="B756" s="491">
        <f>B758+B759</f>
        <v>13050000</v>
      </c>
      <c r="C756" s="491">
        <f t="shared" ref="C756" si="1003">C758+C759</f>
        <v>0</v>
      </c>
      <c r="D756" s="491">
        <f t="shared" ref="D756" si="1004">D758+D759</f>
        <v>0</v>
      </c>
      <c r="E756" s="491">
        <f t="shared" ref="E756" si="1005">E758+E759</f>
        <v>0</v>
      </c>
      <c r="F756" s="491">
        <f t="shared" ref="F756" si="1006">F758+F759</f>
        <v>0</v>
      </c>
      <c r="G756" s="491">
        <f t="shared" ref="G756" si="1007">G758+G759</f>
        <v>2175000</v>
      </c>
      <c r="H756" s="491">
        <f t="shared" ref="H756" si="1008">H758+H759</f>
        <v>2175000</v>
      </c>
      <c r="I756" s="491">
        <f t="shared" ref="I756" si="1009">I758+I759</f>
        <v>2175000</v>
      </c>
      <c r="J756" s="491">
        <f t="shared" ref="J756" si="1010">J758+J759</f>
        <v>2175000</v>
      </c>
      <c r="K756" s="491">
        <f t="shared" ref="K756" si="1011">K758+K759</f>
        <v>2175000</v>
      </c>
      <c r="L756" s="492">
        <f t="shared" ref="L756" si="1012">L758+L759</f>
        <v>2175000</v>
      </c>
      <c r="M756" s="117"/>
      <c r="N756" s="117"/>
      <c r="O756" s="117"/>
      <c r="P756" s="117"/>
    </row>
    <row r="757" spans="1:16" s="448" customFormat="1" ht="26" x14ac:dyDescent="0.3">
      <c r="A757" s="547" t="s">
        <v>470</v>
      </c>
      <c r="B757" s="545">
        <f>B758+B759</f>
        <v>13050000</v>
      </c>
      <c r="C757" s="545">
        <f t="shared" ref="C757:L757" si="1013">C758+C759</f>
        <v>0</v>
      </c>
      <c r="D757" s="545">
        <f t="shared" si="1013"/>
        <v>0</v>
      </c>
      <c r="E757" s="545">
        <f t="shared" si="1013"/>
        <v>0</v>
      </c>
      <c r="F757" s="545">
        <f t="shared" si="1013"/>
        <v>0</v>
      </c>
      <c r="G757" s="545">
        <f t="shared" si="1013"/>
        <v>2175000</v>
      </c>
      <c r="H757" s="545">
        <f t="shared" si="1013"/>
        <v>2175000</v>
      </c>
      <c r="I757" s="545">
        <f t="shared" si="1013"/>
        <v>2175000</v>
      </c>
      <c r="J757" s="545">
        <f t="shared" si="1013"/>
        <v>2175000</v>
      </c>
      <c r="K757" s="545">
        <f t="shared" si="1013"/>
        <v>2175000</v>
      </c>
      <c r="L757" s="546">
        <f t="shared" si="1013"/>
        <v>2175000</v>
      </c>
      <c r="M757" s="117"/>
      <c r="N757" s="117"/>
      <c r="O757" s="117"/>
      <c r="P757" s="117"/>
    </row>
    <row r="758" spans="1:16" s="122" customFormat="1" hidden="1" x14ac:dyDescent="0.3">
      <c r="A758" s="406" t="s">
        <v>15</v>
      </c>
      <c r="B758" s="407">
        <v>0</v>
      </c>
      <c r="C758" s="407">
        <v>0</v>
      </c>
      <c r="D758" s="407">
        <v>0</v>
      </c>
      <c r="E758" s="407">
        <v>0</v>
      </c>
      <c r="F758" s="407">
        <v>0</v>
      </c>
      <c r="G758" s="407">
        <f t="shared" ref="G758:L758" si="1014">$B$758/6</f>
        <v>0</v>
      </c>
      <c r="H758" s="407">
        <f t="shared" si="1014"/>
        <v>0</v>
      </c>
      <c r="I758" s="407">
        <f t="shared" si="1014"/>
        <v>0</v>
      </c>
      <c r="J758" s="407">
        <f t="shared" si="1014"/>
        <v>0</v>
      </c>
      <c r="K758" s="407">
        <f t="shared" si="1014"/>
        <v>0</v>
      </c>
      <c r="L758" s="408">
        <f t="shared" si="1014"/>
        <v>0</v>
      </c>
      <c r="M758" s="117"/>
      <c r="N758" s="117"/>
      <c r="O758" s="117"/>
      <c r="P758" s="117"/>
    </row>
    <row r="759" spans="1:16" s="122" customFormat="1" ht="52.5" thickBot="1" x14ac:dyDescent="0.35">
      <c r="A759" s="484" t="s">
        <v>16</v>
      </c>
      <c r="B759" s="457">
        <f>'3.PIELIKUMS'!J86</f>
        <v>13050000</v>
      </c>
      <c r="C759" s="457">
        <v>0</v>
      </c>
      <c r="D759" s="457">
        <v>0</v>
      </c>
      <c r="E759" s="457">
        <v>0</v>
      </c>
      <c r="F759" s="457">
        <v>0</v>
      </c>
      <c r="G759" s="457">
        <f t="shared" ref="G759:L759" si="1015">$B$759/6</f>
        <v>2175000</v>
      </c>
      <c r="H759" s="457">
        <f t="shared" si="1015"/>
        <v>2175000</v>
      </c>
      <c r="I759" s="457">
        <f t="shared" si="1015"/>
        <v>2175000</v>
      </c>
      <c r="J759" s="457">
        <f t="shared" si="1015"/>
        <v>2175000</v>
      </c>
      <c r="K759" s="457">
        <f t="shared" si="1015"/>
        <v>2175000</v>
      </c>
      <c r="L759" s="458">
        <f t="shared" si="1015"/>
        <v>2175000</v>
      </c>
      <c r="M759" s="117"/>
      <c r="N759" s="117"/>
      <c r="O759" s="117"/>
      <c r="P759" s="117"/>
    </row>
    <row r="760" spans="1:16" s="122" customFormat="1" ht="39" x14ac:dyDescent="0.3">
      <c r="A760" s="490" t="s">
        <v>2078</v>
      </c>
      <c r="B760" s="491">
        <f>B762+B763</f>
        <v>0</v>
      </c>
      <c r="C760" s="491">
        <f t="shared" ref="C760:L760" si="1016">C762+C763</f>
        <v>0</v>
      </c>
      <c r="D760" s="491">
        <f t="shared" si="1016"/>
        <v>0</v>
      </c>
      <c r="E760" s="491">
        <f t="shared" si="1016"/>
        <v>0</v>
      </c>
      <c r="F760" s="491">
        <f t="shared" si="1016"/>
        <v>0</v>
      </c>
      <c r="G760" s="491">
        <f t="shared" si="1016"/>
        <v>0</v>
      </c>
      <c r="H760" s="491">
        <f t="shared" si="1016"/>
        <v>0</v>
      </c>
      <c r="I760" s="491">
        <f t="shared" si="1016"/>
        <v>0</v>
      </c>
      <c r="J760" s="491">
        <f t="shared" si="1016"/>
        <v>0</v>
      </c>
      <c r="K760" s="491">
        <f t="shared" si="1016"/>
        <v>0</v>
      </c>
      <c r="L760" s="492">
        <f t="shared" si="1016"/>
        <v>0</v>
      </c>
      <c r="M760" s="117"/>
      <c r="N760" s="117"/>
      <c r="O760" s="117"/>
      <c r="P760" s="117"/>
    </row>
    <row r="761" spans="1:16" s="448" customFormat="1" ht="26" x14ac:dyDescent="0.3">
      <c r="A761" s="547" t="s">
        <v>470</v>
      </c>
      <c r="B761" s="545">
        <f>B762+B763</f>
        <v>0</v>
      </c>
      <c r="C761" s="545">
        <f t="shared" ref="C761:L761" si="1017">C762+C763</f>
        <v>0</v>
      </c>
      <c r="D761" s="545">
        <f t="shared" si="1017"/>
        <v>0</v>
      </c>
      <c r="E761" s="545">
        <f t="shared" si="1017"/>
        <v>0</v>
      </c>
      <c r="F761" s="545">
        <f t="shared" si="1017"/>
        <v>0</v>
      </c>
      <c r="G761" s="545">
        <f t="shared" si="1017"/>
        <v>0</v>
      </c>
      <c r="H761" s="545">
        <f t="shared" si="1017"/>
        <v>0</v>
      </c>
      <c r="I761" s="545">
        <f t="shared" si="1017"/>
        <v>0</v>
      </c>
      <c r="J761" s="545">
        <f t="shared" si="1017"/>
        <v>0</v>
      </c>
      <c r="K761" s="545">
        <f t="shared" si="1017"/>
        <v>0</v>
      </c>
      <c r="L761" s="546">
        <f t="shared" si="1017"/>
        <v>0</v>
      </c>
      <c r="M761" s="117"/>
      <c r="N761" s="117"/>
      <c r="O761" s="117"/>
      <c r="P761" s="117"/>
    </row>
    <row r="762" spans="1:16" s="122" customFormat="1" x14ac:dyDescent="0.3">
      <c r="A762" s="406" t="s">
        <v>15</v>
      </c>
      <c r="B762" s="407">
        <v>0</v>
      </c>
      <c r="C762" s="407">
        <v>0</v>
      </c>
      <c r="D762" s="407">
        <v>0</v>
      </c>
      <c r="E762" s="407">
        <v>0</v>
      </c>
      <c r="F762" s="407">
        <v>0</v>
      </c>
      <c r="G762" s="407">
        <v>0</v>
      </c>
      <c r="H762" s="407">
        <v>0</v>
      </c>
      <c r="I762" s="407">
        <v>0</v>
      </c>
      <c r="J762" s="407">
        <v>0</v>
      </c>
      <c r="K762" s="407">
        <v>0</v>
      </c>
      <c r="L762" s="408">
        <v>0</v>
      </c>
      <c r="M762" s="117"/>
      <c r="N762" s="117"/>
      <c r="O762" s="117"/>
      <c r="P762" s="117"/>
    </row>
    <row r="763" spans="1:16" s="122" customFormat="1" ht="52.5" thickBot="1" x14ac:dyDescent="0.35">
      <c r="A763" s="484" t="s">
        <v>16</v>
      </c>
      <c r="B763" s="457">
        <v>0</v>
      </c>
      <c r="C763" s="457">
        <v>0</v>
      </c>
      <c r="D763" s="457">
        <v>0</v>
      </c>
      <c r="E763" s="457">
        <v>0</v>
      </c>
      <c r="F763" s="457">
        <v>0</v>
      </c>
      <c r="G763" s="457">
        <v>0</v>
      </c>
      <c r="H763" s="457">
        <v>0</v>
      </c>
      <c r="I763" s="457">
        <v>0</v>
      </c>
      <c r="J763" s="457">
        <v>0</v>
      </c>
      <c r="K763" s="457">
        <v>0</v>
      </c>
      <c r="L763" s="589">
        <v>0</v>
      </c>
      <c r="M763" s="117"/>
      <c r="N763" s="117"/>
      <c r="O763" s="117"/>
      <c r="P763" s="117"/>
    </row>
    <row r="764" spans="1:16" s="122" customFormat="1" ht="26" x14ac:dyDescent="0.3">
      <c r="A764" s="447" t="s">
        <v>552</v>
      </c>
      <c r="B764" s="652"/>
      <c r="C764" s="652"/>
      <c r="D764" s="652"/>
      <c r="E764" s="652"/>
      <c r="F764" s="652"/>
      <c r="G764" s="652"/>
      <c r="H764" s="652"/>
      <c r="I764" s="652"/>
      <c r="J764" s="652"/>
      <c r="K764" s="652"/>
      <c r="L764" s="653"/>
      <c r="M764" s="117"/>
      <c r="N764" s="117"/>
      <c r="O764" s="117"/>
      <c r="P764" s="117"/>
    </row>
    <row r="765" spans="1:16" s="122" customFormat="1" ht="17.25" customHeight="1" x14ac:dyDescent="0.3">
      <c r="A765" s="436" t="s">
        <v>9</v>
      </c>
      <c r="B765" s="584">
        <f>B769</f>
        <v>31071429</v>
      </c>
      <c r="C765" s="584">
        <f t="shared" ref="C765:L765" si="1018">C769</f>
        <v>0</v>
      </c>
      <c r="D765" s="584">
        <f t="shared" si="1018"/>
        <v>0</v>
      </c>
      <c r="E765" s="584">
        <f t="shared" si="1018"/>
        <v>0</v>
      </c>
      <c r="F765" s="584">
        <f t="shared" si="1018"/>
        <v>0</v>
      </c>
      <c r="G765" s="584">
        <f t="shared" si="1018"/>
        <v>5178571.5</v>
      </c>
      <c r="H765" s="584">
        <f t="shared" si="1018"/>
        <v>5178571.5</v>
      </c>
      <c r="I765" s="584">
        <f t="shared" si="1018"/>
        <v>5178571.5</v>
      </c>
      <c r="J765" s="584">
        <f t="shared" si="1018"/>
        <v>5178571.5</v>
      </c>
      <c r="K765" s="584">
        <f t="shared" si="1018"/>
        <v>5178571.5</v>
      </c>
      <c r="L765" s="585">
        <f t="shared" si="1018"/>
        <v>5178571.5</v>
      </c>
      <c r="M765" s="117"/>
      <c r="N765" s="117"/>
      <c r="O765" s="117"/>
      <c r="P765" s="117"/>
    </row>
    <row r="766" spans="1:16" hidden="1" x14ac:dyDescent="0.3">
      <c r="A766" s="433" t="s">
        <v>10</v>
      </c>
      <c r="B766" s="434"/>
      <c r="C766" s="434"/>
      <c r="D766" s="434"/>
      <c r="E766" s="434"/>
      <c r="F766" s="434"/>
      <c r="G766" s="434"/>
      <c r="H766" s="434"/>
      <c r="I766" s="434"/>
      <c r="J766" s="434"/>
      <c r="K766" s="434"/>
      <c r="L766" s="435"/>
    </row>
    <row r="767" spans="1:16" hidden="1" x14ac:dyDescent="0.3">
      <c r="A767" s="433" t="s">
        <v>11</v>
      </c>
      <c r="B767" s="434"/>
      <c r="C767" s="434"/>
      <c r="D767" s="434"/>
      <c r="E767" s="434"/>
      <c r="F767" s="434"/>
      <c r="G767" s="434"/>
      <c r="H767" s="434"/>
      <c r="I767" s="434"/>
      <c r="J767" s="434"/>
      <c r="K767" s="434"/>
      <c r="L767" s="435"/>
    </row>
    <row r="768" spans="1:16" ht="26" hidden="1" x14ac:dyDescent="0.3">
      <c r="A768" s="433" t="s">
        <v>12</v>
      </c>
      <c r="B768" s="434"/>
      <c r="C768" s="434"/>
      <c r="D768" s="434"/>
      <c r="E768" s="434"/>
      <c r="F768" s="434"/>
      <c r="G768" s="434"/>
      <c r="H768" s="434"/>
      <c r="I768" s="434"/>
      <c r="J768" s="434"/>
      <c r="K768" s="434"/>
      <c r="L768" s="435"/>
    </row>
    <row r="769" spans="1:55" s="122" customFormat="1" x14ac:dyDescent="0.3">
      <c r="A769" s="436" t="s">
        <v>13</v>
      </c>
      <c r="B769" s="584">
        <f>B771+B772</f>
        <v>31071429</v>
      </c>
      <c r="C769" s="584">
        <f t="shared" ref="C769:L769" si="1019">C771+C772</f>
        <v>0</v>
      </c>
      <c r="D769" s="584">
        <f t="shared" si="1019"/>
        <v>0</v>
      </c>
      <c r="E769" s="584">
        <f t="shared" si="1019"/>
        <v>0</v>
      </c>
      <c r="F769" s="584">
        <f t="shared" si="1019"/>
        <v>0</v>
      </c>
      <c r="G769" s="584">
        <f t="shared" si="1019"/>
        <v>5178571.5</v>
      </c>
      <c r="H769" s="584">
        <f t="shared" si="1019"/>
        <v>5178571.5</v>
      </c>
      <c r="I769" s="584">
        <f t="shared" si="1019"/>
        <v>5178571.5</v>
      </c>
      <c r="J769" s="584">
        <f t="shared" si="1019"/>
        <v>5178571.5</v>
      </c>
      <c r="K769" s="584">
        <f t="shared" si="1019"/>
        <v>5178571.5</v>
      </c>
      <c r="L769" s="585">
        <f t="shared" si="1019"/>
        <v>5178571.5</v>
      </c>
      <c r="M769" s="117"/>
      <c r="N769" s="117"/>
      <c r="O769" s="117"/>
      <c r="P769" s="117"/>
    </row>
    <row r="770" spans="1:55" x14ac:dyDescent="0.3">
      <c r="A770" s="433" t="s">
        <v>14</v>
      </c>
      <c r="B770" s="434"/>
      <c r="C770" s="434"/>
      <c r="D770" s="434"/>
      <c r="E770" s="434"/>
      <c r="F770" s="434"/>
      <c r="G770" s="434"/>
      <c r="H770" s="434"/>
      <c r="I770" s="434"/>
      <c r="J770" s="434"/>
      <c r="K770" s="434"/>
      <c r="L770" s="435"/>
    </row>
    <row r="771" spans="1:55" hidden="1" x14ac:dyDescent="0.3">
      <c r="A771" s="433" t="s">
        <v>15</v>
      </c>
      <c r="B771" s="437">
        <f t="shared" ref="B771:L771" si="1020">B754+B780</f>
        <v>0</v>
      </c>
      <c r="C771" s="437">
        <f t="shared" si="1020"/>
        <v>0</v>
      </c>
      <c r="D771" s="437">
        <f t="shared" si="1020"/>
        <v>0</v>
      </c>
      <c r="E771" s="437">
        <f t="shared" si="1020"/>
        <v>0</v>
      </c>
      <c r="F771" s="437">
        <f t="shared" si="1020"/>
        <v>0</v>
      </c>
      <c r="G771" s="437">
        <f t="shared" si="1020"/>
        <v>0</v>
      </c>
      <c r="H771" s="437">
        <f t="shared" si="1020"/>
        <v>0</v>
      </c>
      <c r="I771" s="437">
        <f t="shared" si="1020"/>
        <v>0</v>
      </c>
      <c r="J771" s="437">
        <f t="shared" si="1020"/>
        <v>0</v>
      </c>
      <c r="K771" s="437">
        <f t="shared" si="1020"/>
        <v>0</v>
      </c>
      <c r="L771" s="438">
        <f t="shared" si="1020"/>
        <v>0</v>
      </c>
    </row>
    <row r="772" spans="1:55" ht="52.5" thickBot="1" x14ac:dyDescent="0.35">
      <c r="A772" s="440" t="s">
        <v>16</v>
      </c>
      <c r="B772" s="441">
        <f>B781</f>
        <v>31071429</v>
      </c>
      <c r="C772" s="441">
        <f t="shared" ref="C772:L772" si="1021">C781</f>
        <v>0</v>
      </c>
      <c r="D772" s="441">
        <f t="shared" si="1021"/>
        <v>0</v>
      </c>
      <c r="E772" s="441">
        <f t="shared" si="1021"/>
        <v>0</v>
      </c>
      <c r="F772" s="441">
        <f t="shared" si="1021"/>
        <v>0</v>
      </c>
      <c r="G772" s="441">
        <f t="shared" si="1021"/>
        <v>5178571.5</v>
      </c>
      <c r="H772" s="441">
        <f t="shared" si="1021"/>
        <v>5178571.5</v>
      </c>
      <c r="I772" s="441">
        <f t="shared" si="1021"/>
        <v>5178571.5</v>
      </c>
      <c r="J772" s="441">
        <f t="shared" si="1021"/>
        <v>5178571.5</v>
      </c>
      <c r="K772" s="441">
        <f t="shared" si="1021"/>
        <v>5178571.5</v>
      </c>
      <c r="L772" s="442">
        <f t="shared" si="1021"/>
        <v>5178571.5</v>
      </c>
    </row>
    <row r="773" spans="1:55" s="397" customFormat="1" x14ac:dyDescent="0.3">
      <c r="A773" s="475" t="s">
        <v>461</v>
      </c>
      <c r="B773" s="476"/>
      <c r="C773" s="476"/>
      <c r="D773" s="476"/>
      <c r="E773" s="476"/>
      <c r="F773" s="476"/>
      <c r="G773" s="476"/>
      <c r="H773" s="476"/>
      <c r="I773" s="476"/>
      <c r="J773" s="476"/>
      <c r="K773" s="476"/>
      <c r="L773" s="477"/>
      <c r="M773" s="117"/>
      <c r="N773" s="117"/>
      <c r="O773" s="117"/>
      <c r="P773" s="117"/>
    </row>
    <row r="774" spans="1:55" s="397" customFormat="1" x14ac:dyDescent="0.3">
      <c r="A774" s="478" t="s">
        <v>462</v>
      </c>
      <c r="B774" s="451"/>
      <c r="C774" s="451"/>
      <c r="D774" s="451"/>
      <c r="E774" s="451"/>
      <c r="F774" s="451"/>
      <c r="G774" s="451"/>
      <c r="H774" s="451"/>
      <c r="I774" s="451"/>
      <c r="J774" s="451"/>
      <c r="K774" s="451"/>
      <c r="L774" s="479"/>
      <c r="M774" s="117"/>
      <c r="N774" s="117"/>
      <c r="O774" s="117"/>
      <c r="P774" s="117"/>
    </row>
    <row r="775" spans="1:55" s="469" customFormat="1" ht="26" x14ac:dyDescent="0.3">
      <c r="A775" s="502" t="s">
        <v>470</v>
      </c>
      <c r="B775" s="451">
        <f>B776+B777</f>
        <v>31071429</v>
      </c>
      <c r="C775" s="451">
        <f t="shared" ref="C775" si="1022">C776+C777</f>
        <v>0</v>
      </c>
      <c r="D775" s="451">
        <f t="shared" ref="D775" si="1023">D776+D777</f>
        <v>0</v>
      </c>
      <c r="E775" s="451">
        <f t="shared" ref="E775" si="1024">E776+E777</f>
        <v>0</v>
      </c>
      <c r="F775" s="451">
        <f t="shared" ref="F775" si="1025">F776+F777</f>
        <v>0</v>
      </c>
      <c r="G775" s="451">
        <f t="shared" ref="G775" si="1026">G776+G777</f>
        <v>5178571.5</v>
      </c>
      <c r="H775" s="451">
        <f t="shared" ref="H775" si="1027">H776+H777</f>
        <v>5178571.5</v>
      </c>
      <c r="I775" s="451">
        <f t="shared" ref="I775" si="1028">I776+I777</f>
        <v>5178571.5</v>
      </c>
      <c r="J775" s="451">
        <f t="shared" ref="J775" si="1029">J776+J777</f>
        <v>5178571.5</v>
      </c>
      <c r="K775" s="451">
        <f t="shared" ref="K775" si="1030">K776+K777</f>
        <v>5178571.5</v>
      </c>
      <c r="L775" s="479">
        <f t="shared" ref="L775" si="1031">L776+L777</f>
        <v>5178571.5</v>
      </c>
      <c r="M775" s="117"/>
      <c r="N775" s="117"/>
      <c r="O775" s="117"/>
      <c r="P775" s="117"/>
      <c r="Q775" s="468"/>
      <c r="R775" s="468"/>
      <c r="S775" s="468"/>
      <c r="T775" s="468"/>
      <c r="U775" s="468"/>
      <c r="V775" s="468"/>
      <c r="W775" s="468"/>
      <c r="X775" s="468"/>
      <c r="Y775" s="468"/>
      <c r="Z775" s="468"/>
      <c r="AA775" s="468"/>
      <c r="AB775" s="468"/>
      <c r="AC775" s="468"/>
      <c r="AD775" s="468"/>
      <c r="AE775" s="468"/>
      <c r="AF775" s="468"/>
      <c r="AG775" s="468"/>
      <c r="AH775" s="468"/>
      <c r="AI775" s="468"/>
      <c r="AJ775" s="468"/>
      <c r="AK775" s="468"/>
      <c r="AL775" s="468"/>
      <c r="AM775" s="468"/>
      <c r="AN775" s="468"/>
      <c r="AO775" s="468"/>
      <c r="AP775" s="468"/>
      <c r="AQ775" s="468"/>
      <c r="AR775" s="468"/>
      <c r="AS775" s="468"/>
      <c r="AT775" s="468"/>
      <c r="AU775" s="468"/>
      <c r="AV775" s="468"/>
      <c r="AW775" s="468"/>
      <c r="AX775" s="468"/>
      <c r="AY775" s="468"/>
      <c r="AZ775" s="468"/>
      <c r="BA775" s="468"/>
      <c r="BB775" s="468"/>
      <c r="BC775" s="468"/>
    </row>
    <row r="776" spans="1:55" s="448" customFormat="1" hidden="1" x14ac:dyDescent="0.3">
      <c r="A776" s="478" t="s">
        <v>15</v>
      </c>
      <c r="B776" s="452">
        <f>B780</f>
        <v>0</v>
      </c>
      <c r="C776" s="452">
        <f t="shared" ref="C776:L776" si="1032">C780</f>
        <v>0</v>
      </c>
      <c r="D776" s="452">
        <f t="shared" si="1032"/>
        <v>0</v>
      </c>
      <c r="E776" s="452">
        <f t="shared" si="1032"/>
        <v>0</v>
      </c>
      <c r="F776" s="452">
        <f t="shared" si="1032"/>
        <v>0</v>
      </c>
      <c r="G776" s="452">
        <f t="shared" si="1032"/>
        <v>0</v>
      </c>
      <c r="H776" s="452">
        <f t="shared" si="1032"/>
        <v>0</v>
      </c>
      <c r="I776" s="452">
        <f t="shared" si="1032"/>
        <v>0</v>
      </c>
      <c r="J776" s="452">
        <f t="shared" si="1032"/>
        <v>0</v>
      </c>
      <c r="K776" s="452">
        <f t="shared" si="1032"/>
        <v>0</v>
      </c>
      <c r="L776" s="459">
        <f t="shared" si="1032"/>
        <v>0</v>
      </c>
      <c r="M776" s="117"/>
      <c r="N776" s="117"/>
      <c r="O776" s="117"/>
      <c r="P776" s="117"/>
    </row>
    <row r="777" spans="1:55" s="448" customFormat="1" ht="52.5" thickBot="1" x14ac:dyDescent="0.35">
      <c r="A777" s="503" t="s">
        <v>16</v>
      </c>
      <c r="B777" s="460">
        <f>B781</f>
        <v>31071429</v>
      </c>
      <c r="C777" s="460">
        <f t="shared" ref="C777:L777" si="1033">C781</f>
        <v>0</v>
      </c>
      <c r="D777" s="460">
        <f t="shared" si="1033"/>
        <v>0</v>
      </c>
      <c r="E777" s="460">
        <f t="shared" si="1033"/>
        <v>0</v>
      </c>
      <c r="F777" s="460">
        <f t="shared" si="1033"/>
        <v>0</v>
      </c>
      <c r="G777" s="460">
        <f t="shared" si="1033"/>
        <v>5178571.5</v>
      </c>
      <c r="H777" s="460">
        <f t="shared" si="1033"/>
        <v>5178571.5</v>
      </c>
      <c r="I777" s="460">
        <f t="shared" si="1033"/>
        <v>5178571.5</v>
      </c>
      <c r="J777" s="460">
        <f t="shared" si="1033"/>
        <v>5178571.5</v>
      </c>
      <c r="K777" s="460">
        <f t="shared" si="1033"/>
        <v>5178571.5</v>
      </c>
      <c r="L777" s="461">
        <f t="shared" si="1033"/>
        <v>5178571.5</v>
      </c>
      <c r="M777" s="117"/>
      <c r="N777" s="117"/>
      <c r="O777" s="117"/>
      <c r="P777" s="117"/>
    </row>
    <row r="778" spans="1:55" s="122" customFormat="1" ht="26" x14ac:dyDescent="0.3">
      <c r="A778" s="510" t="s">
        <v>553</v>
      </c>
      <c r="B778" s="511">
        <f>B780+B781</f>
        <v>31071429</v>
      </c>
      <c r="C778" s="511">
        <f t="shared" ref="C778" si="1034">C780+C781</f>
        <v>0</v>
      </c>
      <c r="D778" s="511">
        <f t="shared" ref="D778" si="1035">D780+D781</f>
        <v>0</v>
      </c>
      <c r="E778" s="511">
        <f t="shared" ref="E778" si="1036">E780+E781</f>
        <v>0</v>
      </c>
      <c r="F778" s="511">
        <f t="shared" ref="F778" si="1037">F780+F781</f>
        <v>0</v>
      </c>
      <c r="G778" s="511">
        <f t="shared" ref="G778" si="1038">G780+G781</f>
        <v>5178571.5</v>
      </c>
      <c r="H778" s="511">
        <f t="shared" ref="H778" si="1039">H780+H781</f>
        <v>5178571.5</v>
      </c>
      <c r="I778" s="511">
        <f t="shared" ref="I778" si="1040">I780+I781</f>
        <v>5178571.5</v>
      </c>
      <c r="J778" s="511">
        <f t="shared" ref="J778" si="1041">J780+J781</f>
        <v>5178571.5</v>
      </c>
      <c r="K778" s="511">
        <f t="shared" ref="K778" si="1042">K780+K781</f>
        <v>5178571.5</v>
      </c>
      <c r="L778" s="512">
        <f t="shared" ref="L778" si="1043">L780+L781</f>
        <v>5178571.5</v>
      </c>
      <c r="M778" s="117"/>
      <c r="N778" s="117"/>
      <c r="O778" s="117"/>
      <c r="P778" s="117"/>
    </row>
    <row r="779" spans="1:55" s="405" customFormat="1" ht="26" x14ac:dyDescent="0.3">
      <c r="A779" s="547" t="s">
        <v>470</v>
      </c>
      <c r="B779" s="545">
        <f>B780+B781</f>
        <v>31071429</v>
      </c>
      <c r="C779" s="545">
        <f t="shared" ref="C779" si="1044">C780+C781</f>
        <v>0</v>
      </c>
      <c r="D779" s="545">
        <f t="shared" ref="D779" si="1045">D780+D781</f>
        <v>0</v>
      </c>
      <c r="E779" s="545">
        <f t="shared" ref="E779" si="1046">E780+E781</f>
        <v>0</v>
      </c>
      <c r="F779" s="545">
        <f t="shared" ref="F779" si="1047">F780+F781</f>
        <v>0</v>
      </c>
      <c r="G779" s="545">
        <f t="shared" ref="G779" si="1048">G780+G781</f>
        <v>5178571.5</v>
      </c>
      <c r="H779" s="545">
        <f t="shared" ref="H779" si="1049">H780+H781</f>
        <v>5178571.5</v>
      </c>
      <c r="I779" s="545">
        <f t="shared" ref="I779" si="1050">I780+I781</f>
        <v>5178571.5</v>
      </c>
      <c r="J779" s="545">
        <f t="shared" ref="J779" si="1051">J780+J781</f>
        <v>5178571.5</v>
      </c>
      <c r="K779" s="545">
        <f t="shared" ref="K779" si="1052">K780+K781</f>
        <v>5178571.5</v>
      </c>
      <c r="L779" s="546">
        <f t="shared" ref="L779" si="1053">L780+L781</f>
        <v>5178571.5</v>
      </c>
      <c r="M779" s="117"/>
      <c r="N779" s="117"/>
      <c r="O779" s="117"/>
      <c r="P779" s="117"/>
    </row>
    <row r="780" spans="1:55" s="122" customFormat="1" hidden="1" x14ac:dyDescent="0.3">
      <c r="A780" s="148" t="s">
        <v>15</v>
      </c>
      <c r="B780" s="149">
        <v>0</v>
      </c>
      <c r="C780" s="149">
        <v>0</v>
      </c>
      <c r="D780" s="149">
        <v>0</v>
      </c>
      <c r="E780" s="149">
        <v>0</v>
      </c>
      <c r="F780" s="149">
        <v>0</v>
      </c>
      <c r="G780" s="149">
        <f>$B$780/6</f>
        <v>0</v>
      </c>
      <c r="H780" s="149">
        <f t="shared" ref="H780:L780" si="1054">$B$780/6</f>
        <v>0</v>
      </c>
      <c r="I780" s="149">
        <f t="shared" si="1054"/>
        <v>0</v>
      </c>
      <c r="J780" s="149">
        <f t="shared" si="1054"/>
        <v>0</v>
      </c>
      <c r="K780" s="149">
        <f t="shared" si="1054"/>
        <v>0</v>
      </c>
      <c r="L780" s="178">
        <f t="shared" si="1054"/>
        <v>0</v>
      </c>
      <c r="M780" s="117"/>
      <c r="N780" s="117"/>
      <c r="O780" s="117"/>
      <c r="P780" s="117"/>
    </row>
    <row r="781" spans="1:55" s="122" customFormat="1" ht="52.5" thickBot="1" x14ac:dyDescent="0.35">
      <c r="A781" s="150" t="s">
        <v>16</v>
      </c>
      <c r="B781" s="177">
        <f>'3.PIELIKUMS'!J89</f>
        <v>31071429</v>
      </c>
      <c r="C781" s="177">
        <v>0</v>
      </c>
      <c r="D781" s="177">
        <v>0</v>
      </c>
      <c r="E781" s="177">
        <v>0</v>
      </c>
      <c r="F781" s="177">
        <v>0</v>
      </c>
      <c r="G781" s="177">
        <f>$B$781/6</f>
        <v>5178571.5</v>
      </c>
      <c r="H781" s="177">
        <f t="shared" ref="H781:L781" si="1055">$B$781/6</f>
        <v>5178571.5</v>
      </c>
      <c r="I781" s="177">
        <f t="shared" si="1055"/>
        <v>5178571.5</v>
      </c>
      <c r="J781" s="177">
        <f t="shared" si="1055"/>
        <v>5178571.5</v>
      </c>
      <c r="K781" s="177">
        <f t="shared" si="1055"/>
        <v>5178571.5</v>
      </c>
      <c r="L781" s="179">
        <f t="shared" si="1055"/>
        <v>5178571.5</v>
      </c>
      <c r="M781" s="117"/>
      <c r="N781" s="117"/>
      <c r="O781" s="117"/>
      <c r="P781" s="117"/>
    </row>
    <row r="782" spans="1:55" s="122" customFormat="1" ht="29.25" customHeight="1" x14ac:dyDescent="0.3">
      <c r="A782" s="447" t="s">
        <v>554</v>
      </c>
      <c r="B782" s="652"/>
      <c r="C782" s="652"/>
      <c r="D782" s="652"/>
      <c r="E782" s="652"/>
      <c r="F782" s="652"/>
      <c r="G782" s="652"/>
      <c r="H782" s="652"/>
      <c r="I782" s="652"/>
      <c r="J782" s="652"/>
      <c r="K782" s="652"/>
      <c r="L782" s="653"/>
      <c r="M782" s="117"/>
      <c r="N782" s="117"/>
      <c r="O782" s="117"/>
      <c r="P782" s="117"/>
    </row>
    <row r="783" spans="1:55" s="122" customFormat="1" ht="17.25" customHeight="1" x14ac:dyDescent="0.3">
      <c r="A783" s="436" t="s">
        <v>9</v>
      </c>
      <c r="B783" s="584">
        <f>B787</f>
        <v>2000000</v>
      </c>
      <c r="C783" s="584">
        <f t="shared" ref="C783:L783" si="1056">C787</f>
        <v>0</v>
      </c>
      <c r="D783" s="584">
        <f t="shared" si="1056"/>
        <v>0</v>
      </c>
      <c r="E783" s="584">
        <f t="shared" si="1056"/>
        <v>0</v>
      </c>
      <c r="F783" s="584">
        <f t="shared" si="1056"/>
        <v>0</v>
      </c>
      <c r="G783" s="584">
        <f t="shared" si="1056"/>
        <v>333333.33333333331</v>
      </c>
      <c r="H783" s="584">
        <f t="shared" si="1056"/>
        <v>333333.33333333331</v>
      </c>
      <c r="I783" s="584">
        <f t="shared" si="1056"/>
        <v>333333.33333333331</v>
      </c>
      <c r="J783" s="584">
        <f t="shared" si="1056"/>
        <v>333333.33333333331</v>
      </c>
      <c r="K783" s="584">
        <f t="shared" si="1056"/>
        <v>333333.33333333331</v>
      </c>
      <c r="L783" s="585">
        <f t="shared" si="1056"/>
        <v>333333.33333333331</v>
      </c>
      <c r="M783" s="117"/>
      <c r="N783" s="117"/>
      <c r="O783" s="117"/>
      <c r="P783" s="117"/>
    </row>
    <row r="784" spans="1:55" hidden="1" x14ac:dyDescent="0.3">
      <c r="A784" s="433" t="s">
        <v>10</v>
      </c>
      <c r="B784" s="434"/>
      <c r="C784" s="434"/>
      <c r="D784" s="434"/>
      <c r="E784" s="434"/>
      <c r="F784" s="434"/>
      <c r="G784" s="434"/>
      <c r="H784" s="434"/>
      <c r="I784" s="434"/>
      <c r="J784" s="434"/>
      <c r="K784" s="434"/>
      <c r="L784" s="435"/>
    </row>
    <row r="785" spans="1:55" hidden="1" x14ac:dyDescent="0.3">
      <c r="A785" s="433" t="s">
        <v>11</v>
      </c>
      <c r="B785" s="434"/>
      <c r="C785" s="434"/>
      <c r="D785" s="434"/>
      <c r="E785" s="434"/>
      <c r="F785" s="434"/>
      <c r="G785" s="434"/>
      <c r="H785" s="434"/>
      <c r="I785" s="434"/>
      <c r="J785" s="434"/>
      <c r="K785" s="434"/>
      <c r="L785" s="435"/>
    </row>
    <row r="786" spans="1:55" ht="26" hidden="1" x14ac:dyDescent="0.3">
      <c r="A786" s="433" t="s">
        <v>12</v>
      </c>
      <c r="B786" s="434"/>
      <c r="C786" s="434"/>
      <c r="D786" s="434"/>
      <c r="E786" s="434"/>
      <c r="F786" s="434"/>
      <c r="G786" s="434"/>
      <c r="H786" s="434"/>
      <c r="I786" s="434"/>
      <c r="J786" s="434"/>
      <c r="K786" s="434"/>
      <c r="L786" s="435"/>
    </row>
    <row r="787" spans="1:55" s="122" customFormat="1" x14ac:dyDescent="0.3">
      <c r="A787" s="436" t="s">
        <v>13</v>
      </c>
      <c r="B787" s="584">
        <f>B789+B790</f>
        <v>2000000</v>
      </c>
      <c r="C787" s="584">
        <f t="shared" ref="C787:L787" si="1057">C789+C790</f>
        <v>0</v>
      </c>
      <c r="D787" s="584">
        <f t="shared" si="1057"/>
        <v>0</v>
      </c>
      <c r="E787" s="584">
        <f t="shared" si="1057"/>
        <v>0</v>
      </c>
      <c r="F787" s="584">
        <f t="shared" si="1057"/>
        <v>0</v>
      </c>
      <c r="G787" s="584">
        <f t="shared" si="1057"/>
        <v>333333.33333333331</v>
      </c>
      <c r="H787" s="584">
        <f t="shared" si="1057"/>
        <v>333333.33333333331</v>
      </c>
      <c r="I787" s="584">
        <f t="shared" si="1057"/>
        <v>333333.33333333331</v>
      </c>
      <c r="J787" s="584">
        <f t="shared" si="1057"/>
        <v>333333.33333333331</v>
      </c>
      <c r="K787" s="584">
        <f t="shared" si="1057"/>
        <v>333333.33333333331</v>
      </c>
      <c r="L787" s="585">
        <f t="shared" si="1057"/>
        <v>333333.33333333331</v>
      </c>
      <c r="M787" s="117"/>
      <c r="N787" s="117"/>
      <c r="O787" s="117"/>
      <c r="P787" s="117"/>
    </row>
    <row r="788" spans="1:55" x14ac:dyDescent="0.3">
      <c r="A788" s="433" t="s">
        <v>14</v>
      </c>
      <c r="B788" s="434"/>
      <c r="C788" s="434"/>
      <c r="D788" s="434"/>
      <c r="E788" s="434"/>
      <c r="F788" s="434"/>
      <c r="G788" s="434"/>
      <c r="H788" s="434"/>
      <c r="I788" s="434"/>
      <c r="J788" s="434"/>
      <c r="K788" s="434"/>
      <c r="L788" s="435"/>
    </row>
    <row r="789" spans="1:55" hidden="1" x14ac:dyDescent="0.3">
      <c r="A789" s="433" t="s">
        <v>15</v>
      </c>
      <c r="B789" s="437">
        <f t="shared" ref="B789:L789" si="1058">B804+B808</f>
        <v>0</v>
      </c>
      <c r="C789" s="437">
        <f t="shared" si="1058"/>
        <v>0</v>
      </c>
      <c r="D789" s="437">
        <f t="shared" si="1058"/>
        <v>0</v>
      </c>
      <c r="E789" s="437">
        <f t="shared" si="1058"/>
        <v>0</v>
      </c>
      <c r="F789" s="437">
        <f t="shared" si="1058"/>
        <v>0</v>
      </c>
      <c r="G789" s="437">
        <f t="shared" si="1058"/>
        <v>0</v>
      </c>
      <c r="H789" s="437">
        <f t="shared" si="1058"/>
        <v>0</v>
      </c>
      <c r="I789" s="437">
        <f t="shared" si="1058"/>
        <v>0</v>
      </c>
      <c r="J789" s="437">
        <f t="shared" si="1058"/>
        <v>0</v>
      </c>
      <c r="K789" s="437">
        <f t="shared" si="1058"/>
        <v>0</v>
      </c>
      <c r="L789" s="438">
        <f t="shared" si="1058"/>
        <v>0</v>
      </c>
    </row>
    <row r="790" spans="1:55" ht="53.15" customHeight="1" thickBot="1" x14ac:dyDescent="0.35">
      <c r="A790" s="440" t="s">
        <v>16</v>
      </c>
      <c r="B790" s="441">
        <f t="shared" ref="B790:L790" si="1059">B805+B809</f>
        <v>2000000</v>
      </c>
      <c r="C790" s="441">
        <f t="shared" si="1059"/>
        <v>0</v>
      </c>
      <c r="D790" s="441">
        <f t="shared" si="1059"/>
        <v>0</v>
      </c>
      <c r="E790" s="441">
        <f t="shared" si="1059"/>
        <v>0</v>
      </c>
      <c r="F790" s="441">
        <f t="shared" si="1059"/>
        <v>0</v>
      </c>
      <c r="G790" s="441">
        <f t="shared" si="1059"/>
        <v>333333.33333333331</v>
      </c>
      <c r="H790" s="441">
        <f t="shared" si="1059"/>
        <v>333333.33333333331</v>
      </c>
      <c r="I790" s="441">
        <f t="shared" si="1059"/>
        <v>333333.33333333331</v>
      </c>
      <c r="J790" s="441">
        <f t="shared" si="1059"/>
        <v>333333.33333333331</v>
      </c>
      <c r="K790" s="441">
        <f t="shared" si="1059"/>
        <v>333333.33333333331</v>
      </c>
      <c r="L790" s="442">
        <f t="shared" si="1059"/>
        <v>333333.33333333331</v>
      </c>
    </row>
    <row r="791" spans="1:55" s="397" customFormat="1" x14ac:dyDescent="0.3">
      <c r="A791" s="475" t="s">
        <v>461</v>
      </c>
      <c r="B791" s="476"/>
      <c r="C791" s="476"/>
      <c r="D791" s="476"/>
      <c r="E791" s="476"/>
      <c r="F791" s="476"/>
      <c r="G791" s="476"/>
      <c r="H791" s="476"/>
      <c r="I791" s="476"/>
      <c r="J791" s="476"/>
      <c r="K791" s="476"/>
      <c r="L791" s="477"/>
      <c r="M791" s="117"/>
      <c r="N791" s="117"/>
      <c r="O791" s="117"/>
      <c r="P791" s="117"/>
    </row>
    <row r="792" spans="1:55" s="397" customFormat="1" x14ac:dyDescent="0.3">
      <c r="A792" s="478" t="s">
        <v>462</v>
      </c>
      <c r="B792" s="451"/>
      <c r="C792" s="451"/>
      <c r="D792" s="451"/>
      <c r="E792" s="451"/>
      <c r="F792" s="451"/>
      <c r="G792" s="451"/>
      <c r="H792" s="451"/>
      <c r="I792" s="451"/>
      <c r="J792" s="451"/>
      <c r="K792" s="451"/>
      <c r="L792" s="479"/>
      <c r="M792" s="117"/>
      <c r="N792" s="117"/>
      <c r="O792" s="117"/>
      <c r="P792" s="117"/>
    </row>
    <row r="793" spans="1:55" s="469" customFormat="1" x14ac:dyDescent="0.3">
      <c r="A793" s="502" t="s">
        <v>555</v>
      </c>
      <c r="B793" s="451">
        <f>B794+B795</f>
        <v>0</v>
      </c>
      <c r="C793" s="451">
        <f t="shared" ref="C793:L793" si="1060">C794+C795</f>
        <v>0</v>
      </c>
      <c r="D793" s="451">
        <f t="shared" si="1060"/>
        <v>0</v>
      </c>
      <c r="E793" s="451">
        <f t="shared" si="1060"/>
        <v>0</v>
      </c>
      <c r="F793" s="451">
        <f t="shared" si="1060"/>
        <v>0</v>
      </c>
      <c r="G793" s="451">
        <f t="shared" si="1060"/>
        <v>0</v>
      </c>
      <c r="H793" s="451">
        <f t="shared" si="1060"/>
        <v>0</v>
      </c>
      <c r="I793" s="451">
        <f t="shared" si="1060"/>
        <v>0</v>
      </c>
      <c r="J793" s="451">
        <f t="shared" si="1060"/>
        <v>0</v>
      </c>
      <c r="K793" s="451">
        <f t="shared" si="1060"/>
        <v>0</v>
      </c>
      <c r="L793" s="479">
        <f t="shared" si="1060"/>
        <v>0</v>
      </c>
      <c r="M793" s="117"/>
      <c r="N793" s="117"/>
      <c r="O793" s="117"/>
      <c r="P793" s="117"/>
      <c r="Q793" s="468"/>
      <c r="R793" s="468"/>
      <c r="S793" s="468"/>
      <c r="T793" s="468"/>
      <c r="U793" s="468"/>
      <c r="V793" s="468"/>
      <c r="W793" s="468"/>
      <c r="X793" s="468"/>
      <c r="Y793" s="468"/>
      <c r="Z793" s="468"/>
      <c r="AA793" s="468"/>
      <c r="AB793" s="468"/>
      <c r="AC793" s="468"/>
      <c r="AD793" s="468"/>
      <c r="AE793" s="468"/>
      <c r="AF793" s="468"/>
      <c r="AG793" s="468"/>
      <c r="AH793" s="468"/>
      <c r="AI793" s="468"/>
      <c r="AJ793" s="468"/>
      <c r="AK793" s="468"/>
      <c r="AL793" s="468"/>
      <c r="AM793" s="468"/>
      <c r="AN793" s="468"/>
      <c r="AO793" s="468"/>
      <c r="AP793" s="468"/>
      <c r="AQ793" s="468"/>
      <c r="AR793" s="468"/>
      <c r="AS793" s="468"/>
      <c r="AT793" s="468"/>
      <c r="AU793" s="468"/>
      <c r="AV793" s="468"/>
      <c r="AW793" s="468"/>
      <c r="AX793" s="468"/>
      <c r="AY793" s="468"/>
      <c r="AZ793" s="468"/>
      <c r="BA793" s="468"/>
      <c r="BB793" s="468"/>
      <c r="BC793" s="468"/>
    </row>
    <row r="794" spans="1:55" s="448" customFormat="1" hidden="1" x14ac:dyDescent="0.3">
      <c r="A794" s="478" t="s">
        <v>15</v>
      </c>
      <c r="B794" s="452">
        <f>B797</f>
        <v>0</v>
      </c>
      <c r="C794" s="452">
        <f t="shared" ref="C794:L794" si="1061">C797</f>
        <v>0</v>
      </c>
      <c r="D794" s="452">
        <f t="shared" si="1061"/>
        <v>0</v>
      </c>
      <c r="E794" s="452">
        <f t="shared" si="1061"/>
        <v>0</v>
      </c>
      <c r="F794" s="452">
        <f t="shared" si="1061"/>
        <v>0</v>
      </c>
      <c r="G794" s="452">
        <f t="shared" si="1061"/>
        <v>0</v>
      </c>
      <c r="H794" s="452">
        <f t="shared" si="1061"/>
        <v>0</v>
      </c>
      <c r="I794" s="452">
        <f t="shared" si="1061"/>
        <v>0</v>
      </c>
      <c r="J794" s="452">
        <f t="shared" si="1061"/>
        <v>0</v>
      </c>
      <c r="K794" s="452">
        <f t="shared" si="1061"/>
        <v>0</v>
      </c>
      <c r="L794" s="459">
        <f t="shared" si="1061"/>
        <v>0</v>
      </c>
      <c r="M794" s="117"/>
      <c r="N794" s="117"/>
      <c r="O794" s="117"/>
      <c r="P794" s="117"/>
    </row>
    <row r="795" spans="1:55" s="448" customFormat="1" ht="52" hidden="1" x14ac:dyDescent="0.3">
      <c r="A795" s="478" t="s">
        <v>16</v>
      </c>
      <c r="B795" s="452">
        <f>B798</f>
        <v>0</v>
      </c>
      <c r="C795" s="452">
        <f t="shared" ref="C795:L795" si="1062">C798</f>
        <v>0</v>
      </c>
      <c r="D795" s="452">
        <f t="shared" si="1062"/>
        <v>0</v>
      </c>
      <c r="E795" s="452">
        <f t="shared" si="1062"/>
        <v>0</v>
      </c>
      <c r="F795" s="452">
        <f t="shared" si="1062"/>
        <v>0</v>
      </c>
      <c r="G795" s="452">
        <f t="shared" si="1062"/>
        <v>0</v>
      </c>
      <c r="H795" s="452">
        <f t="shared" si="1062"/>
        <v>0</v>
      </c>
      <c r="I795" s="452">
        <f t="shared" si="1062"/>
        <v>0</v>
      </c>
      <c r="J795" s="452">
        <f t="shared" si="1062"/>
        <v>0</v>
      </c>
      <c r="K795" s="452">
        <f t="shared" si="1062"/>
        <v>0</v>
      </c>
      <c r="L795" s="459">
        <f t="shared" si="1062"/>
        <v>0</v>
      </c>
      <c r="M795" s="117"/>
      <c r="N795" s="117"/>
      <c r="O795" s="117"/>
      <c r="P795" s="117"/>
    </row>
    <row r="796" spans="1:55" s="466" customFormat="1" hidden="1" x14ac:dyDescent="0.3">
      <c r="A796" s="502" t="s">
        <v>541</v>
      </c>
      <c r="B796" s="451">
        <f>B798+B797</f>
        <v>0</v>
      </c>
      <c r="C796" s="451">
        <f t="shared" ref="C796:L796" si="1063">C798+C797</f>
        <v>0</v>
      </c>
      <c r="D796" s="451">
        <f t="shared" si="1063"/>
        <v>0</v>
      </c>
      <c r="E796" s="451">
        <f t="shared" si="1063"/>
        <v>0</v>
      </c>
      <c r="F796" s="451">
        <f t="shared" si="1063"/>
        <v>0</v>
      </c>
      <c r="G796" s="451">
        <f t="shared" si="1063"/>
        <v>0</v>
      </c>
      <c r="H796" s="451">
        <f t="shared" si="1063"/>
        <v>0</v>
      </c>
      <c r="I796" s="451">
        <f t="shared" si="1063"/>
        <v>0</v>
      </c>
      <c r="J796" s="451">
        <f t="shared" si="1063"/>
        <v>0</v>
      </c>
      <c r="K796" s="451">
        <f t="shared" si="1063"/>
        <v>0</v>
      </c>
      <c r="L796" s="479">
        <f t="shared" si="1063"/>
        <v>0</v>
      </c>
      <c r="M796" s="117"/>
      <c r="N796" s="117"/>
      <c r="O796" s="117"/>
      <c r="P796" s="117"/>
      <c r="Q796" s="472"/>
      <c r="R796" s="472"/>
      <c r="S796" s="472"/>
      <c r="T796" s="472"/>
      <c r="U796" s="472"/>
      <c r="V796" s="472"/>
      <c r="W796" s="472"/>
      <c r="X796" s="472"/>
      <c r="Y796" s="472"/>
      <c r="Z796" s="472"/>
      <c r="AA796" s="472"/>
      <c r="AB796" s="472"/>
      <c r="AC796" s="472"/>
      <c r="AD796" s="472"/>
      <c r="AE796" s="472"/>
      <c r="AF796" s="472"/>
      <c r="AG796" s="472"/>
      <c r="AH796" s="472"/>
      <c r="AI796" s="472"/>
      <c r="AJ796" s="472"/>
      <c r="AK796" s="472"/>
      <c r="AL796" s="472"/>
      <c r="AM796" s="472"/>
      <c r="AN796" s="472"/>
      <c r="AO796" s="472"/>
      <c r="AP796" s="472"/>
      <c r="AQ796" s="472"/>
      <c r="AR796" s="472"/>
      <c r="AS796" s="472"/>
      <c r="AT796" s="472"/>
      <c r="AU796" s="472"/>
      <c r="AV796" s="472"/>
      <c r="AW796" s="472"/>
      <c r="AX796" s="472"/>
      <c r="AY796" s="472"/>
      <c r="AZ796" s="472"/>
      <c r="BA796" s="472"/>
      <c r="BB796" s="472"/>
      <c r="BC796" s="472"/>
    </row>
    <row r="797" spans="1:55" s="448" customFormat="1" hidden="1" x14ac:dyDescent="0.3">
      <c r="A797" s="478" t="s">
        <v>15</v>
      </c>
      <c r="B797" s="452">
        <f>B808</f>
        <v>0</v>
      </c>
      <c r="C797" s="452">
        <f t="shared" ref="C797:L797" si="1064">C808</f>
        <v>0</v>
      </c>
      <c r="D797" s="452">
        <f t="shared" si="1064"/>
        <v>0</v>
      </c>
      <c r="E797" s="452">
        <f t="shared" si="1064"/>
        <v>0</v>
      </c>
      <c r="F797" s="452">
        <f t="shared" si="1064"/>
        <v>0</v>
      </c>
      <c r="G797" s="452">
        <f t="shared" si="1064"/>
        <v>0</v>
      </c>
      <c r="H797" s="452">
        <f t="shared" si="1064"/>
        <v>0</v>
      </c>
      <c r="I797" s="452">
        <f t="shared" si="1064"/>
        <v>0</v>
      </c>
      <c r="J797" s="452">
        <f t="shared" si="1064"/>
        <v>0</v>
      </c>
      <c r="K797" s="452">
        <f t="shared" si="1064"/>
        <v>0</v>
      </c>
      <c r="L797" s="459">
        <f t="shared" si="1064"/>
        <v>0</v>
      </c>
      <c r="M797" s="117"/>
      <c r="N797" s="117"/>
      <c r="O797" s="117"/>
      <c r="P797" s="117"/>
    </row>
    <row r="798" spans="1:55" s="448" customFormat="1" ht="52" hidden="1" x14ac:dyDescent="0.3">
      <c r="A798" s="478" t="s">
        <v>16</v>
      </c>
      <c r="B798" s="452">
        <f>B809</f>
        <v>0</v>
      </c>
      <c r="C798" s="452">
        <f t="shared" ref="C798:L798" si="1065">C809</f>
        <v>0</v>
      </c>
      <c r="D798" s="452">
        <f t="shared" si="1065"/>
        <v>0</v>
      </c>
      <c r="E798" s="452">
        <f t="shared" si="1065"/>
        <v>0</v>
      </c>
      <c r="F798" s="452">
        <f t="shared" si="1065"/>
        <v>0</v>
      </c>
      <c r="G798" s="452">
        <f t="shared" si="1065"/>
        <v>0</v>
      </c>
      <c r="H798" s="452">
        <f t="shared" si="1065"/>
        <v>0</v>
      </c>
      <c r="I798" s="452">
        <f t="shared" si="1065"/>
        <v>0</v>
      </c>
      <c r="J798" s="452">
        <f t="shared" si="1065"/>
        <v>0</v>
      </c>
      <c r="K798" s="452">
        <f t="shared" si="1065"/>
        <v>0</v>
      </c>
      <c r="L798" s="459">
        <f t="shared" si="1065"/>
        <v>0</v>
      </c>
      <c r="M798" s="117"/>
      <c r="N798" s="117"/>
      <c r="O798" s="117"/>
      <c r="P798" s="117"/>
    </row>
    <row r="799" spans="1:55" s="469" customFormat="1" x14ac:dyDescent="0.3">
      <c r="A799" s="502" t="s">
        <v>466</v>
      </c>
      <c r="B799" s="451">
        <f>B800+B801</f>
        <v>2000000</v>
      </c>
      <c r="C799" s="451">
        <f t="shared" ref="C799:L799" si="1066">C800+C801</f>
        <v>0</v>
      </c>
      <c r="D799" s="451">
        <f t="shared" si="1066"/>
        <v>0</v>
      </c>
      <c r="E799" s="451">
        <f t="shared" si="1066"/>
        <v>0</v>
      </c>
      <c r="F799" s="451">
        <f t="shared" si="1066"/>
        <v>0</v>
      </c>
      <c r="G799" s="451">
        <f t="shared" si="1066"/>
        <v>333333.33333333331</v>
      </c>
      <c r="H799" s="451">
        <f t="shared" si="1066"/>
        <v>333333.33333333331</v>
      </c>
      <c r="I799" s="451">
        <f t="shared" si="1066"/>
        <v>333333.33333333331</v>
      </c>
      <c r="J799" s="451">
        <f t="shared" si="1066"/>
        <v>333333.33333333331</v>
      </c>
      <c r="K799" s="451">
        <f t="shared" si="1066"/>
        <v>333333.33333333331</v>
      </c>
      <c r="L799" s="479">
        <f t="shared" si="1066"/>
        <v>333333.33333333331</v>
      </c>
      <c r="M799" s="117"/>
      <c r="N799" s="117"/>
      <c r="O799" s="117"/>
      <c r="P799" s="117"/>
      <c r="Q799" s="468"/>
      <c r="R799" s="468"/>
      <c r="S799" s="468"/>
      <c r="T799" s="468"/>
      <c r="U799" s="468"/>
      <c r="V799" s="468"/>
      <c r="W799" s="468"/>
      <c r="X799" s="468"/>
      <c r="Y799" s="468"/>
      <c r="Z799" s="468"/>
      <c r="AA799" s="468"/>
      <c r="AB799" s="468"/>
      <c r="AC799" s="468"/>
      <c r="AD799" s="468"/>
      <c r="AE799" s="468"/>
      <c r="AF799" s="468"/>
      <c r="AG799" s="468"/>
      <c r="AH799" s="468"/>
      <c r="AI799" s="468"/>
      <c r="AJ799" s="468"/>
      <c r="AK799" s="468"/>
      <c r="AL799" s="468"/>
      <c r="AM799" s="468"/>
      <c r="AN799" s="468"/>
      <c r="AO799" s="468"/>
      <c r="AP799" s="468"/>
      <c r="AQ799" s="468"/>
      <c r="AR799" s="468"/>
      <c r="AS799" s="468"/>
      <c r="AT799" s="468"/>
      <c r="AU799" s="468"/>
      <c r="AV799" s="468"/>
      <c r="AW799" s="468"/>
      <c r="AX799" s="468"/>
      <c r="AY799" s="468"/>
      <c r="AZ799" s="468"/>
      <c r="BA799" s="468"/>
      <c r="BB799" s="468"/>
      <c r="BC799" s="468"/>
    </row>
    <row r="800" spans="1:55" s="448" customFormat="1" hidden="1" x14ac:dyDescent="0.3">
      <c r="A800" s="478" t="s">
        <v>15</v>
      </c>
      <c r="B800" s="452">
        <f>B804</f>
        <v>0</v>
      </c>
      <c r="C800" s="452">
        <f t="shared" ref="C800:L800" si="1067">C804</f>
        <v>0</v>
      </c>
      <c r="D800" s="452">
        <f t="shared" si="1067"/>
        <v>0</v>
      </c>
      <c r="E800" s="452">
        <f t="shared" si="1067"/>
        <v>0</v>
      </c>
      <c r="F800" s="452">
        <f t="shared" si="1067"/>
        <v>0</v>
      </c>
      <c r="G800" s="452">
        <f t="shared" si="1067"/>
        <v>0</v>
      </c>
      <c r="H800" s="452">
        <f t="shared" si="1067"/>
        <v>0</v>
      </c>
      <c r="I800" s="452">
        <f t="shared" si="1067"/>
        <v>0</v>
      </c>
      <c r="J800" s="452">
        <f t="shared" si="1067"/>
        <v>0</v>
      </c>
      <c r="K800" s="452">
        <f t="shared" si="1067"/>
        <v>0</v>
      </c>
      <c r="L800" s="459">
        <f t="shared" si="1067"/>
        <v>0</v>
      </c>
      <c r="M800" s="117"/>
      <c r="N800" s="117"/>
      <c r="O800" s="117"/>
      <c r="P800" s="117"/>
    </row>
    <row r="801" spans="1:16" s="448" customFormat="1" ht="52.5" thickBot="1" x14ac:dyDescent="0.35">
      <c r="A801" s="503" t="s">
        <v>16</v>
      </c>
      <c r="B801" s="460">
        <f>B805</f>
        <v>2000000</v>
      </c>
      <c r="C801" s="460">
        <f t="shared" ref="C801:L801" si="1068">C805</f>
        <v>0</v>
      </c>
      <c r="D801" s="460">
        <f t="shared" si="1068"/>
        <v>0</v>
      </c>
      <c r="E801" s="460">
        <f t="shared" si="1068"/>
        <v>0</v>
      </c>
      <c r="F801" s="460">
        <f t="shared" si="1068"/>
        <v>0</v>
      </c>
      <c r="G801" s="460">
        <f t="shared" si="1068"/>
        <v>333333.33333333331</v>
      </c>
      <c r="H801" s="460">
        <f t="shared" si="1068"/>
        <v>333333.33333333331</v>
      </c>
      <c r="I801" s="460">
        <f t="shared" si="1068"/>
        <v>333333.33333333331</v>
      </c>
      <c r="J801" s="460">
        <f t="shared" si="1068"/>
        <v>333333.33333333331</v>
      </c>
      <c r="K801" s="460">
        <f t="shared" si="1068"/>
        <v>333333.33333333331</v>
      </c>
      <c r="L801" s="461">
        <f t="shared" si="1068"/>
        <v>333333.33333333331</v>
      </c>
      <c r="M801" s="117"/>
      <c r="N801" s="117"/>
      <c r="O801" s="117"/>
      <c r="P801" s="117"/>
    </row>
    <row r="802" spans="1:16" s="122" customFormat="1" ht="26" x14ac:dyDescent="0.3">
      <c r="A802" s="490" t="s">
        <v>556</v>
      </c>
      <c r="B802" s="491">
        <f>B804+B805</f>
        <v>2000000</v>
      </c>
      <c r="C802" s="491">
        <f t="shared" ref="C802" si="1069">C804+C805</f>
        <v>0</v>
      </c>
      <c r="D802" s="491">
        <f t="shared" ref="D802" si="1070">D804+D805</f>
        <v>0</v>
      </c>
      <c r="E802" s="491">
        <f t="shared" ref="E802" si="1071">E804+E805</f>
        <v>0</v>
      </c>
      <c r="F802" s="491">
        <f t="shared" ref="F802" si="1072">F804+F805</f>
        <v>0</v>
      </c>
      <c r="G802" s="491">
        <f t="shared" ref="G802" si="1073">G804+G805</f>
        <v>333333.33333333331</v>
      </c>
      <c r="H802" s="491">
        <f t="shared" ref="H802" si="1074">H804+H805</f>
        <v>333333.33333333331</v>
      </c>
      <c r="I802" s="491">
        <f t="shared" ref="I802" si="1075">I804+I805</f>
        <v>333333.33333333331</v>
      </c>
      <c r="J802" s="491">
        <f t="shared" ref="J802" si="1076">J804+J805</f>
        <v>333333.33333333331</v>
      </c>
      <c r="K802" s="491">
        <f t="shared" ref="K802" si="1077">K804+K805</f>
        <v>333333.33333333331</v>
      </c>
      <c r="L802" s="492">
        <f t="shared" ref="L802" si="1078">L804+L805</f>
        <v>333333.33333333331</v>
      </c>
      <c r="M802" s="117"/>
      <c r="N802" s="117"/>
      <c r="O802" s="117"/>
      <c r="P802" s="117"/>
    </row>
    <row r="803" spans="1:16" s="467" customFormat="1" x14ac:dyDescent="0.3">
      <c r="A803" s="547" t="s">
        <v>466</v>
      </c>
      <c r="B803" s="545">
        <f>B804+B805</f>
        <v>2000000</v>
      </c>
      <c r="C803" s="545">
        <f t="shared" ref="C803" si="1079">C804+C805</f>
        <v>0</v>
      </c>
      <c r="D803" s="545">
        <f t="shared" ref="D803" si="1080">D804+D805</f>
        <v>0</v>
      </c>
      <c r="E803" s="545">
        <f t="shared" ref="E803" si="1081">E804+E805</f>
        <v>0</v>
      </c>
      <c r="F803" s="545">
        <f t="shared" ref="F803" si="1082">F804+F805</f>
        <v>0</v>
      </c>
      <c r="G803" s="545">
        <f t="shared" ref="G803" si="1083">G804+G805</f>
        <v>333333.33333333331</v>
      </c>
      <c r="H803" s="545">
        <f t="shared" ref="H803" si="1084">H804+H805</f>
        <v>333333.33333333331</v>
      </c>
      <c r="I803" s="545">
        <f t="shared" ref="I803" si="1085">I804+I805</f>
        <v>333333.33333333331</v>
      </c>
      <c r="J803" s="545">
        <f t="shared" ref="J803" si="1086">J804+J805</f>
        <v>333333.33333333331</v>
      </c>
      <c r="K803" s="545">
        <f t="shared" ref="K803" si="1087">K804+K805</f>
        <v>333333.33333333331</v>
      </c>
      <c r="L803" s="546">
        <f t="shared" ref="L803" si="1088">L804+L805</f>
        <v>333333.33333333331</v>
      </c>
      <c r="M803" s="117"/>
      <c r="N803" s="117"/>
      <c r="O803" s="117"/>
      <c r="P803" s="117"/>
    </row>
    <row r="804" spans="1:16" s="122" customFormat="1" hidden="1" x14ac:dyDescent="0.3">
      <c r="A804" s="406" t="s">
        <v>15</v>
      </c>
      <c r="B804" s="407">
        <v>0</v>
      </c>
      <c r="C804" s="407">
        <v>0</v>
      </c>
      <c r="D804" s="407">
        <v>0</v>
      </c>
      <c r="E804" s="407">
        <v>0</v>
      </c>
      <c r="F804" s="407">
        <v>0</v>
      </c>
      <c r="G804" s="407">
        <f>$B$804/6</f>
        <v>0</v>
      </c>
      <c r="H804" s="407">
        <f t="shared" ref="H804:L804" si="1089">$B$804/6</f>
        <v>0</v>
      </c>
      <c r="I804" s="407">
        <f t="shared" si="1089"/>
        <v>0</v>
      </c>
      <c r="J804" s="407">
        <f t="shared" si="1089"/>
        <v>0</v>
      </c>
      <c r="K804" s="407">
        <f t="shared" si="1089"/>
        <v>0</v>
      </c>
      <c r="L804" s="408">
        <f t="shared" si="1089"/>
        <v>0</v>
      </c>
      <c r="M804" s="117"/>
      <c r="N804" s="117"/>
      <c r="O804" s="117"/>
      <c r="P804" s="117"/>
    </row>
    <row r="805" spans="1:16" s="122" customFormat="1" ht="52" x14ac:dyDescent="0.3">
      <c r="A805" s="406" t="s">
        <v>16</v>
      </c>
      <c r="B805" s="407">
        <f>'3.PIELIKUMS'!J91</f>
        <v>2000000</v>
      </c>
      <c r="C805" s="407">
        <v>0</v>
      </c>
      <c r="D805" s="407">
        <v>0</v>
      </c>
      <c r="E805" s="407">
        <v>0</v>
      </c>
      <c r="F805" s="407">
        <v>0</v>
      </c>
      <c r="G805" s="407">
        <f>$B$805/6</f>
        <v>333333.33333333331</v>
      </c>
      <c r="H805" s="407">
        <f t="shared" ref="H805:L805" si="1090">$B$805/6</f>
        <v>333333.33333333331</v>
      </c>
      <c r="I805" s="407">
        <f t="shared" si="1090"/>
        <v>333333.33333333331</v>
      </c>
      <c r="J805" s="407">
        <f t="shared" si="1090"/>
        <v>333333.33333333331</v>
      </c>
      <c r="K805" s="407">
        <f t="shared" si="1090"/>
        <v>333333.33333333331</v>
      </c>
      <c r="L805" s="408">
        <f t="shared" si="1090"/>
        <v>333333.33333333331</v>
      </c>
      <c r="M805" s="117"/>
      <c r="N805" s="117"/>
      <c r="O805" s="117"/>
      <c r="P805" s="117"/>
    </row>
    <row r="806" spans="1:16" s="122" customFormat="1" ht="39" x14ac:dyDescent="0.3">
      <c r="A806" s="402" t="s">
        <v>557</v>
      </c>
      <c r="B806" s="403">
        <f>B808+B809</f>
        <v>0</v>
      </c>
      <c r="C806" s="403">
        <f t="shared" ref="C806:L806" si="1091">C808+C809</f>
        <v>0</v>
      </c>
      <c r="D806" s="403">
        <f t="shared" si="1091"/>
        <v>0</v>
      </c>
      <c r="E806" s="403">
        <f t="shared" si="1091"/>
        <v>0</v>
      </c>
      <c r="F806" s="403">
        <f t="shared" si="1091"/>
        <v>0</v>
      </c>
      <c r="G806" s="403">
        <f t="shared" si="1091"/>
        <v>0</v>
      </c>
      <c r="H806" s="403">
        <f t="shared" si="1091"/>
        <v>0</v>
      </c>
      <c r="I806" s="403">
        <f t="shared" si="1091"/>
        <v>0</v>
      </c>
      <c r="J806" s="403">
        <f t="shared" si="1091"/>
        <v>0</v>
      </c>
      <c r="K806" s="403">
        <f t="shared" si="1091"/>
        <v>0</v>
      </c>
      <c r="L806" s="404">
        <f t="shared" si="1091"/>
        <v>0</v>
      </c>
      <c r="M806" s="117"/>
      <c r="N806" s="117"/>
      <c r="O806" s="117"/>
      <c r="P806" s="117"/>
    </row>
    <row r="807" spans="1:16" s="466" customFormat="1" ht="13.5" thickBot="1" x14ac:dyDescent="0.35">
      <c r="A807" s="547" t="s">
        <v>464</v>
      </c>
      <c r="B807" s="545">
        <f>B808+B809</f>
        <v>0</v>
      </c>
      <c r="C807" s="545">
        <f t="shared" ref="C807:L807" si="1092">C808+C809</f>
        <v>0</v>
      </c>
      <c r="D807" s="545">
        <f t="shared" si="1092"/>
        <v>0</v>
      </c>
      <c r="E807" s="545">
        <f t="shared" si="1092"/>
        <v>0</v>
      </c>
      <c r="F807" s="545">
        <f t="shared" si="1092"/>
        <v>0</v>
      </c>
      <c r="G807" s="545">
        <f t="shared" si="1092"/>
        <v>0</v>
      </c>
      <c r="H807" s="545">
        <f t="shared" si="1092"/>
        <v>0</v>
      </c>
      <c r="I807" s="545">
        <f t="shared" si="1092"/>
        <v>0</v>
      </c>
      <c r="J807" s="545">
        <f t="shared" si="1092"/>
        <v>0</v>
      </c>
      <c r="K807" s="545">
        <f t="shared" si="1092"/>
        <v>0</v>
      </c>
      <c r="L807" s="546">
        <f t="shared" si="1092"/>
        <v>0</v>
      </c>
      <c r="M807" s="117"/>
      <c r="N807" s="117"/>
      <c r="O807" s="117"/>
      <c r="P807" s="117"/>
    </row>
    <row r="808" spans="1:16" s="122" customFormat="1" ht="13.5" hidden="1" thickBot="1" x14ac:dyDescent="0.35">
      <c r="A808" s="406" t="s">
        <v>15</v>
      </c>
      <c r="B808" s="407">
        <v>0</v>
      </c>
      <c r="C808" s="407">
        <v>0</v>
      </c>
      <c r="D808" s="407">
        <v>0</v>
      </c>
      <c r="E808" s="407">
        <v>0</v>
      </c>
      <c r="F808" s="407">
        <v>0</v>
      </c>
      <c r="G808" s="407">
        <f>$B$808/6</f>
        <v>0</v>
      </c>
      <c r="H808" s="407">
        <f t="shared" ref="H808:L808" si="1093">$B$808/6</f>
        <v>0</v>
      </c>
      <c r="I808" s="407">
        <f t="shared" si="1093"/>
        <v>0</v>
      </c>
      <c r="J808" s="407">
        <f t="shared" si="1093"/>
        <v>0</v>
      </c>
      <c r="K808" s="407">
        <f t="shared" si="1093"/>
        <v>0</v>
      </c>
      <c r="L808" s="408">
        <f t="shared" si="1093"/>
        <v>0</v>
      </c>
      <c r="M808" s="117"/>
      <c r="N808" s="117"/>
      <c r="O808" s="117"/>
      <c r="P808" s="117"/>
    </row>
    <row r="809" spans="1:16" s="122" customFormat="1" ht="52.5" hidden="1" thickBot="1" x14ac:dyDescent="0.35">
      <c r="A809" s="484" t="s">
        <v>16</v>
      </c>
      <c r="B809" s="457">
        <v>0</v>
      </c>
      <c r="C809" s="457">
        <v>0</v>
      </c>
      <c r="D809" s="457">
        <v>0</v>
      </c>
      <c r="E809" s="457">
        <v>0</v>
      </c>
      <c r="F809" s="457">
        <v>0</v>
      </c>
      <c r="G809" s="457">
        <f>B809/6</f>
        <v>0</v>
      </c>
      <c r="H809" s="457">
        <f>B809/6</f>
        <v>0</v>
      </c>
      <c r="I809" s="457">
        <f>B809/6</f>
        <v>0</v>
      </c>
      <c r="J809" s="457">
        <f>B809/6</f>
        <v>0</v>
      </c>
      <c r="K809" s="457">
        <f>B809/6</f>
        <v>0</v>
      </c>
      <c r="L809" s="458">
        <f>B809/6</f>
        <v>0</v>
      </c>
      <c r="M809" s="117"/>
      <c r="N809" s="117"/>
      <c r="O809" s="117"/>
      <c r="P809" s="117"/>
    </row>
    <row r="810" spans="1:16" s="122" customFormat="1" ht="26" x14ac:dyDescent="0.3">
      <c r="A810" s="447" t="s">
        <v>558</v>
      </c>
      <c r="B810" s="652"/>
      <c r="C810" s="652"/>
      <c r="D810" s="652"/>
      <c r="E810" s="652"/>
      <c r="F810" s="652"/>
      <c r="G810" s="652"/>
      <c r="H810" s="652"/>
      <c r="I810" s="652"/>
      <c r="J810" s="652"/>
      <c r="K810" s="652"/>
      <c r="L810" s="653"/>
      <c r="M810" s="117"/>
      <c r="N810" s="117"/>
      <c r="O810" s="117"/>
      <c r="P810" s="117"/>
    </row>
    <row r="811" spans="1:16" s="122" customFormat="1" ht="17.25" customHeight="1" x14ac:dyDescent="0.3">
      <c r="A811" s="436" t="s">
        <v>9</v>
      </c>
      <c r="B811" s="584">
        <f>B815</f>
        <v>45240000</v>
      </c>
      <c r="C811" s="584">
        <f t="shared" ref="C811:L811" si="1094">C815</f>
        <v>0</v>
      </c>
      <c r="D811" s="584">
        <f t="shared" si="1094"/>
        <v>0</v>
      </c>
      <c r="E811" s="584">
        <f t="shared" si="1094"/>
        <v>0</v>
      </c>
      <c r="F811" s="584">
        <f t="shared" si="1094"/>
        <v>0</v>
      </c>
      <c r="G811" s="584">
        <f t="shared" si="1094"/>
        <v>7540000</v>
      </c>
      <c r="H811" s="584">
        <f t="shared" si="1094"/>
        <v>7540000</v>
      </c>
      <c r="I811" s="584">
        <f t="shared" si="1094"/>
        <v>7540000</v>
      </c>
      <c r="J811" s="584">
        <f t="shared" si="1094"/>
        <v>7540000</v>
      </c>
      <c r="K811" s="584">
        <f t="shared" si="1094"/>
        <v>7540000</v>
      </c>
      <c r="L811" s="585">
        <f t="shared" si="1094"/>
        <v>7540000</v>
      </c>
      <c r="M811" s="117"/>
      <c r="N811" s="117"/>
      <c r="O811" s="117"/>
      <c r="P811" s="117"/>
    </row>
    <row r="812" spans="1:16" hidden="1" x14ac:dyDescent="0.3">
      <c r="A812" s="433" t="s">
        <v>10</v>
      </c>
      <c r="B812" s="434"/>
      <c r="C812" s="434"/>
      <c r="D812" s="434"/>
      <c r="E812" s="434"/>
      <c r="F812" s="434"/>
      <c r="G812" s="434"/>
      <c r="H812" s="434"/>
      <c r="I812" s="434"/>
      <c r="J812" s="434"/>
      <c r="K812" s="434"/>
      <c r="L812" s="435"/>
    </row>
    <row r="813" spans="1:16" hidden="1" x14ac:dyDescent="0.3">
      <c r="A813" s="433" t="s">
        <v>11</v>
      </c>
      <c r="B813" s="434"/>
      <c r="C813" s="434"/>
      <c r="D813" s="434"/>
      <c r="E813" s="434"/>
      <c r="F813" s="434"/>
      <c r="G813" s="434"/>
      <c r="H813" s="434"/>
      <c r="I813" s="434"/>
      <c r="J813" s="434"/>
      <c r="K813" s="434"/>
      <c r="L813" s="435"/>
    </row>
    <row r="814" spans="1:16" ht="26" hidden="1" x14ac:dyDescent="0.3">
      <c r="A814" s="433" t="s">
        <v>12</v>
      </c>
      <c r="B814" s="434"/>
      <c r="C814" s="434"/>
      <c r="D814" s="434"/>
      <c r="E814" s="434"/>
      <c r="F814" s="434"/>
      <c r="G814" s="434"/>
      <c r="H814" s="434"/>
      <c r="I814" s="434"/>
      <c r="J814" s="434"/>
      <c r="K814" s="434"/>
      <c r="L814" s="435"/>
    </row>
    <row r="815" spans="1:16" s="122" customFormat="1" x14ac:dyDescent="0.3">
      <c r="A815" s="436" t="s">
        <v>13</v>
      </c>
      <c r="B815" s="584">
        <f>B817+B818</f>
        <v>45240000</v>
      </c>
      <c r="C815" s="584">
        <f t="shared" ref="C815:L815" si="1095">C817+C818</f>
        <v>0</v>
      </c>
      <c r="D815" s="584">
        <f t="shared" si="1095"/>
        <v>0</v>
      </c>
      <c r="E815" s="584">
        <f t="shared" si="1095"/>
        <v>0</v>
      </c>
      <c r="F815" s="584">
        <f t="shared" si="1095"/>
        <v>0</v>
      </c>
      <c r="G815" s="584">
        <f t="shared" si="1095"/>
        <v>7540000</v>
      </c>
      <c r="H815" s="584">
        <f t="shared" si="1095"/>
        <v>7540000</v>
      </c>
      <c r="I815" s="584">
        <f t="shared" si="1095"/>
        <v>7540000</v>
      </c>
      <c r="J815" s="584">
        <f t="shared" si="1095"/>
        <v>7540000</v>
      </c>
      <c r="K815" s="584">
        <f t="shared" si="1095"/>
        <v>7540000</v>
      </c>
      <c r="L815" s="585">
        <f t="shared" si="1095"/>
        <v>7540000</v>
      </c>
      <c r="M815" s="117"/>
      <c r="N815" s="117"/>
      <c r="O815" s="117"/>
      <c r="P815" s="117"/>
    </row>
    <row r="816" spans="1:16" x14ac:dyDescent="0.3">
      <c r="A816" s="433" t="s">
        <v>14</v>
      </c>
      <c r="B816" s="434"/>
      <c r="C816" s="434"/>
      <c r="D816" s="434"/>
      <c r="E816" s="434"/>
      <c r="F816" s="434"/>
      <c r="G816" s="434"/>
      <c r="H816" s="434"/>
      <c r="I816" s="434"/>
      <c r="J816" s="434"/>
      <c r="K816" s="434"/>
      <c r="L816" s="435"/>
    </row>
    <row r="817" spans="1:55" x14ac:dyDescent="0.3">
      <c r="A817" s="433" t="s">
        <v>15</v>
      </c>
      <c r="B817" s="437">
        <f>B829+B833</f>
        <v>0</v>
      </c>
      <c r="C817" s="437">
        <f t="shared" ref="C817:L817" si="1096">C829+C833</f>
        <v>0</v>
      </c>
      <c r="D817" s="437">
        <f t="shared" si="1096"/>
        <v>0</v>
      </c>
      <c r="E817" s="437">
        <f t="shared" si="1096"/>
        <v>0</v>
      </c>
      <c r="F817" s="437">
        <f t="shared" si="1096"/>
        <v>0</v>
      </c>
      <c r="G817" s="437">
        <f t="shared" si="1096"/>
        <v>0</v>
      </c>
      <c r="H817" s="437">
        <f t="shared" si="1096"/>
        <v>0</v>
      </c>
      <c r="I817" s="437">
        <f t="shared" si="1096"/>
        <v>0</v>
      </c>
      <c r="J817" s="437">
        <f t="shared" si="1096"/>
        <v>0</v>
      </c>
      <c r="K817" s="437">
        <f t="shared" si="1096"/>
        <v>0</v>
      </c>
      <c r="L817" s="438">
        <f t="shared" si="1096"/>
        <v>0</v>
      </c>
    </row>
    <row r="818" spans="1:55" ht="52.5" thickBot="1" x14ac:dyDescent="0.35">
      <c r="A818" s="440" t="s">
        <v>16</v>
      </c>
      <c r="B818" s="441">
        <f>B830+B834</f>
        <v>45240000</v>
      </c>
      <c r="C818" s="441">
        <f t="shared" ref="C818:L818" si="1097">C830+C834</f>
        <v>0</v>
      </c>
      <c r="D818" s="441">
        <f t="shared" si="1097"/>
        <v>0</v>
      </c>
      <c r="E818" s="441">
        <f t="shared" si="1097"/>
        <v>0</v>
      </c>
      <c r="F818" s="441">
        <f t="shared" si="1097"/>
        <v>0</v>
      </c>
      <c r="G818" s="441">
        <f t="shared" si="1097"/>
        <v>7540000</v>
      </c>
      <c r="H818" s="441">
        <f t="shared" si="1097"/>
        <v>7540000</v>
      </c>
      <c r="I818" s="441">
        <f t="shared" si="1097"/>
        <v>7540000</v>
      </c>
      <c r="J818" s="441">
        <f t="shared" si="1097"/>
        <v>7540000</v>
      </c>
      <c r="K818" s="441">
        <f t="shared" si="1097"/>
        <v>7540000</v>
      </c>
      <c r="L818" s="442">
        <f t="shared" si="1097"/>
        <v>7540000</v>
      </c>
    </row>
    <row r="819" spans="1:55" s="397" customFormat="1" x14ac:dyDescent="0.3">
      <c r="A819" s="475" t="s">
        <v>461</v>
      </c>
      <c r="B819" s="476"/>
      <c r="C819" s="476"/>
      <c r="D819" s="476"/>
      <c r="E819" s="476"/>
      <c r="F819" s="476"/>
      <c r="G819" s="476"/>
      <c r="H819" s="476"/>
      <c r="I819" s="476"/>
      <c r="J819" s="476"/>
      <c r="K819" s="476"/>
      <c r="L819" s="477"/>
      <c r="M819" s="117"/>
      <c r="N819" s="117"/>
      <c r="O819" s="117"/>
      <c r="P819" s="117"/>
    </row>
    <row r="820" spans="1:55" s="397" customFormat="1" x14ac:dyDescent="0.3">
      <c r="A820" s="478" t="s">
        <v>462</v>
      </c>
      <c r="B820" s="451"/>
      <c r="C820" s="451"/>
      <c r="D820" s="451"/>
      <c r="E820" s="451"/>
      <c r="F820" s="451"/>
      <c r="G820" s="451"/>
      <c r="H820" s="451"/>
      <c r="I820" s="451"/>
      <c r="J820" s="451"/>
      <c r="K820" s="451"/>
      <c r="L820" s="479"/>
      <c r="M820" s="117"/>
      <c r="N820" s="117"/>
      <c r="O820" s="117"/>
      <c r="P820" s="117"/>
    </row>
    <row r="821" spans="1:55" s="469" customFormat="1" ht="26" x14ac:dyDescent="0.3">
      <c r="A821" s="502" t="s">
        <v>470</v>
      </c>
      <c r="B821" s="451">
        <f>B828</f>
        <v>27840000</v>
      </c>
      <c r="C821" s="451">
        <f t="shared" ref="C821:L821" si="1098">C828</f>
        <v>0</v>
      </c>
      <c r="D821" s="451">
        <f t="shared" si="1098"/>
        <v>0</v>
      </c>
      <c r="E821" s="451">
        <f t="shared" si="1098"/>
        <v>0</v>
      </c>
      <c r="F821" s="451">
        <f t="shared" si="1098"/>
        <v>0</v>
      </c>
      <c r="G821" s="451">
        <f t="shared" si="1098"/>
        <v>4640000</v>
      </c>
      <c r="H821" s="451">
        <f t="shared" si="1098"/>
        <v>4640000</v>
      </c>
      <c r="I821" s="451">
        <f t="shared" si="1098"/>
        <v>4640000</v>
      </c>
      <c r="J821" s="451">
        <f t="shared" si="1098"/>
        <v>4640000</v>
      </c>
      <c r="K821" s="451">
        <f t="shared" si="1098"/>
        <v>4640000</v>
      </c>
      <c r="L821" s="479">
        <f t="shared" si="1098"/>
        <v>4640000</v>
      </c>
      <c r="M821" s="117"/>
      <c r="N821" s="117"/>
      <c r="O821" s="117"/>
      <c r="P821" s="117"/>
      <c r="Q821" s="468"/>
      <c r="R821" s="468"/>
      <c r="S821" s="468"/>
      <c r="T821" s="468"/>
      <c r="U821" s="468"/>
      <c r="V821" s="468"/>
      <c r="W821" s="468"/>
      <c r="X821" s="468"/>
      <c r="Y821" s="468"/>
      <c r="Z821" s="468"/>
      <c r="AA821" s="468"/>
      <c r="AB821" s="468"/>
      <c r="AC821" s="468"/>
      <c r="AD821" s="468"/>
      <c r="AE821" s="468"/>
      <c r="AF821" s="468"/>
      <c r="AG821" s="468"/>
      <c r="AH821" s="468"/>
      <c r="AI821" s="468"/>
      <c r="AJ821" s="468"/>
      <c r="AK821" s="468"/>
      <c r="AL821" s="468"/>
      <c r="AM821" s="468"/>
      <c r="AN821" s="468"/>
      <c r="AO821" s="468"/>
      <c r="AP821" s="468"/>
      <c r="AQ821" s="468"/>
      <c r="AR821" s="468"/>
      <c r="AS821" s="468"/>
      <c r="AT821" s="468"/>
      <c r="AU821" s="468"/>
      <c r="AV821" s="468"/>
      <c r="AW821" s="468"/>
      <c r="AX821" s="468"/>
      <c r="AY821" s="468"/>
      <c r="AZ821" s="468"/>
      <c r="BA821" s="468"/>
      <c r="BB821" s="468"/>
      <c r="BC821" s="468"/>
    </row>
    <row r="822" spans="1:55" s="448" customFormat="1" hidden="1" x14ac:dyDescent="0.3">
      <c r="A822" s="478" t="s">
        <v>15</v>
      </c>
      <c r="B822" s="452">
        <f>B829</f>
        <v>0</v>
      </c>
      <c r="C822" s="452">
        <f t="shared" ref="C822:L822" si="1099">C829</f>
        <v>0</v>
      </c>
      <c r="D822" s="452">
        <f t="shared" si="1099"/>
        <v>0</v>
      </c>
      <c r="E822" s="452">
        <f t="shared" si="1099"/>
        <v>0</v>
      </c>
      <c r="F822" s="452">
        <f t="shared" si="1099"/>
        <v>0</v>
      </c>
      <c r="G822" s="452">
        <f t="shared" si="1099"/>
        <v>0</v>
      </c>
      <c r="H822" s="452">
        <f t="shared" si="1099"/>
        <v>0</v>
      </c>
      <c r="I822" s="452">
        <f t="shared" si="1099"/>
        <v>0</v>
      </c>
      <c r="J822" s="452">
        <f t="shared" si="1099"/>
        <v>0</v>
      </c>
      <c r="K822" s="452">
        <f t="shared" si="1099"/>
        <v>0</v>
      </c>
      <c r="L822" s="459">
        <f t="shared" si="1099"/>
        <v>0</v>
      </c>
      <c r="M822" s="117"/>
      <c r="N822" s="117"/>
      <c r="O822" s="117"/>
      <c r="P822" s="117"/>
    </row>
    <row r="823" spans="1:55" s="448" customFormat="1" ht="52" x14ac:dyDescent="0.3">
      <c r="A823" s="478" t="s">
        <v>16</v>
      </c>
      <c r="B823" s="452">
        <f>B830</f>
        <v>27840000</v>
      </c>
      <c r="C823" s="452">
        <f t="shared" ref="C823:L823" si="1100">C830</f>
        <v>0</v>
      </c>
      <c r="D823" s="452">
        <f t="shared" si="1100"/>
        <v>0</v>
      </c>
      <c r="E823" s="452">
        <f t="shared" si="1100"/>
        <v>0</v>
      </c>
      <c r="F823" s="452">
        <f t="shared" si="1100"/>
        <v>0</v>
      </c>
      <c r="G823" s="452">
        <f t="shared" si="1100"/>
        <v>4640000</v>
      </c>
      <c r="H823" s="452">
        <f t="shared" si="1100"/>
        <v>4640000</v>
      </c>
      <c r="I823" s="452">
        <f t="shared" si="1100"/>
        <v>4640000</v>
      </c>
      <c r="J823" s="452">
        <f t="shared" si="1100"/>
        <v>4640000</v>
      </c>
      <c r="K823" s="452">
        <f t="shared" si="1100"/>
        <v>4640000</v>
      </c>
      <c r="L823" s="459">
        <f t="shared" si="1100"/>
        <v>4640000</v>
      </c>
      <c r="M823" s="117"/>
      <c r="N823" s="117"/>
      <c r="O823" s="117"/>
      <c r="P823" s="117"/>
    </row>
    <row r="824" spans="1:55" s="469" customFormat="1" x14ac:dyDescent="0.3">
      <c r="A824" s="502" t="s">
        <v>500</v>
      </c>
      <c r="B824" s="451">
        <f>B825+B826</f>
        <v>17400000</v>
      </c>
      <c r="C824" s="451">
        <f t="shared" ref="C824:L824" si="1101">C825+C826</f>
        <v>0</v>
      </c>
      <c r="D824" s="451">
        <f t="shared" si="1101"/>
        <v>0</v>
      </c>
      <c r="E824" s="451">
        <f t="shared" si="1101"/>
        <v>0</v>
      </c>
      <c r="F824" s="451">
        <f t="shared" si="1101"/>
        <v>0</v>
      </c>
      <c r="G824" s="451">
        <f t="shared" si="1101"/>
        <v>2900000</v>
      </c>
      <c r="H824" s="451">
        <f t="shared" si="1101"/>
        <v>2900000</v>
      </c>
      <c r="I824" s="451">
        <f t="shared" si="1101"/>
        <v>2900000</v>
      </c>
      <c r="J824" s="451">
        <f t="shared" si="1101"/>
        <v>2900000</v>
      </c>
      <c r="K824" s="451">
        <f t="shared" si="1101"/>
        <v>2900000</v>
      </c>
      <c r="L824" s="479">
        <f t="shared" si="1101"/>
        <v>2900000</v>
      </c>
      <c r="M824" s="117"/>
      <c r="N824" s="117"/>
      <c r="O824" s="117"/>
      <c r="P824" s="117"/>
      <c r="Q824" s="468"/>
      <c r="R824" s="468"/>
      <c r="S824" s="468"/>
      <c r="T824" s="468"/>
      <c r="U824" s="468"/>
      <c r="V824" s="468"/>
      <c r="W824" s="468"/>
      <c r="X824" s="468"/>
      <c r="Y824" s="468"/>
      <c r="Z824" s="468"/>
      <c r="AA824" s="468"/>
      <c r="AB824" s="468"/>
      <c r="AC824" s="468"/>
      <c r="AD824" s="468"/>
      <c r="AE824" s="468"/>
      <c r="AF824" s="468"/>
      <c r="AG824" s="468"/>
      <c r="AH824" s="468"/>
      <c r="AI824" s="468"/>
      <c r="AJ824" s="468"/>
      <c r="AK824" s="468"/>
      <c r="AL824" s="468"/>
      <c r="AM824" s="468"/>
      <c r="AN824" s="468"/>
      <c r="AO824" s="468"/>
      <c r="AP824" s="468"/>
      <c r="AQ824" s="468"/>
      <c r="AR824" s="468"/>
      <c r="AS824" s="468"/>
      <c r="AT824" s="468"/>
      <c r="AU824" s="468"/>
      <c r="AV824" s="468"/>
      <c r="AW824" s="468"/>
      <c r="AX824" s="468"/>
      <c r="AY824" s="468"/>
      <c r="AZ824" s="468"/>
      <c r="BA824" s="468"/>
      <c r="BB824" s="468"/>
      <c r="BC824" s="468"/>
    </row>
    <row r="825" spans="1:55" s="448" customFormat="1" hidden="1" x14ac:dyDescent="0.3">
      <c r="A825" s="478" t="s">
        <v>15</v>
      </c>
      <c r="B825" s="452">
        <f>B833</f>
        <v>0</v>
      </c>
      <c r="C825" s="452">
        <f t="shared" ref="C825:L825" si="1102">C833</f>
        <v>0</v>
      </c>
      <c r="D825" s="452">
        <f t="shared" si="1102"/>
        <v>0</v>
      </c>
      <c r="E825" s="452">
        <f t="shared" si="1102"/>
        <v>0</v>
      </c>
      <c r="F825" s="452">
        <f t="shared" si="1102"/>
        <v>0</v>
      </c>
      <c r="G825" s="452">
        <f t="shared" si="1102"/>
        <v>0</v>
      </c>
      <c r="H825" s="452">
        <f t="shared" si="1102"/>
        <v>0</v>
      </c>
      <c r="I825" s="452">
        <f t="shared" si="1102"/>
        <v>0</v>
      </c>
      <c r="J825" s="452">
        <f t="shared" si="1102"/>
        <v>0</v>
      </c>
      <c r="K825" s="452">
        <f t="shared" si="1102"/>
        <v>0</v>
      </c>
      <c r="L825" s="459">
        <f t="shared" si="1102"/>
        <v>0</v>
      </c>
      <c r="M825" s="117"/>
      <c r="N825" s="117"/>
      <c r="O825" s="117"/>
      <c r="P825" s="117"/>
    </row>
    <row r="826" spans="1:55" s="448" customFormat="1" ht="52.5" thickBot="1" x14ac:dyDescent="0.35">
      <c r="A826" s="503" t="s">
        <v>16</v>
      </c>
      <c r="B826" s="460">
        <f>B834</f>
        <v>17400000</v>
      </c>
      <c r="C826" s="460">
        <f t="shared" ref="C826:L826" si="1103">C834</f>
        <v>0</v>
      </c>
      <c r="D826" s="460">
        <f t="shared" si="1103"/>
        <v>0</v>
      </c>
      <c r="E826" s="460">
        <f t="shared" si="1103"/>
        <v>0</v>
      </c>
      <c r="F826" s="460">
        <f t="shared" si="1103"/>
        <v>0</v>
      </c>
      <c r="G826" s="460">
        <f t="shared" si="1103"/>
        <v>2900000</v>
      </c>
      <c r="H826" s="460">
        <f t="shared" si="1103"/>
        <v>2900000</v>
      </c>
      <c r="I826" s="460">
        <f t="shared" si="1103"/>
        <v>2900000</v>
      </c>
      <c r="J826" s="460">
        <f t="shared" si="1103"/>
        <v>2900000</v>
      </c>
      <c r="K826" s="460">
        <f t="shared" si="1103"/>
        <v>2900000</v>
      </c>
      <c r="L826" s="461">
        <f t="shared" si="1103"/>
        <v>2900000</v>
      </c>
      <c r="M826" s="117"/>
      <c r="N826" s="117"/>
      <c r="O826" s="117"/>
      <c r="P826" s="117"/>
    </row>
    <row r="827" spans="1:55" s="122" customFormat="1" ht="91" x14ac:dyDescent="0.3">
      <c r="A827" s="490" t="s">
        <v>2071</v>
      </c>
      <c r="B827" s="491">
        <f>B829+B830</f>
        <v>27840000</v>
      </c>
      <c r="C827" s="491">
        <f t="shared" ref="C827:L827" si="1104">C829+C830</f>
        <v>0</v>
      </c>
      <c r="D827" s="491">
        <f t="shared" si="1104"/>
        <v>0</v>
      </c>
      <c r="E827" s="491">
        <f t="shared" si="1104"/>
        <v>0</v>
      </c>
      <c r="F827" s="491">
        <f t="shared" si="1104"/>
        <v>0</v>
      </c>
      <c r="G827" s="491">
        <f t="shared" si="1104"/>
        <v>4640000</v>
      </c>
      <c r="H827" s="491">
        <f t="shared" si="1104"/>
        <v>4640000</v>
      </c>
      <c r="I827" s="491">
        <f t="shared" si="1104"/>
        <v>4640000</v>
      </c>
      <c r="J827" s="491">
        <f t="shared" si="1104"/>
        <v>4640000</v>
      </c>
      <c r="K827" s="491">
        <f t="shared" si="1104"/>
        <v>4640000</v>
      </c>
      <c r="L827" s="492">
        <f t="shared" si="1104"/>
        <v>4640000</v>
      </c>
      <c r="M827" s="117"/>
      <c r="N827" s="117"/>
      <c r="O827" s="117"/>
      <c r="P827" s="117"/>
    </row>
    <row r="828" spans="1:55" s="448" customFormat="1" ht="26" x14ac:dyDescent="0.3">
      <c r="A828" s="547" t="s">
        <v>470</v>
      </c>
      <c r="B828" s="545">
        <f>B829+B830</f>
        <v>27840000</v>
      </c>
      <c r="C828" s="545">
        <f t="shared" ref="C828" si="1105">C829+C830</f>
        <v>0</v>
      </c>
      <c r="D828" s="545">
        <f t="shared" ref="D828" si="1106">D829+D830</f>
        <v>0</v>
      </c>
      <c r="E828" s="545">
        <f t="shared" ref="E828" si="1107">E829+E830</f>
        <v>0</v>
      </c>
      <c r="F828" s="545">
        <f t="shared" ref="F828" si="1108">F829+F830</f>
        <v>0</v>
      </c>
      <c r="G828" s="545">
        <f t="shared" ref="G828" si="1109">G829+G830</f>
        <v>4640000</v>
      </c>
      <c r="H828" s="545">
        <f t="shared" ref="H828" si="1110">H829+H830</f>
        <v>4640000</v>
      </c>
      <c r="I828" s="545">
        <f t="shared" ref="I828" si="1111">I829+I830</f>
        <v>4640000</v>
      </c>
      <c r="J828" s="545">
        <f t="shared" ref="J828" si="1112">J829+J830</f>
        <v>4640000</v>
      </c>
      <c r="K828" s="545">
        <f t="shared" ref="K828" si="1113">K829+K830</f>
        <v>4640000</v>
      </c>
      <c r="L828" s="546">
        <f t="shared" ref="L828" si="1114">L829+L830</f>
        <v>4640000</v>
      </c>
      <c r="M828" s="117"/>
      <c r="N828" s="117"/>
      <c r="O828" s="117"/>
      <c r="P828" s="117"/>
    </row>
    <row r="829" spans="1:55" s="122" customFormat="1" hidden="1" x14ac:dyDescent="0.3">
      <c r="A829" s="406" t="s">
        <v>15</v>
      </c>
      <c r="B829" s="407">
        <v>0</v>
      </c>
      <c r="C829" s="407">
        <v>0</v>
      </c>
      <c r="D829" s="407">
        <v>0</v>
      </c>
      <c r="E829" s="407">
        <v>0</v>
      </c>
      <c r="F829" s="407">
        <v>0</v>
      </c>
      <c r="G829" s="407">
        <f>$B$829/6</f>
        <v>0</v>
      </c>
      <c r="H829" s="407">
        <f t="shared" ref="H829:L829" si="1115">$B$829/6</f>
        <v>0</v>
      </c>
      <c r="I829" s="407">
        <f t="shared" si="1115"/>
        <v>0</v>
      </c>
      <c r="J829" s="407">
        <f t="shared" si="1115"/>
        <v>0</v>
      </c>
      <c r="K829" s="407">
        <f t="shared" si="1115"/>
        <v>0</v>
      </c>
      <c r="L829" s="408">
        <f t="shared" si="1115"/>
        <v>0</v>
      </c>
      <c r="M829" s="117"/>
      <c r="N829" s="117"/>
      <c r="O829" s="117"/>
      <c r="P829" s="117"/>
    </row>
    <row r="830" spans="1:55" s="122" customFormat="1" ht="52" x14ac:dyDescent="0.3">
      <c r="A830" s="406" t="s">
        <v>16</v>
      </c>
      <c r="B830" s="407">
        <f>'3.PIELIKUMS'!J94</f>
        <v>27840000</v>
      </c>
      <c r="C830" s="407">
        <v>0</v>
      </c>
      <c r="D830" s="407">
        <v>0</v>
      </c>
      <c r="E830" s="407">
        <v>0</v>
      </c>
      <c r="F830" s="407">
        <v>0</v>
      </c>
      <c r="G830" s="407">
        <f>$B$830/6</f>
        <v>4640000</v>
      </c>
      <c r="H830" s="407">
        <f t="shared" ref="H830:L830" si="1116">$B$830/6</f>
        <v>4640000</v>
      </c>
      <c r="I830" s="407">
        <f t="shared" si="1116"/>
        <v>4640000</v>
      </c>
      <c r="J830" s="407">
        <f t="shared" si="1116"/>
        <v>4640000</v>
      </c>
      <c r="K830" s="407">
        <f t="shared" si="1116"/>
        <v>4640000</v>
      </c>
      <c r="L830" s="408">
        <f t="shared" si="1116"/>
        <v>4640000</v>
      </c>
      <c r="M830" s="117"/>
      <c r="N830" s="117"/>
      <c r="O830" s="117"/>
      <c r="P830" s="117"/>
    </row>
    <row r="831" spans="1:55" s="122" customFormat="1" ht="39" x14ac:dyDescent="0.3">
      <c r="A831" s="402" t="s">
        <v>559</v>
      </c>
      <c r="B831" s="403">
        <f>B833+B834</f>
        <v>17400000</v>
      </c>
      <c r="C831" s="403">
        <f t="shared" ref="C831:L831" si="1117">C833+C834</f>
        <v>0</v>
      </c>
      <c r="D831" s="403">
        <f t="shared" si="1117"/>
        <v>0</v>
      </c>
      <c r="E831" s="403">
        <f t="shared" si="1117"/>
        <v>0</v>
      </c>
      <c r="F831" s="403">
        <f t="shared" si="1117"/>
        <v>0</v>
      </c>
      <c r="G831" s="403">
        <f t="shared" si="1117"/>
        <v>2900000</v>
      </c>
      <c r="H831" s="403">
        <f t="shared" si="1117"/>
        <v>2900000</v>
      </c>
      <c r="I831" s="403">
        <f t="shared" si="1117"/>
        <v>2900000</v>
      </c>
      <c r="J831" s="403">
        <f t="shared" si="1117"/>
        <v>2900000</v>
      </c>
      <c r="K831" s="403">
        <f t="shared" si="1117"/>
        <v>2900000</v>
      </c>
      <c r="L831" s="404">
        <f t="shared" si="1117"/>
        <v>2900000</v>
      </c>
      <c r="M831" s="117"/>
      <c r="N831" s="117"/>
      <c r="O831" s="117"/>
      <c r="P831" s="117"/>
    </row>
    <row r="832" spans="1:55" s="467" customFormat="1" x14ac:dyDescent="0.3">
      <c r="A832" s="547" t="s">
        <v>500</v>
      </c>
      <c r="B832" s="545">
        <f>B833+B834</f>
        <v>17400000</v>
      </c>
      <c r="C832" s="545">
        <f t="shared" ref="C832" si="1118">C833+C834</f>
        <v>0</v>
      </c>
      <c r="D832" s="545">
        <f t="shared" ref="D832" si="1119">D833+D834</f>
        <v>0</v>
      </c>
      <c r="E832" s="545">
        <f t="shared" ref="E832" si="1120">E833+E834</f>
        <v>0</v>
      </c>
      <c r="F832" s="545">
        <f t="shared" ref="F832" si="1121">F833+F834</f>
        <v>0</v>
      </c>
      <c r="G832" s="545">
        <f t="shared" ref="G832" si="1122">G833+G834</f>
        <v>2900000</v>
      </c>
      <c r="H832" s="545">
        <f t="shared" ref="H832" si="1123">H833+H834</f>
        <v>2900000</v>
      </c>
      <c r="I832" s="545">
        <f t="shared" ref="I832" si="1124">I833+I834</f>
        <v>2900000</v>
      </c>
      <c r="J832" s="545">
        <f t="shared" ref="J832" si="1125">J833+J834</f>
        <v>2900000</v>
      </c>
      <c r="K832" s="545">
        <f t="shared" ref="K832" si="1126">K833+K834</f>
        <v>2900000</v>
      </c>
      <c r="L832" s="546">
        <f t="shared" ref="L832" si="1127">L833+L834</f>
        <v>2900000</v>
      </c>
      <c r="M832" s="117"/>
      <c r="N832" s="117"/>
      <c r="O832" s="117"/>
      <c r="P832" s="117"/>
    </row>
    <row r="833" spans="1:55" s="122" customFormat="1" hidden="1" x14ac:dyDescent="0.3">
      <c r="A833" s="406" t="s">
        <v>15</v>
      </c>
      <c r="B833" s="407">
        <v>0</v>
      </c>
      <c r="C833" s="407">
        <v>0</v>
      </c>
      <c r="D833" s="407">
        <v>0</v>
      </c>
      <c r="E833" s="407">
        <v>0</v>
      </c>
      <c r="F833" s="407">
        <v>0</v>
      </c>
      <c r="G833" s="407">
        <f>$B$833/6</f>
        <v>0</v>
      </c>
      <c r="H833" s="407">
        <f t="shared" ref="H833:L833" si="1128">$B$833/6</f>
        <v>0</v>
      </c>
      <c r="I833" s="407">
        <f t="shared" si="1128"/>
        <v>0</v>
      </c>
      <c r="J833" s="407">
        <f t="shared" si="1128"/>
        <v>0</v>
      </c>
      <c r="K833" s="407">
        <f t="shared" si="1128"/>
        <v>0</v>
      </c>
      <c r="L833" s="408">
        <f t="shared" si="1128"/>
        <v>0</v>
      </c>
      <c r="M833" s="117"/>
      <c r="N833" s="117"/>
      <c r="O833" s="117"/>
      <c r="P833" s="117"/>
    </row>
    <row r="834" spans="1:55" s="122" customFormat="1" ht="52.5" thickBot="1" x14ac:dyDescent="0.35">
      <c r="A834" s="484" t="s">
        <v>16</v>
      </c>
      <c r="B834" s="457">
        <f>'3.PIELIKUMS'!J95</f>
        <v>17400000</v>
      </c>
      <c r="C834" s="457">
        <v>0</v>
      </c>
      <c r="D834" s="457">
        <v>0</v>
      </c>
      <c r="E834" s="457">
        <v>0</v>
      </c>
      <c r="F834" s="457">
        <v>0</v>
      </c>
      <c r="G834" s="457">
        <f>$B$834/6</f>
        <v>2900000</v>
      </c>
      <c r="H834" s="457">
        <f t="shared" ref="H834:L834" si="1129">$B$834/6</f>
        <v>2900000</v>
      </c>
      <c r="I834" s="457">
        <f t="shared" si="1129"/>
        <v>2900000</v>
      </c>
      <c r="J834" s="457">
        <f t="shared" si="1129"/>
        <v>2900000</v>
      </c>
      <c r="K834" s="457">
        <f t="shared" si="1129"/>
        <v>2900000</v>
      </c>
      <c r="L834" s="458">
        <f t="shared" si="1129"/>
        <v>2900000</v>
      </c>
      <c r="M834" s="117"/>
      <c r="N834" s="117"/>
      <c r="O834" s="117"/>
      <c r="P834" s="117"/>
    </row>
    <row r="835" spans="1:55" s="122" customFormat="1" ht="26" x14ac:dyDescent="0.3">
      <c r="A835" s="447" t="s">
        <v>560</v>
      </c>
      <c r="B835" s="652"/>
      <c r="C835" s="652"/>
      <c r="D835" s="652"/>
      <c r="E835" s="652"/>
      <c r="F835" s="652"/>
      <c r="G835" s="652"/>
      <c r="H835" s="652"/>
      <c r="I835" s="652"/>
      <c r="J835" s="652"/>
      <c r="K835" s="652"/>
      <c r="L835" s="653"/>
      <c r="M835" s="117"/>
      <c r="N835" s="117"/>
      <c r="O835" s="117"/>
      <c r="P835" s="117"/>
    </row>
    <row r="836" spans="1:55" s="122" customFormat="1" ht="17.25" customHeight="1" x14ac:dyDescent="0.3">
      <c r="A836" s="436" t="s">
        <v>9</v>
      </c>
      <c r="B836" s="596">
        <f>B840</f>
        <v>103000000</v>
      </c>
      <c r="C836" s="596">
        <f t="shared" ref="C836:L836" si="1130">C840</f>
        <v>0</v>
      </c>
      <c r="D836" s="596">
        <f t="shared" si="1130"/>
        <v>0</v>
      </c>
      <c r="E836" s="596">
        <f t="shared" si="1130"/>
        <v>0</v>
      </c>
      <c r="F836" s="596">
        <f t="shared" si="1130"/>
        <v>0</v>
      </c>
      <c r="G836" s="596">
        <f t="shared" si="1130"/>
        <v>17166666.666666664</v>
      </c>
      <c r="H836" s="596">
        <f t="shared" si="1130"/>
        <v>17166666.666666664</v>
      </c>
      <c r="I836" s="596">
        <f t="shared" si="1130"/>
        <v>17166666.666666664</v>
      </c>
      <c r="J836" s="596">
        <f t="shared" si="1130"/>
        <v>17166666.666666664</v>
      </c>
      <c r="K836" s="596">
        <f t="shared" si="1130"/>
        <v>17166666.666666664</v>
      </c>
      <c r="L836" s="597">
        <f t="shared" si="1130"/>
        <v>17166666.666666664</v>
      </c>
      <c r="M836" s="117"/>
      <c r="N836" s="117"/>
      <c r="O836" s="117"/>
      <c r="P836" s="117"/>
    </row>
    <row r="837" spans="1:55" hidden="1" x14ac:dyDescent="0.3">
      <c r="A837" s="433" t="s">
        <v>10</v>
      </c>
      <c r="B837" s="434"/>
      <c r="C837" s="434"/>
      <c r="D837" s="434"/>
      <c r="E837" s="434"/>
      <c r="F837" s="434"/>
      <c r="G837" s="434"/>
      <c r="H837" s="434"/>
      <c r="I837" s="434"/>
      <c r="J837" s="434"/>
      <c r="K837" s="434"/>
      <c r="L837" s="435"/>
    </row>
    <row r="838" spans="1:55" hidden="1" x14ac:dyDescent="0.3">
      <c r="A838" s="433" t="s">
        <v>11</v>
      </c>
      <c r="B838" s="434"/>
      <c r="C838" s="434"/>
      <c r="D838" s="434"/>
      <c r="E838" s="434"/>
      <c r="F838" s="434"/>
      <c r="G838" s="434"/>
      <c r="H838" s="434"/>
      <c r="I838" s="434"/>
      <c r="J838" s="434"/>
      <c r="K838" s="434"/>
      <c r="L838" s="435"/>
    </row>
    <row r="839" spans="1:55" ht="26" hidden="1" x14ac:dyDescent="0.3">
      <c r="A839" s="433" t="s">
        <v>12</v>
      </c>
      <c r="B839" s="434"/>
      <c r="C839" s="434"/>
      <c r="D839" s="434"/>
      <c r="E839" s="434"/>
      <c r="F839" s="434"/>
      <c r="G839" s="434"/>
      <c r="H839" s="434"/>
      <c r="I839" s="434"/>
      <c r="J839" s="434"/>
      <c r="K839" s="434"/>
      <c r="L839" s="435"/>
    </row>
    <row r="840" spans="1:55" s="122" customFormat="1" x14ac:dyDescent="0.3">
      <c r="A840" s="436" t="s">
        <v>13</v>
      </c>
      <c r="B840" s="596">
        <f>B842+B843</f>
        <v>103000000</v>
      </c>
      <c r="C840" s="596">
        <f t="shared" ref="C840:L840" si="1131">C842+C843</f>
        <v>0</v>
      </c>
      <c r="D840" s="596">
        <f t="shared" si="1131"/>
        <v>0</v>
      </c>
      <c r="E840" s="596">
        <f t="shared" si="1131"/>
        <v>0</v>
      </c>
      <c r="F840" s="596">
        <f t="shared" si="1131"/>
        <v>0</v>
      </c>
      <c r="G840" s="596">
        <f t="shared" si="1131"/>
        <v>17166666.666666664</v>
      </c>
      <c r="H840" s="596">
        <f t="shared" si="1131"/>
        <v>17166666.666666664</v>
      </c>
      <c r="I840" s="596">
        <f t="shared" si="1131"/>
        <v>17166666.666666664</v>
      </c>
      <c r="J840" s="596">
        <f t="shared" si="1131"/>
        <v>17166666.666666664</v>
      </c>
      <c r="K840" s="596">
        <f t="shared" si="1131"/>
        <v>17166666.666666664</v>
      </c>
      <c r="L840" s="597">
        <f t="shared" si="1131"/>
        <v>17166666.666666664</v>
      </c>
      <c r="M840" s="117"/>
      <c r="N840" s="117"/>
      <c r="O840" s="117"/>
      <c r="P840" s="117"/>
    </row>
    <row r="841" spans="1:55" x14ac:dyDescent="0.3">
      <c r="A841" s="433" t="s">
        <v>14</v>
      </c>
      <c r="B841" s="434"/>
      <c r="C841" s="434"/>
      <c r="D841" s="434"/>
      <c r="E841" s="434"/>
      <c r="F841" s="434"/>
      <c r="G841" s="434"/>
      <c r="H841" s="434"/>
      <c r="I841" s="434"/>
      <c r="J841" s="434"/>
      <c r="K841" s="434"/>
      <c r="L841" s="435"/>
    </row>
    <row r="842" spans="1:55" hidden="1" x14ac:dyDescent="0.3">
      <c r="A842" s="433" t="s">
        <v>15</v>
      </c>
      <c r="B842" s="437">
        <f>B854</f>
        <v>0</v>
      </c>
      <c r="C842" s="437">
        <f t="shared" ref="C842:L842" si="1132">C854</f>
        <v>0</v>
      </c>
      <c r="D842" s="437">
        <f t="shared" si="1132"/>
        <v>0</v>
      </c>
      <c r="E842" s="437">
        <f t="shared" si="1132"/>
        <v>0</v>
      </c>
      <c r="F842" s="437">
        <f t="shared" si="1132"/>
        <v>0</v>
      </c>
      <c r="G842" s="437">
        <f t="shared" si="1132"/>
        <v>0</v>
      </c>
      <c r="H842" s="437">
        <f t="shared" si="1132"/>
        <v>0</v>
      </c>
      <c r="I842" s="437">
        <f t="shared" si="1132"/>
        <v>0</v>
      </c>
      <c r="J842" s="437">
        <f t="shared" si="1132"/>
        <v>0</v>
      </c>
      <c r="K842" s="437">
        <f t="shared" si="1132"/>
        <v>0</v>
      </c>
      <c r="L842" s="438">
        <f t="shared" si="1132"/>
        <v>0</v>
      </c>
    </row>
    <row r="843" spans="1:55" ht="52.5" thickBot="1" x14ac:dyDescent="0.35">
      <c r="A843" s="440" t="s">
        <v>16</v>
      </c>
      <c r="B843" s="441">
        <f>B855+B859</f>
        <v>103000000</v>
      </c>
      <c r="C843" s="441">
        <f t="shared" ref="C843:L843" si="1133">C855+C859</f>
        <v>0</v>
      </c>
      <c r="D843" s="441">
        <f t="shared" si="1133"/>
        <v>0</v>
      </c>
      <c r="E843" s="441">
        <f t="shared" si="1133"/>
        <v>0</v>
      </c>
      <c r="F843" s="441">
        <f t="shared" si="1133"/>
        <v>0</v>
      </c>
      <c r="G843" s="441">
        <f t="shared" si="1133"/>
        <v>17166666.666666664</v>
      </c>
      <c r="H843" s="441">
        <f t="shared" si="1133"/>
        <v>17166666.666666664</v>
      </c>
      <c r="I843" s="441">
        <f t="shared" si="1133"/>
        <v>17166666.666666664</v>
      </c>
      <c r="J843" s="441">
        <f t="shared" si="1133"/>
        <v>17166666.666666664</v>
      </c>
      <c r="K843" s="441">
        <f t="shared" si="1133"/>
        <v>17166666.666666664</v>
      </c>
      <c r="L843" s="442">
        <f t="shared" si="1133"/>
        <v>17166666.666666664</v>
      </c>
    </row>
    <row r="844" spans="1:55" s="397" customFormat="1" x14ac:dyDescent="0.3">
      <c r="A844" s="475" t="s">
        <v>461</v>
      </c>
      <c r="B844" s="476"/>
      <c r="C844" s="476"/>
      <c r="D844" s="476"/>
      <c r="E844" s="476"/>
      <c r="F844" s="476"/>
      <c r="G844" s="476"/>
      <c r="H844" s="476"/>
      <c r="I844" s="476"/>
      <c r="J844" s="476"/>
      <c r="K844" s="476"/>
      <c r="L844" s="477"/>
      <c r="M844" s="117"/>
      <c r="N844" s="117"/>
      <c r="O844" s="117"/>
      <c r="P844" s="117"/>
    </row>
    <row r="845" spans="1:55" s="397" customFormat="1" x14ac:dyDescent="0.3">
      <c r="A845" s="478" t="s">
        <v>462</v>
      </c>
      <c r="B845" s="451"/>
      <c r="C845" s="451"/>
      <c r="D845" s="451"/>
      <c r="E845" s="451"/>
      <c r="F845" s="451"/>
      <c r="G845" s="451"/>
      <c r="H845" s="451"/>
      <c r="I845" s="451"/>
      <c r="J845" s="451"/>
      <c r="K845" s="451"/>
      <c r="L845" s="479"/>
      <c r="M845" s="117"/>
      <c r="N845" s="117"/>
      <c r="O845" s="117"/>
      <c r="P845" s="117"/>
    </row>
    <row r="846" spans="1:55" s="397" customFormat="1" ht="13.5" customHeight="1" x14ac:dyDescent="0.3">
      <c r="A846" s="481" t="s">
        <v>555</v>
      </c>
      <c r="B846" s="451">
        <f>B847+B848</f>
        <v>3000000</v>
      </c>
      <c r="C846" s="451">
        <f t="shared" ref="C846:L846" si="1134">C847+C848</f>
        <v>0</v>
      </c>
      <c r="D846" s="451">
        <f t="shared" si="1134"/>
        <v>0</v>
      </c>
      <c r="E846" s="451">
        <f t="shared" si="1134"/>
        <v>0</v>
      </c>
      <c r="F846" s="451">
        <f t="shared" si="1134"/>
        <v>0</v>
      </c>
      <c r="G846" s="451">
        <f t="shared" si="1134"/>
        <v>500000</v>
      </c>
      <c r="H846" s="451">
        <f t="shared" si="1134"/>
        <v>500000</v>
      </c>
      <c r="I846" s="451">
        <f t="shared" si="1134"/>
        <v>500000</v>
      </c>
      <c r="J846" s="451">
        <f t="shared" si="1134"/>
        <v>500000</v>
      </c>
      <c r="K846" s="451">
        <f t="shared" si="1134"/>
        <v>500000</v>
      </c>
      <c r="L846" s="479">
        <f t="shared" si="1134"/>
        <v>500000</v>
      </c>
      <c r="M846" s="117"/>
      <c r="N846" s="117"/>
      <c r="O846" s="117"/>
      <c r="P846" s="117"/>
      <c r="Q846" s="117"/>
      <c r="R846" s="117"/>
      <c r="S846" s="117"/>
      <c r="T846" s="117"/>
      <c r="U846" s="117"/>
      <c r="V846" s="117"/>
      <c r="W846" s="117"/>
      <c r="X846" s="117"/>
      <c r="Y846" s="117"/>
      <c r="Z846" s="117"/>
      <c r="AA846" s="117"/>
      <c r="AB846" s="117"/>
      <c r="AC846" s="117"/>
      <c r="AD846" s="117"/>
      <c r="AE846" s="117"/>
      <c r="AF846" s="117"/>
      <c r="AG846" s="117"/>
      <c r="AH846" s="117"/>
      <c r="AI846" s="117"/>
      <c r="AJ846" s="117"/>
      <c r="AK846" s="117"/>
      <c r="AL846" s="117"/>
      <c r="AM846" s="117"/>
      <c r="AN846" s="117"/>
      <c r="AO846" s="117"/>
      <c r="AP846" s="117"/>
      <c r="AQ846" s="117"/>
      <c r="AR846" s="117"/>
      <c r="AS846" s="117"/>
      <c r="AT846" s="117"/>
      <c r="AU846" s="117"/>
      <c r="AV846" s="117"/>
      <c r="AW846" s="117"/>
      <c r="AX846" s="117"/>
      <c r="AY846" s="117"/>
      <c r="AZ846" s="117"/>
      <c r="BA846" s="117"/>
      <c r="BB846" s="117"/>
      <c r="BC846" s="117"/>
    </row>
    <row r="847" spans="1:55" s="397" customFormat="1" ht="13.5" hidden="1" customHeight="1" x14ac:dyDescent="0.3">
      <c r="A847" s="449" t="s">
        <v>15</v>
      </c>
      <c r="B847" s="452">
        <f>B858</f>
        <v>0</v>
      </c>
      <c r="C847" s="452">
        <f t="shared" ref="C847:L847" si="1135">C858</f>
        <v>0</v>
      </c>
      <c r="D847" s="452">
        <f t="shared" si="1135"/>
        <v>0</v>
      </c>
      <c r="E847" s="452">
        <f t="shared" si="1135"/>
        <v>0</v>
      </c>
      <c r="F847" s="452">
        <f t="shared" si="1135"/>
        <v>0</v>
      </c>
      <c r="G847" s="452">
        <f t="shared" si="1135"/>
        <v>0</v>
      </c>
      <c r="H847" s="452">
        <f t="shared" si="1135"/>
        <v>0</v>
      </c>
      <c r="I847" s="452">
        <f t="shared" si="1135"/>
        <v>0</v>
      </c>
      <c r="J847" s="452">
        <f t="shared" si="1135"/>
        <v>0</v>
      </c>
      <c r="K847" s="452">
        <f t="shared" si="1135"/>
        <v>0</v>
      </c>
      <c r="L847" s="459">
        <f t="shared" si="1135"/>
        <v>0</v>
      </c>
      <c r="M847" s="117"/>
      <c r="N847" s="117"/>
      <c r="O847" s="117"/>
      <c r="P847" s="117"/>
      <c r="Q847" s="117"/>
      <c r="R847" s="117"/>
      <c r="S847" s="117"/>
      <c r="T847" s="117"/>
      <c r="U847" s="117"/>
      <c r="V847" s="117"/>
      <c r="W847" s="117"/>
      <c r="X847" s="117"/>
      <c r="Y847" s="117"/>
      <c r="Z847" s="117"/>
      <c r="AA847" s="117"/>
      <c r="AB847" s="117"/>
      <c r="AC847" s="117"/>
      <c r="AD847" s="117"/>
      <c r="AE847" s="117"/>
      <c r="AF847" s="117"/>
      <c r="AG847" s="117"/>
      <c r="AH847" s="117"/>
      <c r="AI847" s="117"/>
      <c r="AJ847" s="117"/>
      <c r="AK847" s="117"/>
      <c r="AL847" s="117"/>
      <c r="AM847" s="117"/>
      <c r="AN847" s="117"/>
      <c r="AO847" s="117"/>
      <c r="AP847" s="117"/>
      <c r="AQ847" s="117"/>
      <c r="AR847" s="117"/>
      <c r="AS847" s="117"/>
      <c r="AT847" s="117"/>
      <c r="AU847" s="117"/>
      <c r="AV847" s="117"/>
      <c r="AW847" s="117"/>
      <c r="AX847" s="117"/>
      <c r="AY847" s="117"/>
      <c r="AZ847" s="117"/>
      <c r="BA847" s="117"/>
      <c r="BB847" s="117"/>
      <c r="BC847" s="117"/>
    </row>
    <row r="848" spans="1:55" s="397" customFormat="1" ht="53.25" customHeight="1" thickBot="1" x14ac:dyDescent="0.35">
      <c r="A848" s="496" t="s">
        <v>16</v>
      </c>
      <c r="B848" s="460">
        <f>B859</f>
        <v>3000000</v>
      </c>
      <c r="C848" s="460">
        <f t="shared" ref="C848:L848" si="1136">C859</f>
        <v>0</v>
      </c>
      <c r="D848" s="460">
        <f t="shared" si="1136"/>
        <v>0</v>
      </c>
      <c r="E848" s="460">
        <f t="shared" si="1136"/>
        <v>0</v>
      </c>
      <c r="F848" s="460">
        <f t="shared" si="1136"/>
        <v>0</v>
      </c>
      <c r="G848" s="460">
        <f t="shared" si="1136"/>
        <v>500000</v>
      </c>
      <c r="H848" s="460">
        <f t="shared" si="1136"/>
        <v>500000</v>
      </c>
      <c r="I848" s="460">
        <f t="shared" si="1136"/>
        <v>500000</v>
      </c>
      <c r="J848" s="460">
        <f t="shared" si="1136"/>
        <v>500000</v>
      </c>
      <c r="K848" s="460">
        <f t="shared" si="1136"/>
        <v>500000</v>
      </c>
      <c r="L848" s="461">
        <f t="shared" si="1136"/>
        <v>500000</v>
      </c>
      <c r="M848" s="117"/>
      <c r="N848" s="117"/>
      <c r="O848" s="117"/>
      <c r="P848" s="117"/>
      <c r="Q848" s="117"/>
      <c r="R848" s="117"/>
      <c r="S848" s="117"/>
      <c r="T848" s="117"/>
      <c r="U848" s="117"/>
      <c r="V848" s="117"/>
      <c r="W848" s="117"/>
      <c r="X848" s="117"/>
      <c r="Y848" s="117"/>
      <c r="Z848" s="117"/>
      <c r="AA848" s="117"/>
      <c r="AB848" s="117"/>
      <c r="AC848" s="117"/>
      <c r="AD848" s="117"/>
      <c r="AE848" s="117"/>
      <c r="AF848" s="117"/>
      <c r="AG848" s="117"/>
      <c r="AH848" s="117"/>
      <c r="AI848" s="117"/>
      <c r="AJ848" s="117"/>
      <c r="AK848" s="117"/>
      <c r="AL848" s="117"/>
      <c r="AM848" s="117"/>
      <c r="AN848" s="117"/>
      <c r="AO848" s="117"/>
      <c r="AP848" s="117"/>
      <c r="AQ848" s="117"/>
      <c r="AR848" s="117"/>
      <c r="AS848" s="117"/>
      <c r="AT848" s="117"/>
      <c r="AU848" s="117"/>
      <c r="AV848" s="117"/>
      <c r="AW848" s="117"/>
      <c r="AX848" s="117"/>
      <c r="AY848" s="117"/>
      <c r="AZ848" s="117"/>
      <c r="BA848" s="117"/>
      <c r="BB848" s="117"/>
      <c r="BC848" s="117"/>
    </row>
    <row r="849" spans="1:55" s="397" customFormat="1" ht="13.5" customHeight="1" x14ac:dyDescent="0.3">
      <c r="A849" s="481" t="s">
        <v>466</v>
      </c>
      <c r="B849" s="451">
        <f>B850+B851</f>
        <v>100000000</v>
      </c>
      <c r="C849" s="451">
        <f t="shared" ref="C849:L849" si="1137">C850+C851</f>
        <v>0</v>
      </c>
      <c r="D849" s="451">
        <f t="shared" si="1137"/>
        <v>0</v>
      </c>
      <c r="E849" s="451">
        <f t="shared" si="1137"/>
        <v>0</v>
      </c>
      <c r="F849" s="451">
        <f t="shared" si="1137"/>
        <v>0</v>
      </c>
      <c r="G849" s="451">
        <f t="shared" si="1137"/>
        <v>16666666.666666666</v>
      </c>
      <c r="H849" s="451">
        <f t="shared" si="1137"/>
        <v>16666666.666666666</v>
      </c>
      <c r="I849" s="451">
        <f t="shared" si="1137"/>
        <v>16666666.666666666</v>
      </c>
      <c r="J849" s="451">
        <f t="shared" si="1137"/>
        <v>16666666.666666666</v>
      </c>
      <c r="K849" s="451">
        <f t="shared" si="1137"/>
        <v>16666666.666666666</v>
      </c>
      <c r="L849" s="479">
        <f t="shared" si="1137"/>
        <v>16666666.666666666</v>
      </c>
      <c r="M849" s="117"/>
      <c r="N849" s="117"/>
      <c r="O849" s="117"/>
      <c r="P849" s="117"/>
      <c r="Q849" s="117"/>
      <c r="R849" s="117"/>
      <c r="S849" s="117"/>
      <c r="T849" s="117"/>
      <c r="U849" s="117"/>
      <c r="V849" s="117"/>
      <c r="W849" s="117"/>
      <c r="X849" s="117"/>
      <c r="Y849" s="117"/>
      <c r="Z849" s="117"/>
      <c r="AA849" s="117"/>
      <c r="AB849" s="117"/>
      <c r="AC849" s="117"/>
      <c r="AD849" s="117"/>
      <c r="AE849" s="117"/>
      <c r="AF849" s="117"/>
      <c r="AG849" s="117"/>
      <c r="AH849" s="117"/>
      <c r="AI849" s="117"/>
      <c r="AJ849" s="117"/>
      <c r="AK849" s="117"/>
      <c r="AL849" s="117"/>
      <c r="AM849" s="117"/>
      <c r="AN849" s="117"/>
      <c r="AO849" s="117"/>
      <c r="AP849" s="117"/>
      <c r="AQ849" s="117"/>
      <c r="AR849" s="117"/>
      <c r="AS849" s="117"/>
      <c r="AT849" s="117"/>
      <c r="AU849" s="117"/>
      <c r="AV849" s="117"/>
      <c r="AW849" s="117"/>
      <c r="AX849" s="117"/>
      <c r="AY849" s="117"/>
      <c r="AZ849" s="117"/>
      <c r="BA849" s="117"/>
      <c r="BB849" s="117"/>
      <c r="BC849" s="117"/>
    </row>
    <row r="850" spans="1:55" s="397" customFormat="1" ht="13.5" hidden="1" customHeight="1" x14ac:dyDescent="0.3">
      <c r="A850" s="449" t="s">
        <v>15</v>
      </c>
      <c r="B850" s="452">
        <f>B854</f>
        <v>0</v>
      </c>
      <c r="C850" s="452">
        <f t="shared" ref="C850:L850" si="1138">C854</f>
        <v>0</v>
      </c>
      <c r="D850" s="452">
        <f t="shared" si="1138"/>
        <v>0</v>
      </c>
      <c r="E850" s="452">
        <f t="shared" si="1138"/>
        <v>0</v>
      </c>
      <c r="F850" s="452">
        <f t="shared" si="1138"/>
        <v>0</v>
      </c>
      <c r="G850" s="452">
        <f t="shared" si="1138"/>
        <v>0</v>
      </c>
      <c r="H850" s="452">
        <f t="shared" si="1138"/>
        <v>0</v>
      </c>
      <c r="I850" s="452">
        <f t="shared" si="1138"/>
        <v>0</v>
      </c>
      <c r="J850" s="452">
        <f t="shared" si="1138"/>
        <v>0</v>
      </c>
      <c r="K850" s="452">
        <f t="shared" si="1138"/>
        <v>0</v>
      </c>
      <c r="L850" s="459">
        <f t="shared" si="1138"/>
        <v>0</v>
      </c>
      <c r="M850" s="117"/>
      <c r="N850" s="117"/>
      <c r="O850" s="117"/>
      <c r="P850" s="117"/>
      <c r="Q850" s="117"/>
      <c r="R850" s="117"/>
      <c r="S850" s="117"/>
      <c r="T850" s="117"/>
      <c r="U850" s="117"/>
      <c r="V850" s="117"/>
      <c r="W850" s="117"/>
      <c r="X850" s="117"/>
      <c r="Y850" s="117"/>
      <c r="Z850" s="117"/>
      <c r="AA850" s="117"/>
      <c r="AB850" s="117"/>
      <c r="AC850" s="117"/>
      <c r="AD850" s="117"/>
      <c r="AE850" s="117"/>
      <c r="AF850" s="117"/>
      <c r="AG850" s="117"/>
      <c r="AH850" s="117"/>
      <c r="AI850" s="117"/>
      <c r="AJ850" s="117"/>
      <c r="AK850" s="117"/>
      <c r="AL850" s="117"/>
      <c r="AM850" s="117"/>
      <c r="AN850" s="117"/>
      <c r="AO850" s="117"/>
      <c r="AP850" s="117"/>
      <c r="AQ850" s="117"/>
      <c r="AR850" s="117"/>
      <c r="AS850" s="117"/>
      <c r="AT850" s="117"/>
      <c r="AU850" s="117"/>
      <c r="AV850" s="117"/>
      <c r="AW850" s="117"/>
      <c r="AX850" s="117"/>
      <c r="AY850" s="117"/>
      <c r="AZ850" s="117"/>
      <c r="BA850" s="117"/>
      <c r="BB850" s="117"/>
      <c r="BC850" s="117"/>
    </row>
    <row r="851" spans="1:55" s="397" customFormat="1" ht="53.25" customHeight="1" thickBot="1" x14ac:dyDescent="0.35">
      <c r="A851" s="496" t="s">
        <v>16</v>
      </c>
      <c r="B851" s="460">
        <f>B855</f>
        <v>100000000</v>
      </c>
      <c r="C851" s="460">
        <f t="shared" ref="C851:L851" si="1139">C855</f>
        <v>0</v>
      </c>
      <c r="D851" s="460">
        <f t="shared" si="1139"/>
        <v>0</v>
      </c>
      <c r="E851" s="460">
        <f t="shared" si="1139"/>
        <v>0</v>
      </c>
      <c r="F851" s="460">
        <f t="shared" si="1139"/>
        <v>0</v>
      </c>
      <c r="G851" s="460">
        <f t="shared" si="1139"/>
        <v>16666666.666666666</v>
      </c>
      <c r="H851" s="460">
        <f t="shared" si="1139"/>
        <v>16666666.666666666</v>
      </c>
      <c r="I851" s="460">
        <f t="shared" si="1139"/>
        <v>16666666.666666666</v>
      </c>
      <c r="J851" s="460">
        <f t="shared" si="1139"/>
        <v>16666666.666666666</v>
      </c>
      <c r="K851" s="460">
        <f t="shared" si="1139"/>
        <v>16666666.666666666</v>
      </c>
      <c r="L851" s="461">
        <f t="shared" si="1139"/>
        <v>16666666.666666666</v>
      </c>
      <c r="M851" s="117"/>
      <c r="N851" s="117"/>
      <c r="O851" s="117"/>
      <c r="P851" s="117"/>
      <c r="Q851" s="117"/>
      <c r="R851" s="117"/>
      <c r="S851" s="117"/>
      <c r="T851" s="117"/>
      <c r="U851" s="117"/>
      <c r="V851" s="117"/>
      <c r="W851" s="117"/>
      <c r="X851" s="117"/>
      <c r="Y851" s="117"/>
      <c r="Z851" s="117"/>
      <c r="AA851" s="117"/>
      <c r="AB851" s="117"/>
      <c r="AC851" s="117"/>
      <c r="AD851" s="117"/>
      <c r="AE851" s="117"/>
      <c r="AF851" s="117"/>
      <c r="AG851" s="117"/>
      <c r="AH851" s="117"/>
      <c r="AI851" s="117"/>
      <c r="AJ851" s="117"/>
      <c r="AK851" s="117"/>
      <c r="AL851" s="117"/>
      <c r="AM851" s="117"/>
      <c r="AN851" s="117"/>
      <c r="AO851" s="117"/>
      <c r="AP851" s="117"/>
      <c r="AQ851" s="117"/>
      <c r="AR851" s="117"/>
      <c r="AS851" s="117"/>
      <c r="AT851" s="117"/>
      <c r="AU851" s="117"/>
      <c r="AV851" s="117"/>
      <c r="AW851" s="117"/>
      <c r="AX851" s="117"/>
      <c r="AY851" s="117"/>
      <c r="AZ851" s="117"/>
      <c r="BA851" s="117"/>
      <c r="BB851" s="117"/>
      <c r="BC851" s="117"/>
    </row>
    <row r="852" spans="1:55" s="122" customFormat="1" ht="26" x14ac:dyDescent="0.3">
      <c r="A852" s="490" t="s">
        <v>561</v>
      </c>
      <c r="B852" s="491">
        <f>B854+B855</f>
        <v>100000000</v>
      </c>
      <c r="C852" s="491">
        <f t="shared" ref="C852:L852" si="1140">C854+C855</f>
        <v>0</v>
      </c>
      <c r="D852" s="491">
        <f t="shared" si="1140"/>
        <v>0</v>
      </c>
      <c r="E852" s="491">
        <f t="shared" si="1140"/>
        <v>0</v>
      </c>
      <c r="F852" s="491">
        <f t="shared" si="1140"/>
        <v>0</v>
      </c>
      <c r="G852" s="491">
        <f t="shared" si="1140"/>
        <v>16666666.666666666</v>
      </c>
      <c r="H852" s="491">
        <f t="shared" si="1140"/>
        <v>16666666.666666666</v>
      </c>
      <c r="I852" s="491">
        <f t="shared" si="1140"/>
        <v>16666666.666666666</v>
      </c>
      <c r="J852" s="491">
        <f t="shared" si="1140"/>
        <v>16666666.666666666</v>
      </c>
      <c r="K852" s="491">
        <f t="shared" si="1140"/>
        <v>16666666.666666666</v>
      </c>
      <c r="L852" s="492">
        <f t="shared" si="1140"/>
        <v>16666666.666666666</v>
      </c>
      <c r="M852" s="117"/>
      <c r="N852" s="117"/>
      <c r="O852" s="117"/>
      <c r="P852" s="117"/>
    </row>
    <row r="853" spans="1:55" s="397" customFormat="1" ht="13.5" customHeight="1" x14ac:dyDescent="0.3">
      <c r="A853" s="544" t="s">
        <v>466</v>
      </c>
      <c r="B853" s="545">
        <f>B854+B855</f>
        <v>100000000</v>
      </c>
      <c r="C853" s="545">
        <f t="shared" ref="C853:L853" si="1141">C854+C855</f>
        <v>0</v>
      </c>
      <c r="D853" s="545">
        <f t="shared" si="1141"/>
        <v>0</v>
      </c>
      <c r="E853" s="545">
        <f t="shared" si="1141"/>
        <v>0</v>
      </c>
      <c r="F853" s="545">
        <f t="shared" si="1141"/>
        <v>0</v>
      </c>
      <c r="G853" s="545">
        <f t="shared" si="1141"/>
        <v>16666666.666666666</v>
      </c>
      <c r="H853" s="545">
        <f t="shared" si="1141"/>
        <v>16666666.666666666</v>
      </c>
      <c r="I853" s="545">
        <f t="shared" si="1141"/>
        <v>16666666.666666666</v>
      </c>
      <c r="J853" s="545">
        <f t="shared" si="1141"/>
        <v>16666666.666666666</v>
      </c>
      <c r="K853" s="545">
        <f t="shared" si="1141"/>
        <v>16666666.666666666</v>
      </c>
      <c r="L853" s="546">
        <f t="shared" si="1141"/>
        <v>16666666.666666666</v>
      </c>
      <c r="M853" s="117"/>
      <c r="N853" s="117"/>
      <c r="O853" s="117"/>
      <c r="P853" s="117"/>
      <c r="Q853" s="117"/>
      <c r="R853" s="117"/>
      <c r="S853" s="117"/>
      <c r="T853" s="117"/>
      <c r="U853" s="117"/>
      <c r="V853" s="117"/>
      <c r="W853" s="117"/>
      <c r="X853" s="117"/>
      <c r="Y853" s="117"/>
      <c r="Z853" s="117"/>
      <c r="AA853" s="117"/>
      <c r="AB853" s="117"/>
      <c r="AC853" s="117"/>
      <c r="AD853" s="117"/>
      <c r="AE853" s="117"/>
      <c r="AF853" s="117"/>
      <c r="AG853" s="117"/>
      <c r="AH853" s="117"/>
      <c r="AI853" s="117"/>
      <c r="AJ853" s="117"/>
      <c r="AK853" s="117"/>
      <c r="AL853" s="117"/>
      <c r="AM853" s="117"/>
      <c r="AN853" s="117"/>
      <c r="AO853" s="117"/>
      <c r="AP853" s="117"/>
      <c r="AQ853" s="117"/>
      <c r="AR853" s="117"/>
      <c r="AS853" s="117"/>
      <c r="AT853" s="117"/>
      <c r="AU853" s="117"/>
      <c r="AV853" s="117"/>
      <c r="AW853" s="117"/>
      <c r="AX853" s="117"/>
      <c r="AY853" s="117"/>
      <c r="AZ853" s="117"/>
      <c r="BA853" s="117"/>
      <c r="BB853" s="117"/>
      <c r="BC853" s="117"/>
    </row>
    <row r="854" spans="1:55" s="122" customFormat="1" hidden="1" x14ac:dyDescent="0.3">
      <c r="A854" s="406" t="s">
        <v>15</v>
      </c>
      <c r="B854" s="407">
        <v>0</v>
      </c>
      <c r="C854" s="407">
        <v>0</v>
      </c>
      <c r="D854" s="407">
        <v>0</v>
      </c>
      <c r="E854" s="407">
        <v>0</v>
      </c>
      <c r="F854" s="407">
        <v>0</v>
      </c>
      <c r="G854" s="407">
        <f>$B$854/6</f>
        <v>0</v>
      </c>
      <c r="H854" s="407">
        <f t="shared" ref="H854:L854" si="1142">$B$854/6</f>
        <v>0</v>
      </c>
      <c r="I854" s="407">
        <f t="shared" si="1142"/>
        <v>0</v>
      </c>
      <c r="J854" s="407">
        <f t="shared" si="1142"/>
        <v>0</v>
      </c>
      <c r="K854" s="407">
        <f t="shared" si="1142"/>
        <v>0</v>
      </c>
      <c r="L854" s="408">
        <f t="shared" si="1142"/>
        <v>0</v>
      </c>
      <c r="M854" s="117"/>
      <c r="N854" s="117"/>
      <c r="O854" s="117"/>
      <c r="P854" s="117"/>
    </row>
    <row r="855" spans="1:55" s="122" customFormat="1" ht="52.5" thickBot="1" x14ac:dyDescent="0.35">
      <c r="A855" s="484" t="s">
        <v>16</v>
      </c>
      <c r="B855" s="457">
        <f>'3.PIELIKUMS'!J97</f>
        <v>100000000</v>
      </c>
      <c r="C855" s="457">
        <v>0</v>
      </c>
      <c r="D855" s="457">
        <v>0</v>
      </c>
      <c r="E855" s="457">
        <v>0</v>
      </c>
      <c r="F855" s="457">
        <v>0</v>
      </c>
      <c r="G855" s="457">
        <f>$B$855/6</f>
        <v>16666666.666666666</v>
      </c>
      <c r="H855" s="457">
        <f t="shared" ref="H855:L855" si="1143">$B$855/6</f>
        <v>16666666.666666666</v>
      </c>
      <c r="I855" s="457">
        <f t="shared" si="1143"/>
        <v>16666666.666666666</v>
      </c>
      <c r="J855" s="457">
        <f t="shared" si="1143"/>
        <v>16666666.666666666</v>
      </c>
      <c r="K855" s="457">
        <f t="shared" si="1143"/>
        <v>16666666.666666666</v>
      </c>
      <c r="L855" s="458">
        <f t="shared" si="1143"/>
        <v>16666666.666666666</v>
      </c>
      <c r="M855" s="117"/>
      <c r="N855" s="117"/>
      <c r="O855" s="117"/>
      <c r="P855" s="117"/>
    </row>
    <row r="856" spans="1:55" s="122" customFormat="1" ht="52" x14ac:dyDescent="0.3">
      <c r="A856" s="490" t="s">
        <v>2090</v>
      </c>
      <c r="B856" s="491">
        <f>B857</f>
        <v>3000000</v>
      </c>
      <c r="C856" s="491">
        <f t="shared" ref="C856:K856" si="1144">C857</f>
        <v>0</v>
      </c>
      <c r="D856" s="491">
        <f t="shared" si="1144"/>
        <v>0</v>
      </c>
      <c r="E856" s="491">
        <f t="shared" si="1144"/>
        <v>0</v>
      </c>
      <c r="F856" s="491">
        <f t="shared" si="1144"/>
        <v>0</v>
      </c>
      <c r="G856" s="491">
        <f t="shared" si="1144"/>
        <v>500000</v>
      </c>
      <c r="H856" s="491">
        <f t="shared" si="1144"/>
        <v>500000</v>
      </c>
      <c r="I856" s="491">
        <f t="shared" si="1144"/>
        <v>500000</v>
      </c>
      <c r="J856" s="491">
        <f t="shared" si="1144"/>
        <v>500000</v>
      </c>
      <c r="K856" s="491">
        <f t="shared" si="1144"/>
        <v>500000</v>
      </c>
      <c r="L856" s="492">
        <f>L857</f>
        <v>500000</v>
      </c>
      <c r="M856" s="117"/>
      <c r="N856" s="117"/>
      <c r="O856" s="117"/>
      <c r="P856" s="117"/>
    </row>
    <row r="857" spans="1:55" s="397" customFormat="1" ht="13.5" customHeight="1" x14ac:dyDescent="0.3">
      <c r="A857" s="544" t="s">
        <v>464</v>
      </c>
      <c r="B857" s="545">
        <f>B858+B859</f>
        <v>3000000</v>
      </c>
      <c r="C857" s="545">
        <f t="shared" ref="C857:L857" si="1145">C858+C859</f>
        <v>0</v>
      </c>
      <c r="D857" s="545">
        <f t="shared" si="1145"/>
        <v>0</v>
      </c>
      <c r="E857" s="545">
        <f t="shared" si="1145"/>
        <v>0</v>
      </c>
      <c r="F857" s="545">
        <f t="shared" si="1145"/>
        <v>0</v>
      </c>
      <c r="G857" s="545">
        <f t="shared" si="1145"/>
        <v>500000</v>
      </c>
      <c r="H857" s="545">
        <f t="shared" si="1145"/>
        <v>500000</v>
      </c>
      <c r="I857" s="545">
        <f t="shared" si="1145"/>
        <v>500000</v>
      </c>
      <c r="J857" s="545">
        <f t="shared" si="1145"/>
        <v>500000</v>
      </c>
      <c r="K857" s="545">
        <f t="shared" si="1145"/>
        <v>500000</v>
      </c>
      <c r="L857" s="546">
        <f t="shared" si="1145"/>
        <v>500000</v>
      </c>
      <c r="M857" s="117"/>
      <c r="N857" s="117"/>
      <c r="O857" s="117"/>
      <c r="P857" s="117"/>
      <c r="Q857" s="117"/>
      <c r="R857" s="117"/>
      <c r="S857" s="117"/>
      <c r="T857" s="117"/>
      <c r="U857" s="117"/>
      <c r="V857" s="117"/>
      <c r="W857" s="117"/>
      <c r="X857" s="117"/>
      <c r="Y857" s="117"/>
      <c r="Z857" s="117"/>
      <c r="AA857" s="117"/>
      <c r="AB857" s="117"/>
      <c r="AC857" s="117"/>
      <c r="AD857" s="117"/>
      <c r="AE857" s="117"/>
      <c r="AF857" s="117"/>
      <c r="AG857" s="117"/>
      <c r="AH857" s="117"/>
      <c r="AI857" s="117"/>
      <c r="AJ857" s="117"/>
      <c r="AK857" s="117"/>
      <c r="AL857" s="117"/>
      <c r="AM857" s="117"/>
      <c r="AN857" s="117"/>
      <c r="AO857" s="117"/>
      <c r="AP857" s="117"/>
      <c r="AQ857" s="117"/>
      <c r="AR857" s="117"/>
      <c r="AS857" s="117"/>
      <c r="AT857" s="117"/>
      <c r="AU857" s="117"/>
      <c r="AV857" s="117"/>
      <c r="AW857" s="117"/>
      <c r="AX857" s="117"/>
      <c r="AY857" s="117"/>
      <c r="AZ857" s="117"/>
      <c r="BA857" s="117"/>
      <c r="BB857" s="117"/>
      <c r="BC857" s="117"/>
    </row>
    <row r="858" spans="1:55" s="122" customFormat="1" hidden="1" x14ac:dyDescent="0.3">
      <c r="A858" s="406" t="s">
        <v>15</v>
      </c>
      <c r="B858" s="407">
        <v>0</v>
      </c>
      <c r="C858" s="407">
        <v>0</v>
      </c>
      <c r="D858" s="407">
        <v>0</v>
      </c>
      <c r="E858" s="407">
        <v>0</v>
      </c>
      <c r="F858" s="407">
        <v>0</v>
      </c>
      <c r="G858" s="407">
        <v>0</v>
      </c>
      <c r="H858" s="407">
        <v>0</v>
      </c>
      <c r="I858" s="407">
        <v>0</v>
      </c>
      <c r="J858" s="407">
        <v>0</v>
      </c>
      <c r="K858" s="407">
        <v>0</v>
      </c>
      <c r="L858" s="408">
        <v>0</v>
      </c>
      <c r="M858" s="117"/>
      <c r="N858" s="117"/>
      <c r="O858" s="117"/>
      <c r="P858" s="117"/>
    </row>
    <row r="859" spans="1:55" s="122" customFormat="1" ht="52.5" thickBot="1" x14ac:dyDescent="0.35">
      <c r="A859" s="484" t="s">
        <v>16</v>
      </c>
      <c r="B859" s="457">
        <f>'3.PIELIKUMS'!J98</f>
        <v>3000000</v>
      </c>
      <c r="C859" s="457">
        <v>0</v>
      </c>
      <c r="D859" s="457">
        <v>0</v>
      </c>
      <c r="E859" s="457">
        <v>0</v>
      </c>
      <c r="F859" s="457">
        <v>0</v>
      </c>
      <c r="G859" s="457">
        <f>$B$859/6</f>
        <v>500000</v>
      </c>
      <c r="H859" s="457">
        <f t="shared" ref="H859:L859" si="1146">$B$859/6</f>
        <v>500000</v>
      </c>
      <c r="I859" s="457">
        <f t="shared" si="1146"/>
        <v>500000</v>
      </c>
      <c r="J859" s="457">
        <f t="shared" si="1146"/>
        <v>500000</v>
      </c>
      <c r="K859" s="457">
        <f t="shared" si="1146"/>
        <v>500000</v>
      </c>
      <c r="L859" s="458">
        <f t="shared" si="1146"/>
        <v>500000</v>
      </c>
      <c r="M859" s="117"/>
      <c r="N859" s="117"/>
      <c r="O859" s="117"/>
      <c r="P859" s="117"/>
    </row>
    <row r="860" spans="1:55" s="122" customFormat="1" ht="13.5" thickBot="1" x14ac:dyDescent="0.35">
      <c r="A860" s="656" t="s">
        <v>562</v>
      </c>
      <c r="B860" s="657"/>
      <c r="C860" s="657"/>
      <c r="D860" s="657"/>
      <c r="E860" s="657"/>
      <c r="F860" s="657"/>
      <c r="G860" s="657"/>
      <c r="H860" s="657"/>
      <c r="I860" s="657"/>
      <c r="J860" s="657"/>
      <c r="K860" s="657"/>
      <c r="L860" s="658"/>
      <c r="M860" s="117"/>
      <c r="N860" s="117"/>
      <c r="O860" s="117"/>
      <c r="P860" s="117"/>
    </row>
    <row r="861" spans="1:55" s="122" customFormat="1" ht="17.25" customHeight="1" x14ac:dyDescent="0.3">
      <c r="A861" s="470" t="s">
        <v>9</v>
      </c>
      <c r="B861" s="247">
        <f>B865</f>
        <v>911484037.14285707</v>
      </c>
      <c r="C861" s="247">
        <f t="shared" ref="C861:L861" si="1147">C865</f>
        <v>0</v>
      </c>
      <c r="D861" s="247">
        <f t="shared" si="1147"/>
        <v>0</v>
      </c>
      <c r="E861" s="247">
        <f t="shared" si="1147"/>
        <v>0</v>
      </c>
      <c r="F861" s="247">
        <f t="shared" si="1147"/>
        <v>0</v>
      </c>
      <c r="G861" s="247">
        <f t="shared" si="1147"/>
        <v>151914006.19047618</v>
      </c>
      <c r="H861" s="247">
        <f t="shared" si="1147"/>
        <v>151914006.19047618</v>
      </c>
      <c r="I861" s="247">
        <f t="shared" si="1147"/>
        <v>151914006.19047618</v>
      </c>
      <c r="J861" s="247">
        <f t="shared" si="1147"/>
        <v>151914006.19047618</v>
      </c>
      <c r="K861" s="247">
        <f t="shared" si="1147"/>
        <v>151914006.19047618</v>
      </c>
      <c r="L861" s="280">
        <f t="shared" si="1147"/>
        <v>151914006.19047618</v>
      </c>
      <c r="M861" s="117"/>
      <c r="N861" s="117"/>
      <c r="O861" s="117"/>
      <c r="P861" s="117"/>
    </row>
    <row r="862" spans="1:55" hidden="1" x14ac:dyDescent="0.3">
      <c r="A862" s="107" t="s">
        <v>10</v>
      </c>
      <c r="B862" s="171"/>
      <c r="C862" s="171"/>
      <c r="D862" s="171"/>
      <c r="E862" s="171"/>
      <c r="F862" s="171"/>
      <c r="G862" s="171"/>
      <c r="H862" s="171"/>
      <c r="I862" s="171"/>
      <c r="J862" s="171"/>
      <c r="K862" s="171"/>
      <c r="L862" s="172"/>
    </row>
    <row r="863" spans="1:55" hidden="1" x14ac:dyDescent="0.3">
      <c r="A863" s="107" t="s">
        <v>11</v>
      </c>
      <c r="B863" s="171"/>
      <c r="C863" s="171"/>
      <c r="D863" s="171"/>
      <c r="E863" s="171"/>
      <c r="F863" s="171"/>
      <c r="G863" s="171"/>
      <c r="H863" s="171"/>
      <c r="I863" s="171"/>
      <c r="J863" s="171"/>
      <c r="K863" s="171"/>
      <c r="L863" s="172"/>
    </row>
    <row r="864" spans="1:55" ht="26" hidden="1" x14ac:dyDescent="0.3">
      <c r="A864" s="107" t="s">
        <v>12</v>
      </c>
      <c r="B864" s="171"/>
      <c r="C864" s="171"/>
      <c r="D864" s="171"/>
      <c r="E864" s="171"/>
      <c r="F864" s="171"/>
      <c r="G864" s="171"/>
      <c r="H864" s="171"/>
      <c r="I864" s="171"/>
      <c r="J864" s="171"/>
      <c r="K864" s="171"/>
      <c r="L864" s="172"/>
    </row>
    <row r="865" spans="1:55" s="122" customFormat="1" x14ac:dyDescent="0.3">
      <c r="A865" s="146" t="s">
        <v>13</v>
      </c>
      <c r="B865" s="147">
        <f>B867+B868</f>
        <v>911484037.14285707</v>
      </c>
      <c r="C865" s="147">
        <f t="shared" ref="C865:L865" si="1148">C867+C868</f>
        <v>0</v>
      </c>
      <c r="D865" s="147">
        <f t="shared" si="1148"/>
        <v>0</v>
      </c>
      <c r="E865" s="147">
        <f t="shared" si="1148"/>
        <v>0</v>
      </c>
      <c r="F865" s="147">
        <f t="shared" si="1148"/>
        <v>0</v>
      </c>
      <c r="G865" s="147">
        <f t="shared" si="1148"/>
        <v>151914006.19047618</v>
      </c>
      <c r="H865" s="147">
        <f t="shared" si="1148"/>
        <v>151914006.19047618</v>
      </c>
      <c r="I865" s="147">
        <f t="shared" si="1148"/>
        <v>151914006.19047618</v>
      </c>
      <c r="J865" s="147">
        <f t="shared" si="1148"/>
        <v>151914006.19047618</v>
      </c>
      <c r="K865" s="147">
        <f t="shared" si="1148"/>
        <v>151914006.19047618</v>
      </c>
      <c r="L865" s="151">
        <f t="shared" si="1148"/>
        <v>151914006.19047618</v>
      </c>
      <c r="M865" s="117"/>
      <c r="N865" s="117"/>
      <c r="O865" s="117"/>
      <c r="P865" s="117"/>
    </row>
    <row r="866" spans="1:55" x14ac:dyDescent="0.3">
      <c r="A866" s="148" t="s">
        <v>14</v>
      </c>
      <c r="B866" s="171"/>
      <c r="C866" s="171"/>
      <c r="D866" s="171"/>
      <c r="E866" s="171"/>
      <c r="F866" s="171"/>
      <c r="G866" s="171"/>
      <c r="H866" s="171"/>
      <c r="I866" s="171"/>
      <c r="J866" s="171"/>
      <c r="K866" s="171"/>
      <c r="L866" s="172"/>
    </row>
    <row r="867" spans="1:55" x14ac:dyDescent="0.3">
      <c r="A867" s="148" t="s">
        <v>15</v>
      </c>
      <c r="B867" s="149">
        <f>B899+B924+B963+B985+B1003+B1028+B1092+B1121+B1147+B1165+B1183+B1201</f>
        <v>177100000</v>
      </c>
      <c r="C867" s="149">
        <f t="shared" ref="C867:L867" si="1149">C899+C924+C963+C985+C1003+C1028+C1092+C1121+C1147+C1165</f>
        <v>0</v>
      </c>
      <c r="D867" s="149">
        <f t="shared" si="1149"/>
        <v>0</v>
      </c>
      <c r="E867" s="149">
        <f t="shared" si="1149"/>
        <v>0</v>
      </c>
      <c r="F867" s="149">
        <f t="shared" si="1149"/>
        <v>0</v>
      </c>
      <c r="G867" s="149">
        <f t="shared" si="1149"/>
        <v>29516666.666666672</v>
      </c>
      <c r="H867" s="149">
        <f t="shared" si="1149"/>
        <v>29516666.666666672</v>
      </c>
      <c r="I867" s="149">
        <f t="shared" si="1149"/>
        <v>29516666.666666672</v>
      </c>
      <c r="J867" s="149">
        <f t="shared" si="1149"/>
        <v>29516666.666666672</v>
      </c>
      <c r="K867" s="149">
        <f t="shared" si="1149"/>
        <v>29516666.666666672</v>
      </c>
      <c r="L867" s="178">
        <f t="shared" si="1149"/>
        <v>29516666.666666672</v>
      </c>
    </row>
    <row r="868" spans="1:55" ht="52.5" thickBot="1" x14ac:dyDescent="0.35">
      <c r="A868" s="150" t="s">
        <v>16</v>
      </c>
      <c r="B868" s="177">
        <f>B900+B925+B964+B986+B1004+B1029+B1093+B1122+B1148+B1166+B1184+B1202</f>
        <v>734384037.14285707</v>
      </c>
      <c r="C868" s="177">
        <f t="shared" ref="C868:L868" si="1150">C900+C925+C964+C986+C1004+C1029+C1093+C1122+C1148+C1166+C1184</f>
        <v>0</v>
      </c>
      <c r="D868" s="177">
        <f t="shared" si="1150"/>
        <v>0</v>
      </c>
      <c r="E868" s="177">
        <f t="shared" si="1150"/>
        <v>0</v>
      </c>
      <c r="F868" s="177">
        <f t="shared" si="1150"/>
        <v>0</v>
      </c>
      <c r="G868" s="177">
        <f t="shared" si="1150"/>
        <v>122397339.52380952</v>
      </c>
      <c r="H868" s="177">
        <f t="shared" si="1150"/>
        <v>122397339.52380952</v>
      </c>
      <c r="I868" s="177">
        <f t="shared" si="1150"/>
        <v>122397339.52380952</v>
      </c>
      <c r="J868" s="177">
        <f t="shared" si="1150"/>
        <v>122397339.52380952</v>
      </c>
      <c r="K868" s="177">
        <f t="shared" si="1150"/>
        <v>122397339.52380952</v>
      </c>
      <c r="L868" s="179">
        <f t="shared" si="1150"/>
        <v>122397339.52380952</v>
      </c>
    </row>
    <row r="869" spans="1:55" s="250" customFormat="1" x14ac:dyDescent="0.3">
      <c r="A869" s="475" t="s">
        <v>461</v>
      </c>
      <c r="B869" s="476"/>
      <c r="C869" s="476"/>
      <c r="D869" s="476"/>
      <c r="E869" s="476"/>
      <c r="F869" s="476"/>
      <c r="G869" s="476"/>
      <c r="H869" s="476"/>
      <c r="I869" s="476"/>
      <c r="J869" s="476"/>
      <c r="K869" s="476"/>
      <c r="L869" s="477"/>
      <c r="M869" s="117"/>
      <c r="N869" s="117"/>
      <c r="O869" s="117"/>
      <c r="P869" s="117"/>
    </row>
    <row r="870" spans="1:55" s="250" customFormat="1" x14ac:dyDescent="0.3">
      <c r="A870" s="478" t="s">
        <v>462</v>
      </c>
      <c r="B870" s="451"/>
      <c r="C870" s="451"/>
      <c r="D870" s="451"/>
      <c r="E870" s="451"/>
      <c r="F870" s="451"/>
      <c r="G870" s="451"/>
      <c r="H870" s="451"/>
      <c r="I870" s="451"/>
      <c r="J870" s="451"/>
      <c r="K870" s="451"/>
      <c r="L870" s="479"/>
      <c r="M870" s="117"/>
      <c r="N870" s="117"/>
      <c r="O870" s="117"/>
      <c r="P870" s="117"/>
    </row>
    <row r="871" spans="1:55" s="466" customFormat="1" x14ac:dyDescent="0.3">
      <c r="A871" s="502" t="s">
        <v>463</v>
      </c>
      <c r="B871" s="451">
        <f>B872+B873</f>
        <v>4305000</v>
      </c>
      <c r="C871" s="451">
        <f t="shared" ref="C871:L871" si="1151">C872+C873</f>
        <v>0</v>
      </c>
      <c r="D871" s="451">
        <f t="shared" si="1151"/>
        <v>0</v>
      </c>
      <c r="E871" s="451">
        <f t="shared" si="1151"/>
        <v>0</v>
      </c>
      <c r="F871" s="451">
        <f t="shared" si="1151"/>
        <v>0</v>
      </c>
      <c r="G871" s="451">
        <f t="shared" si="1151"/>
        <v>717500</v>
      </c>
      <c r="H871" s="451">
        <f t="shared" si="1151"/>
        <v>717500</v>
      </c>
      <c r="I871" s="451">
        <f t="shared" si="1151"/>
        <v>717500</v>
      </c>
      <c r="J871" s="451">
        <f t="shared" si="1151"/>
        <v>717500</v>
      </c>
      <c r="K871" s="451">
        <f t="shared" si="1151"/>
        <v>717500</v>
      </c>
      <c r="L871" s="479">
        <f t="shared" si="1151"/>
        <v>717500</v>
      </c>
      <c r="M871" s="117"/>
      <c r="N871" s="117"/>
      <c r="O871" s="117"/>
      <c r="P871" s="117"/>
    </row>
    <row r="872" spans="1:55" s="469" customFormat="1" x14ac:dyDescent="0.3">
      <c r="A872" s="478" t="s">
        <v>15</v>
      </c>
      <c r="B872" s="452">
        <f>B929</f>
        <v>3000000</v>
      </c>
      <c r="C872" s="452">
        <f t="shared" ref="C872:L872" si="1152">C929</f>
        <v>0</v>
      </c>
      <c r="D872" s="452">
        <f t="shared" si="1152"/>
        <v>0</v>
      </c>
      <c r="E872" s="452">
        <f t="shared" si="1152"/>
        <v>0</v>
      </c>
      <c r="F872" s="452">
        <f t="shared" si="1152"/>
        <v>0</v>
      </c>
      <c r="G872" s="452">
        <f t="shared" si="1152"/>
        <v>500000</v>
      </c>
      <c r="H872" s="452">
        <f t="shared" si="1152"/>
        <v>500000</v>
      </c>
      <c r="I872" s="452">
        <f t="shared" si="1152"/>
        <v>500000</v>
      </c>
      <c r="J872" s="452">
        <f t="shared" si="1152"/>
        <v>500000</v>
      </c>
      <c r="K872" s="452">
        <f t="shared" si="1152"/>
        <v>500000</v>
      </c>
      <c r="L872" s="459">
        <f t="shared" si="1152"/>
        <v>500000</v>
      </c>
      <c r="M872" s="117"/>
      <c r="N872" s="117"/>
      <c r="O872" s="117"/>
      <c r="P872" s="117"/>
    </row>
    <row r="873" spans="1:55" s="469" customFormat="1" ht="52" x14ac:dyDescent="0.3">
      <c r="A873" s="478" t="s">
        <v>16</v>
      </c>
      <c r="B873" s="452">
        <f>B930</f>
        <v>1305000</v>
      </c>
      <c r="C873" s="452">
        <f t="shared" ref="C873:L873" si="1153">C930</f>
        <v>0</v>
      </c>
      <c r="D873" s="452">
        <f t="shared" si="1153"/>
        <v>0</v>
      </c>
      <c r="E873" s="452">
        <f t="shared" si="1153"/>
        <v>0</v>
      </c>
      <c r="F873" s="452">
        <f t="shared" si="1153"/>
        <v>0</v>
      </c>
      <c r="G873" s="452">
        <f t="shared" si="1153"/>
        <v>217500</v>
      </c>
      <c r="H873" s="452">
        <f t="shared" si="1153"/>
        <v>217500</v>
      </c>
      <c r="I873" s="452">
        <f t="shared" si="1153"/>
        <v>217500</v>
      </c>
      <c r="J873" s="452">
        <f t="shared" si="1153"/>
        <v>217500</v>
      </c>
      <c r="K873" s="452">
        <f t="shared" si="1153"/>
        <v>217500</v>
      </c>
      <c r="L873" s="459">
        <f t="shared" si="1153"/>
        <v>217500</v>
      </c>
      <c r="M873" s="117"/>
      <c r="N873" s="117"/>
      <c r="O873" s="117"/>
      <c r="P873" s="117"/>
    </row>
    <row r="874" spans="1:55" s="466" customFormat="1" x14ac:dyDescent="0.3">
      <c r="A874" s="502" t="s">
        <v>464</v>
      </c>
      <c r="B874" s="451">
        <f t="shared" ref="B874:L874" si="1154">B903+B931+B1010+B1032+B1096+B1125+B1169+B1205</f>
        <v>99060000</v>
      </c>
      <c r="C874" s="451">
        <f t="shared" si="1154"/>
        <v>0</v>
      </c>
      <c r="D874" s="451">
        <f t="shared" si="1154"/>
        <v>0</v>
      </c>
      <c r="E874" s="451">
        <f t="shared" si="1154"/>
        <v>0</v>
      </c>
      <c r="F874" s="451">
        <f t="shared" si="1154"/>
        <v>0</v>
      </c>
      <c r="G874" s="451">
        <f t="shared" si="1154"/>
        <v>16510000</v>
      </c>
      <c r="H874" s="451">
        <f t="shared" si="1154"/>
        <v>16510000</v>
      </c>
      <c r="I874" s="451">
        <f t="shared" si="1154"/>
        <v>16510000</v>
      </c>
      <c r="J874" s="451">
        <f t="shared" si="1154"/>
        <v>16510000</v>
      </c>
      <c r="K874" s="451">
        <f t="shared" si="1154"/>
        <v>16510000</v>
      </c>
      <c r="L874" s="479">
        <f t="shared" si="1154"/>
        <v>16510000</v>
      </c>
      <c r="M874" s="117"/>
      <c r="N874" s="117"/>
      <c r="O874" s="117"/>
      <c r="P874" s="117"/>
    </row>
    <row r="875" spans="1:55" s="466" customFormat="1" x14ac:dyDescent="0.3">
      <c r="A875" s="478" t="s">
        <v>15</v>
      </c>
      <c r="B875" s="452">
        <f t="shared" ref="B875:L875" si="1155">B904+B932+B1011+B1033+B1097+B1126+B1170+B1206</f>
        <v>5100000</v>
      </c>
      <c r="C875" s="452">
        <f t="shared" si="1155"/>
        <v>0</v>
      </c>
      <c r="D875" s="452">
        <f t="shared" si="1155"/>
        <v>0</v>
      </c>
      <c r="E875" s="452">
        <f t="shared" si="1155"/>
        <v>0</v>
      </c>
      <c r="F875" s="452">
        <f t="shared" si="1155"/>
        <v>0</v>
      </c>
      <c r="G875" s="452">
        <f t="shared" si="1155"/>
        <v>850000</v>
      </c>
      <c r="H875" s="452">
        <f t="shared" si="1155"/>
        <v>850000</v>
      </c>
      <c r="I875" s="452">
        <f t="shared" si="1155"/>
        <v>850000</v>
      </c>
      <c r="J875" s="452">
        <f t="shared" si="1155"/>
        <v>850000</v>
      </c>
      <c r="K875" s="452">
        <f t="shared" si="1155"/>
        <v>850000</v>
      </c>
      <c r="L875" s="459">
        <f t="shared" si="1155"/>
        <v>850000</v>
      </c>
      <c r="M875" s="117"/>
      <c r="N875" s="117"/>
      <c r="O875" s="117"/>
      <c r="P875" s="117"/>
    </row>
    <row r="876" spans="1:55" s="466" customFormat="1" ht="52" x14ac:dyDescent="0.3">
      <c r="A876" s="478" t="s">
        <v>16</v>
      </c>
      <c r="B876" s="452">
        <f t="shared" ref="B876:L876" si="1156">B905+B933+B1012+B1034+B1098+B1127+B1171+B1207</f>
        <v>93960000</v>
      </c>
      <c r="C876" s="452">
        <f t="shared" si="1156"/>
        <v>0</v>
      </c>
      <c r="D876" s="452">
        <f t="shared" si="1156"/>
        <v>0</v>
      </c>
      <c r="E876" s="452">
        <f t="shared" si="1156"/>
        <v>0</v>
      </c>
      <c r="F876" s="452">
        <f t="shared" si="1156"/>
        <v>0</v>
      </c>
      <c r="G876" s="452">
        <f t="shared" si="1156"/>
        <v>15660000</v>
      </c>
      <c r="H876" s="452">
        <f t="shared" si="1156"/>
        <v>15660000</v>
      </c>
      <c r="I876" s="452">
        <f t="shared" si="1156"/>
        <v>15660000</v>
      </c>
      <c r="J876" s="452">
        <f t="shared" si="1156"/>
        <v>15660000</v>
      </c>
      <c r="K876" s="452">
        <f t="shared" si="1156"/>
        <v>15660000</v>
      </c>
      <c r="L876" s="459">
        <f t="shared" si="1156"/>
        <v>15660000</v>
      </c>
      <c r="M876" s="117"/>
      <c r="N876" s="117"/>
      <c r="O876" s="117"/>
      <c r="P876" s="117"/>
    </row>
    <row r="877" spans="1:55" s="466" customFormat="1" ht="13.5" customHeight="1" x14ac:dyDescent="0.3">
      <c r="A877" s="497" t="s">
        <v>466</v>
      </c>
      <c r="B877" s="451">
        <f t="shared" ref="B877:L877" si="1157">B906+B934+B967+B1035+B1099+B1187</f>
        <v>458407690</v>
      </c>
      <c r="C877" s="451">
        <f t="shared" si="1157"/>
        <v>0</v>
      </c>
      <c r="D877" s="451">
        <f t="shared" si="1157"/>
        <v>0</v>
      </c>
      <c r="E877" s="451">
        <f t="shared" si="1157"/>
        <v>0</v>
      </c>
      <c r="F877" s="451">
        <f t="shared" si="1157"/>
        <v>0</v>
      </c>
      <c r="G877" s="451">
        <f t="shared" si="1157"/>
        <v>76401281.666666657</v>
      </c>
      <c r="H877" s="451">
        <f t="shared" si="1157"/>
        <v>76401281.666666657</v>
      </c>
      <c r="I877" s="451">
        <f t="shared" si="1157"/>
        <v>76401281.666666657</v>
      </c>
      <c r="J877" s="451">
        <f t="shared" si="1157"/>
        <v>76401281.666666657</v>
      </c>
      <c r="K877" s="451">
        <f t="shared" si="1157"/>
        <v>76401281.666666657</v>
      </c>
      <c r="L877" s="479">
        <f t="shared" si="1157"/>
        <v>76401281.666666657</v>
      </c>
      <c r="M877" s="117"/>
      <c r="N877" s="117"/>
      <c r="O877" s="117"/>
      <c r="P877" s="117"/>
      <c r="Q877" s="472"/>
      <c r="R877" s="472"/>
      <c r="S877" s="472"/>
      <c r="T877" s="472"/>
      <c r="U877" s="472"/>
      <c r="V877" s="472"/>
      <c r="W877" s="472"/>
      <c r="X877" s="472"/>
      <c r="Y877" s="472"/>
      <c r="Z877" s="472"/>
      <c r="AA877" s="472"/>
      <c r="AB877" s="472"/>
      <c r="AC877" s="472"/>
      <c r="AD877" s="472"/>
      <c r="AE877" s="472"/>
      <c r="AF877" s="472"/>
      <c r="AG877" s="472"/>
      <c r="AH877" s="472"/>
      <c r="AI877" s="472"/>
      <c r="AJ877" s="472"/>
      <c r="AK877" s="472"/>
      <c r="AL877" s="472"/>
      <c r="AM877" s="472"/>
      <c r="AN877" s="472"/>
      <c r="AO877" s="472"/>
      <c r="AP877" s="472"/>
      <c r="AQ877" s="472"/>
      <c r="AR877" s="472"/>
      <c r="AS877" s="472"/>
      <c r="AT877" s="472"/>
      <c r="AU877" s="472"/>
      <c r="AV877" s="472"/>
      <c r="AW877" s="472"/>
      <c r="AX877" s="472"/>
      <c r="AY877" s="472"/>
      <c r="AZ877" s="472"/>
      <c r="BA877" s="472"/>
      <c r="BB877" s="472"/>
      <c r="BC877" s="472"/>
    </row>
    <row r="878" spans="1:55" s="466" customFormat="1" x14ac:dyDescent="0.3">
      <c r="A878" s="478" t="s">
        <v>15</v>
      </c>
      <c r="B878" s="452">
        <f t="shared" ref="B878:L878" si="1158">B907+B935+B968+B1036+B1100+B1188</f>
        <v>169000000</v>
      </c>
      <c r="C878" s="452">
        <f t="shared" si="1158"/>
        <v>0</v>
      </c>
      <c r="D878" s="452">
        <f t="shared" si="1158"/>
        <v>0</v>
      </c>
      <c r="E878" s="452">
        <f t="shared" si="1158"/>
        <v>0</v>
      </c>
      <c r="F878" s="452">
        <f t="shared" si="1158"/>
        <v>0</v>
      </c>
      <c r="G878" s="452">
        <f t="shared" si="1158"/>
        <v>28166666.666666672</v>
      </c>
      <c r="H878" s="452">
        <f t="shared" si="1158"/>
        <v>28166666.666666672</v>
      </c>
      <c r="I878" s="452">
        <f t="shared" si="1158"/>
        <v>28166666.666666672</v>
      </c>
      <c r="J878" s="452">
        <f t="shared" si="1158"/>
        <v>28166666.666666672</v>
      </c>
      <c r="K878" s="452">
        <f t="shared" si="1158"/>
        <v>28166666.666666672</v>
      </c>
      <c r="L878" s="459">
        <f t="shared" si="1158"/>
        <v>28166666.666666672</v>
      </c>
      <c r="M878" s="117"/>
      <c r="N878" s="117"/>
      <c r="O878" s="117"/>
      <c r="P878" s="117"/>
    </row>
    <row r="879" spans="1:55" s="466" customFormat="1" ht="52" x14ac:dyDescent="0.3">
      <c r="A879" s="478" t="s">
        <v>16</v>
      </c>
      <c r="B879" s="452">
        <f t="shared" ref="B879:L879" si="1159">B908+B936+B969+B1037+B1101+B1189</f>
        <v>289407690</v>
      </c>
      <c r="C879" s="452">
        <f t="shared" si="1159"/>
        <v>0</v>
      </c>
      <c r="D879" s="452">
        <f t="shared" si="1159"/>
        <v>0</v>
      </c>
      <c r="E879" s="452">
        <f t="shared" si="1159"/>
        <v>0</v>
      </c>
      <c r="F879" s="452">
        <f t="shared" si="1159"/>
        <v>0</v>
      </c>
      <c r="G879" s="452">
        <f t="shared" si="1159"/>
        <v>48234615</v>
      </c>
      <c r="H879" s="452">
        <f t="shared" si="1159"/>
        <v>48234615</v>
      </c>
      <c r="I879" s="452">
        <f t="shared" si="1159"/>
        <v>48234615</v>
      </c>
      <c r="J879" s="452">
        <f t="shared" si="1159"/>
        <v>48234615</v>
      </c>
      <c r="K879" s="452">
        <f t="shared" si="1159"/>
        <v>48234615</v>
      </c>
      <c r="L879" s="459">
        <f t="shared" si="1159"/>
        <v>48234615</v>
      </c>
      <c r="M879" s="117"/>
      <c r="N879" s="117"/>
      <c r="O879" s="117"/>
      <c r="P879" s="117"/>
    </row>
    <row r="880" spans="1:55" s="466" customFormat="1" x14ac:dyDescent="0.3">
      <c r="A880" s="502" t="s">
        <v>465</v>
      </c>
      <c r="B880" s="451">
        <f>B1038</f>
        <v>331441347.14285713</v>
      </c>
      <c r="C880" s="451">
        <f t="shared" ref="C880:L880" si="1160">C1038</f>
        <v>0</v>
      </c>
      <c r="D880" s="451">
        <f t="shared" si="1160"/>
        <v>0</v>
      </c>
      <c r="E880" s="451">
        <f t="shared" si="1160"/>
        <v>0</v>
      </c>
      <c r="F880" s="451">
        <f t="shared" si="1160"/>
        <v>0</v>
      </c>
      <c r="G880" s="451">
        <f t="shared" si="1160"/>
        <v>55240224.523809522</v>
      </c>
      <c r="H880" s="451">
        <f t="shared" si="1160"/>
        <v>55240224.523809522</v>
      </c>
      <c r="I880" s="451">
        <f t="shared" si="1160"/>
        <v>55240224.523809522</v>
      </c>
      <c r="J880" s="451">
        <f t="shared" si="1160"/>
        <v>55240224.523809522</v>
      </c>
      <c r="K880" s="451">
        <f t="shared" si="1160"/>
        <v>55240224.523809522</v>
      </c>
      <c r="L880" s="479">
        <f t="shared" si="1160"/>
        <v>55240224.523809522</v>
      </c>
      <c r="M880" s="117"/>
      <c r="N880" s="117"/>
      <c r="O880" s="117"/>
      <c r="P880" s="117"/>
    </row>
    <row r="881" spans="1:16" s="469" customFormat="1" hidden="1" x14ac:dyDescent="0.3">
      <c r="A881" s="478" t="s">
        <v>15</v>
      </c>
      <c r="B881" s="452">
        <f t="shared" ref="B881:L881" si="1161">B1039</f>
        <v>0</v>
      </c>
      <c r="C881" s="452">
        <f t="shared" si="1161"/>
        <v>0</v>
      </c>
      <c r="D881" s="452">
        <f t="shared" si="1161"/>
        <v>0</v>
      </c>
      <c r="E881" s="452">
        <f t="shared" si="1161"/>
        <v>0</v>
      </c>
      <c r="F881" s="452">
        <f t="shared" si="1161"/>
        <v>0</v>
      </c>
      <c r="G881" s="452">
        <f t="shared" si="1161"/>
        <v>0</v>
      </c>
      <c r="H881" s="452">
        <f t="shared" si="1161"/>
        <v>0</v>
      </c>
      <c r="I881" s="452">
        <f t="shared" si="1161"/>
        <v>0</v>
      </c>
      <c r="J881" s="452">
        <f t="shared" si="1161"/>
        <v>0</v>
      </c>
      <c r="K881" s="452">
        <f t="shared" si="1161"/>
        <v>0</v>
      </c>
      <c r="L881" s="459">
        <f t="shared" si="1161"/>
        <v>0</v>
      </c>
      <c r="M881" s="117"/>
      <c r="N881" s="117"/>
      <c r="O881" s="117"/>
      <c r="P881" s="117"/>
    </row>
    <row r="882" spans="1:16" s="469" customFormat="1" ht="52" x14ac:dyDescent="0.3">
      <c r="A882" s="478" t="s">
        <v>16</v>
      </c>
      <c r="B882" s="452">
        <f t="shared" ref="B882:L882" si="1162">B1040</f>
        <v>331441347.14285713</v>
      </c>
      <c r="C882" s="452">
        <f t="shared" si="1162"/>
        <v>0</v>
      </c>
      <c r="D882" s="452">
        <f t="shared" si="1162"/>
        <v>0</v>
      </c>
      <c r="E882" s="452">
        <f t="shared" si="1162"/>
        <v>0</v>
      </c>
      <c r="F882" s="452">
        <f t="shared" si="1162"/>
        <v>0</v>
      </c>
      <c r="G882" s="452">
        <f t="shared" si="1162"/>
        <v>55240224.523809522</v>
      </c>
      <c r="H882" s="452">
        <f t="shared" si="1162"/>
        <v>55240224.523809522</v>
      </c>
      <c r="I882" s="452">
        <f t="shared" si="1162"/>
        <v>55240224.523809522</v>
      </c>
      <c r="J882" s="452">
        <f t="shared" si="1162"/>
        <v>55240224.523809522</v>
      </c>
      <c r="K882" s="452">
        <f t="shared" si="1162"/>
        <v>55240224.523809522</v>
      </c>
      <c r="L882" s="459">
        <f t="shared" si="1162"/>
        <v>55240224.523809522</v>
      </c>
      <c r="M882" s="117"/>
      <c r="N882" s="117"/>
      <c r="O882" s="117"/>
      <c r="P882" s="117"/>
    </row>
    <row r="883" spans="1:16" s="466" customFormat="1" x14ac:dyDescent="0.3">
      <c r="A883" s="530" t="s">
        <v>468</v>
      </c>
      <c r="B883" s="487">
        <f>B1151</f>
        <v>0</v>
      </c>
      <c r="C883" s="487">
        <f t="shared" ref="C883:L883" si="1163">C1151</f>
        <v>0</v>
      </c>
      <c r="D883" s="487">
        <f t="shared" si="1163"/>
        <v>0</v>
      </c>
      <c r="E883" s="487">
        <f t="shared" si="1163"/>
        <v>0</v>
      </c>
      <c r="F883" s="487">
        <f t="shared" si="1163"/>
        <v>0</v>
      </c>
      <c r="G883" s="487">
        <f t="shared" si="1163"/>
        <v>0</v>
      </c>
      <c r="H883" s="487">
        <f t="shared" si="1163"/>
        <v>0</v>
      </c>
      <c r="I883" s="487">
        <f t="shared" si="1163"/>
        <v>0</v>
      </c>
      <c r="J883" s="487">
        <f t="shared" si="1163"/>
        <v>0</v>
      </c>
      <c r="K883" s="487">
        <f t="shared" si="1163"/>
        <v>0</v>
      </c>
      <c r="L883" s="531">
        <f t="shared" si="1163"/>
        <v>0</v>
      </c>
      <c r="M883" s="117"/>
      <c r="N883" s="117"/>
      <c r="O883" s="117"/>
      <c r="P883" s="117"/>
    </row>
    <row r="884" spans="1:16" s="469" customFormat="1" hidden="1" x14ac:dyDescent="0.3">
      <c r="A884" s="478" t="s">
        <v>15</v>
      </c>
      <c r="B884" s="576">
        <f t="shared" ref="B884:L884" si="1164">B1152</f>
        <v>0</v>
      </c>
      <c r="C884" s="576">
        <f t="shared" si="1164"/>
        <v>0</v>
      </c>
      <c r="D884" s="576">
        <f t="shared" si="1164"/>
        <v>0</v>
      </c>
      <c r="E884" s="576">
        <f t="shared" si="1164"/>
        <v>0</v>
      </c>
      <c r="F884" s="576">
        <f t="shared" si="1164"/>
        <v>0</v>
      </c>
      <c r="G884" s="576">
        <f t="shared" si="1164"/>
        <v>0</v>
      </c>
      <c r="H884" s="576">
        <f t="shared" si="1164"/>
        <v>0</v>
      </c>
      <c r="I884" s="576">
        <f t="shared" si="1164"/>
        <v>0</v>
      </c>
      <c r="J884" s="576">
        <f t="shared" si="1164"/>
        <v>0</v>
      </c>
      <c r="K884" s="576">
        <f t="shared" si="1164"/>
        <v>0</v>
      </c>
      <c r="L884" s="577">
        <f t="shared" si="1164"/>
        <v>0</v>
      </c>
      <c r="M884" s="117"/>
      <c r="N884" s="117"/>
      <c r="O884" s="117"/>
      <c r="P884" s="117"/>
    </row>
    <row r="885" spans="1:16" s="469" customFormat="1" ht="52" hidden="1" x14ac:dyDescent="0.3">
      <c r="A885" s="478" t="s">
        <v>16</v>
      </c>
      <c r="B885" s="576">
        <f t="shared" ref="B885:L885" si="1165">B1153</f>
        <v>0</v>
      </c>
      <c r="C885" s="576">
        <f t="shared" si="1165"/>
        <v>0</v>
      </c>
      <c r="D885" s="576">
        <f t="shared" si="1165"/>
        <v>0</v>
      </c>
      <c r="E885" s="576">
        <f t="shared" si="1165"/>
        <v>0</v>
      </c>
      <c r="F885" s="576">
        <f t="shared" si="1165"/>
        <v>0</v>
      </c>
      <c r="G885" s="576">
        <f t="shared" si="1165"/>
        <v>0</v>
      </c>
      <c r="H885" s="576">
        <f t="shared" si="1165"/>
        <v>0</v>
      </c>
      <c r="I885" s="576">
        <f t="shared" si="1165"/>
        <v>0</v>
      </c>
      <c r="J885" s="576">
        <f t="shared" si="1165"/>
        <v>0</v>
      </c>
      <c r="K885" s="576">
        <f t="shared" si="1165"/>
        <v>0</v>
      </c>
      <c r="L885" s="577">
        <f t="shared" si="1165"/>
        <v>0</v>
      </c>
      <c r="M885" s="117"/>
      <c r="N885" s="117"/>
      <c r="O885" s="117"/>
      <c r="P885" s="117"/>
    </row>
    <row r="886" spans="1:16" s="469" customFormat="1" ht="26" x14ac:dyDescent="0.3">
      <c r="A886" s="502" t="s">
        <v>470</v>
      </c>
      <c r="B886" s="451">
        <f t="shared" ref="B886:L886" si="1166">B937+B1007</f>
        <v>18270000</v>
      </c>
      <c r="C886" s="451">
        <f t="shared" si="1166"/>
        <v>0</v>
      </c>
      <c r="D886" s="451">
        <f t="shared" si="1166"/>
        <v>0</v>
      </c>
      <c r="E886" s="451">
        <f t="shared" si="1166"/>
        <v>0</v>
      </c>
      <c r="F886" s="451">
        <f t="shared" si="1166"/>
        <v>0</v>
      </c>
      <c r="G886" s="451">
        <f t="shared" si="1166"/>
        <v>3045000</v>
      </c>
      <c r="H886" s="451">
        <f t="shared" si="1166"/>
        <v>3045000</v>
      </c>
      <c r="I886" s="451">
        <f t="shared" si="1166"/>
        <v>3045000</v>
      </c>
      <c r="J886" s="451">
        <f t="shared" si="1166"/>
        <v>3045000</v>
      </c>
      <c r="K886" s="451">
        <f t="shared" si="1166"/>
        <v>3045000</v>
      </c>
      <c r="L886" s="479">
        <f t="shared" si="1166"/>
        <v>3045000</v>
      </c>
      <c r="M886" s="117"/>
      <c r="N886" s="117"/>
      <c r="O886" s="117"/>
      <c r="P886" s="117"/>
    </row>
    <row r="887" spans="1:16" s="469" customFormat="1" hidden="1" x14ac:dyDescent="0.3">
      <c r="A887" s="478" t="s">
        <v>15</v>
      </c>
      <c r="B887" s="407">
        <f t="shared" ref="B887:L887" si="1167">B938+B1008</f>
        <v>0</v>
      </c>
      <c r="C887" s="407">
        <f t="shared" si="1167"/>
        <v>0</v>
      </c>
      <c r="D887" s="407">
        <f t="shared" si="1167"/>
        <v>0</v>
      </c>
      <c r="E887" s="407">
        <f t="shared" si="1167"/>
        <v>0</v>
      </c>
      <c r="F887" s="407">
        <f t="shared" si="1167"/>
        <v>0</v>
      </c>
      <c r="G887" s="407">
        <f t="shared" si="1167"/>
        <v>0</v>
      </c>
      <c r="H887" s="407">
        <f t="shared" si="1167"/>
        <v>0</v>
      </c>
      <c r="I887" s="407">
        <f t="shared" si="1167"/>
        <v>0</v>
      </c>
      <c r="J887" s="407">
        <f t="shared" si="1167"/>
        <v>0</v>
      </c>
      <c r="K887" s="407">
        <f t="shared" si="1167"/>
        <v>0</v>
      </c>
      <c r="L887" s="408">
        <f t="shared" si="1167"/>
        <v>0</v>
      </c>
      <c r="M887" s="117"/>
      <c r="N887" s="117"/>
      <c r="O887" s="117"/>
      <c r="P887" s="117"/>
    </row>
    <row r="888" spans="1:16" s="469" customFormat="1" ht="52" x14ac:dyDescent="0.3">
      <c r="A888" s="478" t="s">
        <v>16</v>
      </c>
      <c r="B888" s="407">
        <f t="shared" ref="B888:L888" si="1168">B939+B1009</f>
        <v>18270000</v>
      </c>
      <c r="C888" s="407">
        <f t="shared" si="1168"/>
        <v>0</v>
      </c>
      <c r="D888" s="407">
        <f t="shared" si="1168"/>
        <v>0</v>
      </c>
      <c r="E888" s="407">
        <f t="shared" si="1168"/>
        <v>0</v>
      </c>
      <c r="F888" s="407">
        <f t="shared" si="1168"/>
        <v>0</v>
      </c>
      <c r="G888" s="407">
        <f t="shared" si="1168"/>
        <v>3045000</v>
      </c>
      <c r="H888" s="407">
        <f t="shared" si="1168"/>
        <v>3045000</v>
      </c>
      <c r="I888" s="407">
        <f t="shared" si="1168"/>
        <v>3045000</v>
      </c>
      <c r="J888" s="407">
        <f t="shared" si="1168"/>
        <v>3045000</v>
      </c>
      <c r="K888" s="407">
        <f t="shared" si="1168"/>
        <v>3045000</v>
      </c>
      <c r="L888" s="408">
        <f t="shared" si="1168"/>
        <v>3045000</v>
      </c>
      <c r="M888" s="117"/>
      <c r="N888" s="117"/>
      <c r="O888" s="117"/>
      <c r="P888" s="117"/>
    </row>
    <row r="889" spans="1:16" s="469" customFormat="1" ht="13.5" thickBot="1" x14ac:dyDescent="0.35">
      <c r="A889" s="502" t="s">
        <v>472</v>
      </c>
      <c r="B889" s="451">
        <f>B989</f>
        <v>0</v>
      </c>
      <c r="C889" s="451">
        <f t="shared" ref="C889:L889" si="1169">C989</f>
        <v>0</v>
      </c>
      <c r="D889" s="451">
        <f t="shared" si="1169"/>
        <v>0</v>
      </c>
      <c r="E889" s="451">
        <f t="shared" si="1169"/>
        <v>0</v>
      </c>
      <c r="F889" s="451">
        <f t="shared" si="1169"/>
        <v>0</v>
      </c>
      <c r="G889" s="451">
        <f t="shared" si="1169"/>
        <v>0</v>
      </c>
      <c r="H889" s="451">
        <f t="shared" si="1169"/>
        <v>0</v>
      </c>
      <c r="I889" s="451">
        <f t="shared" si="1169"/>
        <v>0</v>
      </c>
      <c r="J889" s="451">
        <f t="shared" si="1169"/>
        <v>0</v>
      </c>
      <c r="K889" s="451">
        <f t="shared" si="1169"/>
        <v>0</v>
      </c>
      <c r="L889" s="479">
        <f t="shared" si="1169"/>
        <v>0</v>
      </c>
      <c r="M889" s="117"/>
      <c r="N889" s="117"/>
      <c r="O889" s="117"/>
      <c r="P889" s="117"/>
    </row>
    <row r="890" spans="1:16" s="469" customFormat="1" hidden="1" x14ac:dyDescent="0.3">
      <c r="A890" s="478" t="s">
        <v>15</v>
      </c>
      <c r="B890" s="452">
        <f t="shared" ref="B890:L890" si="1170">B990</f>
        <v>0</v>
      </c>
      <c r="C890" s="452">
        <f t="shared" si="1170"/>
        <v>0</v>
      </c>
      <c r="D890" s="452">
        <f t="shared" si="1170"/>
        <v>0</v>
      </c>
      <c r="E890" s="452">
        <f t="shared" si="1170"/>
        <v>0</v>
      </c>
      <c r="F890" s="452">
        <f t="shared" si="1170"/>
        <v>0</v>
      </c>
      <c r="G890" s="452">
        <f t="shared" si="1170"/>
        <v>0</v>
      </c>
      <c r="H890" s="452">
        <f t="shared" si="1170"/>
        <v>0</v>
      </c>
      <c r="I890" s="452">
        <f t="shared" si="1170"/>
        <v>0</v>
      </c>
      <c r="J890" s="452">
        <f t="shared" si="1170"/>
        <v>0</v>
      </c>
      <c r="K890" s="452">
        <f t="shared" si="1170"/>
        <v>0</v>
      </c>
      <c r="L890" s="459">
        <f t="shared" si="1170"/>
        <v>0</v>
      </c>
      <c r="M890" s="117"/>
      <c r="N890" s="117"/>
      <c r="O890" s="117"/>
      <c r="P890" s="117"/>
    </row>
    <row r="891" spans="1:16" s="469" customFormat="1" ht="52.5" hidden="1" thickBot="1" x14ac:dyDescent="0.35">
      <c r="A891" s="503" t="s">
        <v>16</v>
      </c>
      <c r="B891" s="460">
        <f t="shared" ref="B891:L891" si="1171">B991</f>
        <v>0</v>
      </c>
      <c r="C891" s="460">
        <f t="shared" si="1171"/>
        <v>0</v>
      </c>
      <c r="D891" s="460">
        <f t="shared" si="1171"/>
        <v>0</v>
      </c>
      <c r="E891" s="460">
        <f t="shared" si="1171"/>
        <v>0</v>
      </c>
      <c r="F891" s="460">
        <f t="shared" si="1171"/>
        <v>0</v>
      </c>
      <c r="G891" s="460">
        <f t="shared" si="1171"/>
        <v>0</v>
      </c>
      <c r="H891" s="460">
        <f t="shared" si="1171"/>
        <v>0</v>
      </c>
      <c r="I891" s="460">
        <f t="shared" si="1171"/>
        <v>0</v>
      </c>
      <c r="J891" s="460">
        <f t="shared" si="1171"/>
        <v>0</v>
      </c>
      <c r="K891" s="460">
        <f t="shared" si="1171"/>
        <v>0</v>
      </c>
      <c r="L891" s="461">
        <f t="shared" si="1171"/>
        <v>0</v>
      </c>
      <c r="M891" s="117"/>
      <c r="N891" s="117"/>
      <c r="O891" s="117"/>
      <c r="P891" s="117"/>
    </row>
    <row r="892" spans="1:16" s="122" customFormat="1" ht="26" x14ac:dyDescent="0.3">
      <c r="A892" s="447" t="s">
        <v>563</v>
      </c>
      <c r="B892" s="652"/>
      <c r="C892" s="652"/>
      <c r="D892" s="652"/>
      <c r="E892" s="652"/>
      <c r="F892" s="652"/>
      <c r="G892" s="652"/>
      <c r="H892" s="652"/>
      <c r="I892" s="652"/>
      <c r="J892" s="652"/>
      <c r="K892" s="652"/>
      <c r="L892" s="653"/>
      <c r="M892" s="117"/>
      <c r="N892" s="117"/>
      <c r="O892" s="117"/>
      <c r="P892" s="117"/>
    </row>
    <row r="893" spans="1:16" s="122" customFormat="1" ht="17.25" customHeight="1" x14ac:dyDescent="0.3">
      <c r="A893" s="436" t="s">
        <v>9</v>
      </c>
      <c r="B893" s="584">
        <f>B897</f>
        <v>64107690</v>
      </c>
      <c r="C893" s="584">
        <f t="shared" ref="C893:L893" si="1172">C897</f>
        <v>0</v>
      </c>
      <c r="D893" s="584">
        <f t="shared" si="1172"/>
        <v>0</v>
      </c>
      <c r="E893" s="584">
        <f t="shared" si="1172"/>
        <v>0</v>
      </c>
      <c r="F893" s="584">
        <f t="shared" si="1172"/>
        <v>0</v>
      </c>
      <c r="G893" s="584">
        <f t="shared" si="1172"/>
        <v>10684615</v>
      </c>
      <c r="H893" s="584">
        <f t="shared" si="1172"/>
        <v>10684615</v>
      </c>
      <c r="I893" s="584">
        <f t="shared" si="1172"/>
        <v>10684615</v>
      </c>
      <c r="J893" s="584">
        <f t="shared" si="1172"/>
        <v>10684615</v>
      </c>
      <c r="K893" s="584">
        <f t="shared" si="1172"/>
        <v>10684615</v>
      </c>
      <c r="L893" s="585">
        <f t="shared" si="1172"/>
        <v>10684615</v>
      </c>
      <c r="M893" s="117"/>
      <c r="N893" s="117"/>
      <c r="O893" s="117"/>
      <c r="P893" s="117"/>
    </row>
    <row r="894" spans="1:16" hidden="1" x14ac:dyDescent="0.3">
      <c r="A894" s="433" t="s">
        <v>10</v>
      </c>
      <c r="B894" s="434"/>
      <c r="C894" s="434"/>
      <c r="D894" s="434"/>
      <c r="E894" s="434"/>
      <c r="F894" s="434"/>
      <c r="G894" s="434"/>
      <c r="H894" s="434"/>
      <c r="I894" s="434"/>
      <c r="J894" s="434"/>
      <c r="K894" s="434"/>
      <c r="L894" s="435"/>
    </row>
    <row r="895" spans="1:16" hidden="1" x14ac:dyDescent="0.3">
      <c r="A895" s="433" t="s">
        <v>11</v>
      </c>
      <c r="B895" s="434"/>
      <c r="C895" s="434"/>
      <c r="D895" s="434"/>
      <c r="E895" s="434"/>
      <c r="F895" s="434"/>
      <c r="G895" s="434"/>
      <c r="H895" s="434"/>
      <c r="I895" s="434"/>
      <c r="J895" s="434"/>
      <c r="K895" s="434"/>
      <c r="L895" s="435"/>
    </row>
    <row r="896" spans="1:16" ht="26" hidden="1" x14ac:dyDescent="0.3">
      <c r="A896" s="433" t="s">
        <v>12</v>
      </c>
      <c r="B896" s="434"/>
      <c r="C896" s="434"/>
      <c r="D896" s="434"/>
      <c r="E896" s="434"/>
      <c r="F896" s="434"/>
      <c r="G896" s="434"/>
      <c r="H896" s="434"/>
      <c r="I896" s="434"/>
      <c r="J896" s="434"/>
      <c r="K896" s="434"/>
      <c r="L896" s="435"/>
    </row>
    <row r="897" spans="1:55" s="122" customFormat="1" x14ac:dyDescent="0.3">
      <c r="A897" s="436" t="s">
        <v>13</v>
      </c>
      <c r="B897" s="584">
        <f>B899+B900</f>
        <v>64107690</v>
      </c>
      <c r="C897" s="584">
        <f t="shared" ref="C897:L897" si="1173">C899+C900</f>
        <v>0</v>
      </c>
      <c r="D897" s="584">
        <f t="shared" si="1173"/>
        <v>0</v>
      </c>
      <c r="E897" s="584">
        <f t="shared" si="1173"/>
        <v>0</v>
      </c>
      <c r="F897" s="584">
        <f t="shared" si="1173"/>
        <v>0</v>
      </c>
      <c r="G897" s="584">
        <f t="shared" si="1173"/>
        <v>10684615</v>
      </c>
      <c r="H897" s="584">
        <f t="shared" si="1173"/>
        <v>10684615</v>
      </c>
      <c r="I897" s="584">
        <f t="shared" si="1173"/>
        <v>10684615</v>
      </c>
      <c r="J897" s="584">
        <f t="shared" si="1173"/>
        <v>10684615</v>
      </c>
      <c r="K897" s="584">
        <f t="shared" si="1173"/>
        <v>10684615</v>
      </c>
      <c r="L897" s="585">
        <f t="shared" si="1173"/>
        <v>10684615</v>
      </c>
      <c r="M897" s="117"/>
      <c r="N897" s="117"/>
      <c r="O897" s="117"/>
      <c r="P897" s="117"/>
    </row>
    <row r="898" spans="1:55" x14ac:dyDescent="0.3">
      <c r="A898" s="433" t="s">
        <v>14</v>
      </c>
      <c r="B898" s="434"/>
      <c r="C898" s="434"/>
      <c r="D898" s="434"/>
      <c r="E898" s="434"/>
      <c r="F898" s="434"/>
      <c r="G898" s="434"/>
      <c r="H898" s="434"/>
      <c r="I898" s="434"/>
      <c r="J898" s="434"/>
      <c r="K898" s="434"/>
      <c r="L898" s="435"/>
    </row>
    <row r="899" spans="1:55" hidden="1" x14ac:dyDescent="0.3">
      <c r="A899" s="433" t="s">
        <v>15</v>
      </c>
      <c r="B899" s="437">
        <f t="shared" ref="B899:L899" si="1174">B911+B915</f>
        <v>0</v>
      </c>
      <c r="C899" s="437">
        <f t="shared" si="1174"/>
        <v>0</v>
      </c>
      <c r="D899" s="437">
        <f t="shared" si="1174"/>
        <v>0</v>
      </c>
      <c r="E899" s="437">
        <f t="shared" si="1174"/>
        <v>0</v>
      </c>
      <c r="F899" s="437">
        <f t="shared" si="1174"/>
        <v>0</v>
      </c>
      <c r="G899" s="437">
        <f t="shared" si="1174"/>
        <v>0</v>
      </c>
      <c r="H899" s="437">
        <f t="shared" si="1174"/>
        <v>0</v>
      </c>
      <c r="I899" s="437">
        <f t="shared" si="1174"/>
        <v>0</v>
      </c>
      <c r="J899" s="437">
        <f t="shared" si="1174"/>
        <v>0</v>
      </c>
      <c r="K899" s="437">
        <f t="shared" si="1174"/>
        <v>0</v>
      </c>
      <c r="L899" s="438">
        <f t="shared" si="1174"/>
        <v>0</v>
      </c>
    </row>
    <row r="900" spans="1:55" ht="52.5" thickBot="1" x14ac:dyDescent="0.35">
      <c r="A900" s="440" t="s">
        <v>16</v>
      </c>
      <c r="B900" s="441">
        <f t="shared" ref="B900:L900" si="1175">B912+B916</f>
        <v>64107690</v>
      </c>
      <c r="C900" s="441">
        <f t="shared" si="1175"/>
        <v>0</v>
      </c>
      <c r="D900" s="441">
        <f t="shared" si="1175"/>
        <v>0</v>
      </c>
      <c r="E900" s="441">
        <f t="shared" si="1175"/>
        <v>0</v>
      </c>
      <c r="F900" s="441">
        <f t="shared" si="1175"/>
        <v>0</v>
      </c>
      <c r="G900" s="441">
        <f t="shared" si="1175"/>
        <v>10684615</v>
      </c>
      <c r="H900" s="441">
        <f t="shared" si="1175"/>
        <v>10684615</v>
      </c>
      <c r="I900" s="441">
        <f t="shared" si="1175"/>
        <v>10684615</v>
      </c>
      <c r="J900" s="441">
        <f t="shared" si="1175"/>
        <v>10684615</v>
      </c>
      <c r="K900" s="441">
        <f t="shared" si="1175"/>
        <v>10684615</v>
      </c>
      <c r="L900" s="442">
        <f t="shared" si="1175"/>
        <v>10684615</v>
      </c>
    </row>
    <row r="901" spans="1:55" s="397" customFormat="1" x14ac:dyDescent="0.3">
      <c r="A901" s="454" t="s">
        <v>461</v>
      </c>
      <c r="B901" s="455"/>
      <c r="C901" s="455"/>
      <c r="D901" s="455"/>
      <c r="E901" s="455"/>
      <c r="F901" s="455"/>
      <c r="G901" s="455"/>
      <c r="H901" s="455"/>
      <c r="I901" s="455"/>
      <c r="J901" s="455"/>
      <c r="K901" s="455"/>
      <c r="L901" s="456"/>
      <c r="M901" s="117"/>
      <c r="N901" s="117"/>
      <c r="O901" s="117"/>
      <c r="P901" s="117"/>
    </row>
    <row r="902" spans="1:55" s="397" customFormat="1" x14ac:dyDescent="0.3">
      <c r="A902" s="252" t="s">
        <v>462</v>
      </c>
      <c r="B902" s="248"/>
      <c r="C902" s="248"/>
      <c r="D902" s="248"/>
      <c r="E902" s="248"/>
      <c r="F902" s="248"/>
      <c r="G902" s="248"/>
      <c r="H902" s="248"/>
      <c r="I902" s="248"/>
      <c r="J902" s="248"/>
      <c r="K902" s="248"/>
      <c r="L902" s="249"/>
      <c r="M902" s="117"/>
      <c r="N902" s="117"/>
      <c r="O902" s="117"/>
      <c r="P902" s="117"/>
    </row>
    <row r="903" spans="1:55" s="486" customFormat="1" x14ac:dyDescent="0.3">
      <c r="A903" s="502" t="s">
        <v>464</v>
      </c>
      <c r="B903" s="451">
        <f>B910</f>
        <v>52200000</v>
      </c>
      <c r="C903" s="451">
        <f t="shared" ref="C903:L903" si="1176">C910</f>
        <v>0</v>
      </c>
      <c r="D903" s="451">
        <f t="shared" si="1176"/>
        <v>0</v>
      </c>
      <c r="E903" s="451">
        <f t="shared" si="1176"/>
        <v>0</v>
      </c>
      <c r="F903" s="451">
        <f t="shared" si="1176"/>
        <v>0</v>
      </c>
      <c r="G903" s="451">
        <f t="shared" si="1176"/>
        <v>8700000</v>
      </c>
      <c r="H903" s="451">
        <f t="shared" si="1176"/>
        <v>8700000</v>
      </c>
      <c r="I903" s="451">
        <f t="shared" si="1176"/>
        <v>8700000</v>
      </c>
      <c r="J903" s="451">
        <f t="shared" si="1176"/>
        <v>8700000</v>
      </c>
      <c r="K903" s="451">
        <f t="shared" si="1176"/>
        <v>8700000</v>
      </c>
      <c r="L903" s="479">
        <f t="shared" si="1176"/>
        <v>8700000</v>
      </c>
      <c r="M903" s="117"/>
      <c r="N903" s="117"/>
      <c r="O903" s="117"/>
      <c r="P903" s="117"/>
    </row>
    <row r="904" spans="1:55" s="486" customFormat="1" hidden="1" x14ac:dyDescent="0.3">
      <c r="A904" s="478" t="s">
        <v>15</v>
      </c>
      <c r="B904" s="452">
        <f t="shared" ref="B904:L904" si="1177">B911</f>
        <v>0</v>
      </c>
      <c r="C904" s="452">
        <f t="shared" si="1177"/>
        <v>0</v>
      </c>
      <c r="D904" s="452">
        <f t="shared" si="1177"/>
        <v>0</v>
      </c>
      <c r="E904" s="452">
        <f t="shared" si="1177"/>
        <v>0</v>
      </c>
      <c r="F904" s="452">
        <f t="shared" si="1177"/>
        <v>0</v>
      </c>
      <c r="G904" s="452">
        <f t="shared" si="1177"/>
        <v>0</v>
      </c>
      <c r="H904" s="452">
        <f t="shared" si="1177"/>
        <v>0</v>
      </c>
      <c r="I904" s="452">
        <f t="shared" si="1177"/>
        <v>0</v>
      </c>
      <c r="J904" s="452">
        <f t="shared" si="1177"/>
        <v>0</v>
      </c>
      <c r="K904" s="452">
        <f t="shared" si="1177"/>
        <v>0</v>
      </c>
      <c r="L904" s="459">
        <f t="shared" si="1177"/>
        <v>0</v>
      </c>
      <c r="M904" s="117"/>
      <c r="N904" s="117"/>
      <c r="O904" s="117"/>
      <c r="P904" s="117"/>
    </row>
    <row r="905" spans="1:55" s="486" customFormat="1" ht="52" x14ac:dyDescent="0.3">
      <c r="A905" s="478" t="s">
        <v>16</v>
      </c>
      <c r="B905" s="452">
        <f t="shared" ref="B905:L905" si="1178">B912</f>
        <v>52200000</v>
      </c>
      <c r="C905" s="452">
        <f t="shared" si="1178"/>
        <v>0</v>
      </c>
      <c r="D905" s="452">
        <f t="shared" si="1178"/>
        <v>0</v>
      </c>
      <c r="E905" s="452">
        <f t="shared" si="1178"/>
        <v>0</v>
      </c>
      <c r="F905" s="452">
        <f t="shared" si="1178"/>
        <v>0</v>
      </c>
      <c r="G905" s="452">
        <f t="shared" si="1178"/>
        <v>8700000</v>
      </c>
      <c r="H905" s="452">
        <f t="shared" si="1178"/>
        <v>8700000</v>
      </c>
      <c r="I905" s="452">
        <f t="shared" si="1178"/>
        <v>8700000</v>
      </c>
      <c r="J905" s="452">
        <f t="shared" si="1178"/>
        <v>8700000</v>
      </c>
      <c r="K905" s="452">
        <f t="shared" si="1178"/>
        <v>8700000</v>
      </c>
      <c r="L905" s="459">
        <f t="shared" si="1178"/>
        <v>8700000</v>
      </c>
      <c r="M905" s="117"/>
      <c r="N905" s="117"/>
      <c r="O905" s="117"/>
      <c r="P905" s="117"/>
    </row>
    <row r="906" spans="1:55" s="486" customFormat="1" ht="13.5" customHeight="1" x14ac:dyDescent="0.3">
      <c r="A906" s="497" t="s">
        <v>466</v>
      </c>
      <c r="B906" s="451">
        <f>B914</f>
        <v>11907690</v>
      </c>
      <c r="C906" s="451">
        <f t="shared" ref="C906:L906" si="1179">C914</f>
        <v>0</v>
      </c>
      <c r="D906" s="451">
        <f t="shared" si="1179"/>
        <v>0</v>
      </c>
      <c r="E906" s="451">
        <f t="shared" si="1179"/>
        <v>0</v>
      </c>
      <c r="F906" s="451">
        <f t="shared" si="1179"/>
        <v>0</v>
      </c>
      <c r="G906" s="451">
        <f t="shared" si="1179"/>
        <v>1984615</v>
      </c>
      <c r="H906" s="451">
        <f t="shared" si="1179"/>
        <v>1984615</v>
      </c>
      <c r="I906" s="451">
        <f t="shared" si="1179"/>
        <v>1984615</v>
      </c>
      <c r="J906" s="451">
        <f t="shared" si="1179"/>
        <v>1984615</v>
      </c>
      <c r="K906" s="451">
        <f t="shared" si="1179"/>
        <v>1984615</v>
      </c>
      <c r="L906" s="479">
        <f t="shared" si="1179"/>
        <v>1984615</v>
      </c>
      <c r="M906" s="117"/>
      <c r="N906" s="117"/>
      <c r="O906" s="117"/>
      <c r="P906" s="117"/>
      <c r="Q906" s="520"/>
      <c r="R906" s="520"/>
      <c r="S906" s="520"/>
      <c r="T906" s="520"/>
      <c r="U906" s="520"/>
      <c r="V906" s="520"/>
      <c r="W906" s="520"/>
      <c r="X906" s="520"/>
      <c r="Y906" s="520"/>
      <c r="Z906" s="520"/>
      <c r="AA906" s="520"/>
      <c r="AB906" s="520"/>
      <c r="AC906" s="520"/>
      <c r="AD906" s="520"/>
      <c r="AE906" s="520"/>
      <c r="AF906" s="520"/>
      <c r="AG906" s="520"/>
      <c r="AH906" s="520"/>
      <c r="AI906" s="520"/>
      <c r="AJ906" s="520"/>
      <c r="AK906" s="520"/>
      <c r="AL906" s="520"/>
      <c r="AM906" s="520"/>
      <c r="AN906" s="520"/>
      <c r="AO906" s="520"/>
      <c r="AP906" s="520"/>
      <c r="AQ906" s="520"/>
      <c r="AR906" s="520"/>
      <c r="AS906" s="520"/>
      <c r="AT906" s="520"/>
      <c r="AU906" s="520"/>
      <c r="AV906" s="520"/>
      <c r="AW906" s="520"/>
      <c r="AX906" s="520"/>
      <c r="AY906" s="520"/>
      <c r="AZ906" s="520"/>
      <c r="BA906" s="520"/>
      <c r="BB906" s="520"/>
      <c r="BC906" s="520"/>
    </row>
    <row r="907" spans="1:55" s="397" customFormat="1" hidden="1" x14ac:dyDescent="0.3">
      <c r="A907" s="252" t="s">
        <v>15</v>
      </c>
      <c r="B907" s="463">
        <f t="shared" ref="B907:L908" si="1180">B915</f>
        <v>0</v>
      </c>
      <c r="C907" s="463">
        <f t="shared" si="1180"/>
        <v>0</v>
      </c>
      <c r="D907" s="463">
        <f t="shared" si="1180"/>
        <v>0</v>
      </c>
      <c r="E907" s="463">
        <f t="shared" si="1180"/>
        <v>0</v>
      </c>
      <c r="F907" s="463">
        <f t="shared" si="1180"/>
        <v>0</v>
      </c>
      <c r="G907" s="463">
        <f t="shared" si="1180"/>
        <v>0</v>
      </c>
      <c r="H907" s="463">
        <f t="shared" si="1180"/>
        <v>0</v>
      </c>
      <c r="I907" s="463">
        <f t="shared" si="1180"/>
        <v>0</v>
      </c>
      <c r="J907" s="463">
        <f t="shared" si="1180"/>
        <v>0</v>
      </c>
      <c r="K907" s="463">
        <f t="shared" si="1180"/>
        <v>0</v>
      </c>
      <c r="L907" s="493">
        <f t="shared" si="1180"/>
        <v>0</v>
      </c>
      <c r="M907" s="117"/>
      <c r="N907" s="117"/>
      <c r="O907" s="117"/>
      <c r="P907" s="117"/>
    </row>
    <row r="908" spans="1:55" s="397" customFormat="1" ht="52.5" thickBot="1" x14ac:dyDescent="0.35">
      <c r="A908" s="521" t="s">
        <v>16</v>
      </c>
      <c r="B908" s="522">
        <f t="shared" si="1180"/>
        <v>11907690</v>
      </c>
      <c r="C908" s="522">
        <f t="shared" si="1180"/>
        <v>0</v>
      </c>
      <c r="D908" s="522">
        <f t="shared" si="1180"/>
        <v>0</v>
      </c>
      <c r="E908" s="522">
        <f t="shared" si="1180"/>
        <v>0</v>
      </c>
      <c r="F908" s="522">
        <f t="shared" si="1180"/>
        <v>0</v>
      </c>
      <c r="G908" s="522">
        <f t="shared" si="1180"/>
        <v>1984615</v>
      </c>
      <c r="H908" s="522">
        <f t="shared" si="1180"/>
        <v>1984615</v>
      </c>
      <c r="I908" s="522">
        <f t="shared" si="1180"/>
        <v>1984615</v>
      </c>
      <c r="J908" s="522">
        <f t="shared" si="1180"/>
        <v>1984615</v>
      </c>
      <c r="K908" s="522">
        <f t="shared" si="1180"/>
        <v>1984615</v>
      </c>
      <c r="L908" s="532">
        <f t="shared" si="1180"/>
        <v>1984615</v>
      </c>
      <c r="M908" s="117"/>
      <c r="N908" s="117"/>
      <c r="O908" s="117"/>
      <c r="P908" s="117"/>
    </row>
    <row r="909" spans="1:55" s="122" customFormat="1" ht="104" x14ac:dyDescent="0.3">
      <c r="A909" s="490" t="s">
        <v>564</v>
      </c>
      <c r="B909" s="491">
        <f>B911+B912</f>
        <v>52200000</v>
      </c>
      <c r="C909" s="491">
        <f t="shared" ref="C909" si="1181">C911+C912</f>
        <v>0</v>
      </c>
      <c r="D909" s="491">
        <f t="shared" ref="D909" si="1182">D911+D912</f>
        <v>0</v>
      </c>
      <c r="E909" s="491">
        <f t="shared" ref="E909" si="1183">E911+E912</f>
        <v>0</v>
      </c>
      <c r="F909" s="491">
        <f t="shared" ref="F909" si="1184">F911+F912</f>
        <v>0</v>
      </c>
      <c r="G909" s="491">
        <f t="shared" ref="G909" si="1185">G911+G912</f>
        <v>8700000</v>
      </c>
      <c r="H909" s="491">
        <f t="shared" ref="H909" si="1186">H911+H912</f>
        <v>8700000</v>
      </c>
      <c r="I909" s="491">
        <f t="shared" ref="I909" si="1187">I911+I912</f>
        <v>8700000</v>
      </c>
      <c r="J909" s="491">
        <f t="shared" ref="J909" si="1188">J911+J912</f>
        <v>8700000</v>
      </c>
      <c r="K909" s="491">
        <f t="shared" ref="K909" si="1189">K911+K912</f>
        <v>8700000</v>
      </c>
      <c r="L909" s="492">
        <f t="shared" ref="L909" si="1190">L911+L912</f>
        <v>8700000</v>
      </c>
      <c r="M909" s="117"/>
      <c r="N909" s="117"/>
      <c r="O909" s="117"/>
      <c r="P909" s="117"/>
    </row>
    <row r="910" spans="1:55" s="467" customFormat="1" x14ac:dyDescent="0.3">
      <c r="A910" s="547" t="s">
        <v>464</v>
      </c>
      <c r="B910" s="545">
        <f>B911+B912</f>
        <v>52200000</v>
      </c>
      <c r="C910" s="545">
        <f t="shared" ref="C910:L910" si="1191">C911+C912</f>
        <v>0</v>
      </c>
      <c r="D910" s="545">
        <f t="shared" si="1191"/>
        <v>0</v>
      </c>
      <c r="E910" s="545">
        <f t="shared" si="1191"/>
        <v>0</v>
      </c>
      <c r="F910" s="545">
        <f t="shared" si="1191"/>
        <v>0</v>
      </c>
      <c r="G910" s="545">
        <f t="shared" si="1191"/>
        <v>8700000</v>
      </c>
      <c r="H910" s="545">
        <f t="shared" si="1191"/>
        <v>8700000</v>
      </c>
      <c r="I910" s="545">
        <f t="shared" si="1191"/>
        <v>8700000</v>
      </c>
      <c r="J910" s="545">
        <f t="shared" si="1191"/>
        <v>8700000</v>
      </c>
      <c r="K910" s="545">
        <f t="shared" si="1191"/>
        <v>8700000</v>
      </c>
      <c r="L910" s="546">
        <f t="shared" si="1191"/>
        <v>8700000</v>
      </c>
      <c r="M910" s="117"/>
      <c r="N910" s="117"/>
      <c r="O910" s="117"/>
      <c r="P910" s="117"/>
    </row>
    <row r="911" spans="1:55" s="122" customFormat="1" hidden="1" x14ac:dyDescent="0.3">
      <c r="A911" s="406" t="s">
        <v>15</v>
      </c>
      <c r="B911" s="407">
        <v>0</v>
      </c>
      <c r="C911" s="407">
        <v>0</v>
      </c>
      <c r="D911" s="407">
        <v>0</v>
      </c>
      <c r="E911" s="407">
        <v>0</v>
      </c>
      <c r="F911" s="407">
        <v>0</v>
      </c>
      <c r="G911" s="407">
        <f>$B$911/6</f>
        <v>0</v>
      </c>
      <c r="H911" s="407">
        <f t="shared" ref="H911:L911" si="1192">$B$911/6</f>
        <v>0</v>
      </c>
      <c r="I911" s="407">
        <f t="shared" si="1192"/>
        <v>0</v>
      </c>
      <c r="J911" s="407">
        <f t="shared" si="1192"/>
        <v>0</v>
      </c>
      <c r="K911" s="407">
        <f t="shared" si="1192"/>
        <v>0</v>
      </c>
      <c r="L911" s="408">
        <f t="shared" si="1192"/>
        <v>0</v>
      </c>
      <c r="M911" s="117"/>
      <c r="N911" s="117"/>
      <c r="O911" s="117"/>
      <c r="P911" s="117"/>
    </row>
    <row r="912" spans="1:55" s="122" customFormat="1" ht="52" x14ac:dyDescent="0.3">
      <c r="A912" s="406" t="s">
        <v>16</v>
      </c>
      <c r="B912" s="407">
        <f>'3.PIELIKUMS'!J101</f>
        <v>52200000</v>
      </c>
      <c r="C912" s="407">
        <v>0</v>
      </c>
      <c r="D912" s="407">
        <v>0</v>
      </c>
      <c r="E912" s="407">
        <v>0</v>
      </c>
      <c r="F912" s="407">
        <v>0</v>
      </c>
      <c r="G912" s="407">
        <f>$B$912/6</f>
        <v>8700000</v>
      </c>
      <c r="H912" s="407">
        <f t="shared" ref="H912:L912" si="1193">$B$912/6</f>
        <v>8700000</v>
      </c>
      <c r="I912" s="407">
        <f t="shared" si="1193"/>
        <v>8700000</v>
      </c>
      <c r="J912" s="407">
        <f t="shared" si="1193"/>
        <v>8700000</v>
      </c>
      <c r="K912" s="407">
        <f t="shared" si="1193"/>
        <v>8700000</v>
      </c>
      <c r="L912" s="408">
        <f t="shared" si="1193"/>
        <v>8700000</v>
      </c>
      <c r="M912" s="117"/>
      <c r="N912" s="117"/>
      <c r="O912" s="117"/>
      <c r="P912" s="117"/>
    </row>
    <row r="913" spans="1:55" s="122" customFormat="1" ht="25.5" customHeight="1" x14ac:dyDescent="0.3">
      <c r="A913" s="402" t="s">
        <v>565</v>
      </c>
      <c r="B913" s="403">
        <f>B915+B916</f>
        <v>11907690</v>
      </c>
      <c r="C913" s="403">
        <f t="shared" ref="C913" si="1194">C915+C916</f>
        <v>0</v>
      </c>
      <c r="D913" s="403">
        <f t="shared" ref="D913" si="1195">D915+D916</f>
        <v>0</v>
      </c>
      <c r="E913" s="403">
        <f t="shared" ref="E913" si="1196">E915+E916</f>
        <v>0</v>
      </c>
      <c r="F913" s="403">
        <f t="shared" ref="F913" si="1197">F915+F916</f>
        <v>0</v>
      </c>
      <c r="G913" s="403">
        <f t="shared" ref="G913" si="1198">G915+G916</f>
        <v>1984615</v>
      </c>
      <c r="H913" s="403">
        <f t="shared" ref="H913" si="1199">H915+H916</f>
        <v>1984615</v>
      </c>
      <c r="I913" s="403">
        <f t="shared" ref="I913" si="1200">I915+I916</f>
        <v>1984615</v>
      </c>
      <c r="J913" s="403">
        <f t="shared" ref="J913" si="1201">J915+J916</f>
        <v>1984615</v>
      </c>
      <c r="K913" s="403">
        <f t="shared" ref="K913" si="1202">K915+K916</f>
        <v>1984615</v>
      </c>
      <c r="L913" s="404">
        <f t="shared" ref="L913" si="1203">L915+L916</f>
        <v>1984615</v>
      </c>
      <c r="M913" s="117"/>
      <c r="N913" s="117"/>
      <c r="O913" s="117"/>
      <c r="P913" s="117"/>
    </row>
    <row r="914" spans="1:55" s="415" customFormat="1" ht="13.5" customHeight="1" x14ac:dyDescent="0.3">
      <c r="A914" s="544" t="s">
        <v>466</v>
      </c>
      <c r="B914" s="545">
        <f>B915+B916</f>
        <v>11907690</v>
      </c>
      <c r="C914" s="545">
        <f t="shared" ref="C914:L914" si="1204">C915+C916</f>
        <v>0</v>
      </c>
      <c r="D914" s="545">
        <f t="shared" si="1204"/>
        <v>0</v>
      </c>
      <c r="E914" s="545">
        <f t="shared" si="1204"/>
        <v>0</v>
      </c>
      <c r="F914" s="545">
        <f t="shared" si="1204"/>
        <v>0</v>
      </c>
      <c r="G914" s="545">
        <f t="shared" si="1204"/>
        <v>1984615</v>
      </c>
      <c r="H914" s="545">
        <f t="shared" si="1204"/>
        <v>1984615</v>
      </c>
      <c r="I914" s="545">
        <f t="shared" si="1204"/>
        <v>1984615</v>
      </c>
      <c r="J914" s="545">
        <f t="shared" si="1204"/>
        <v>1984615</v>
      </c>
      <c r="K914" s="545">
        <f t="shared" si="1204"/>
        <v>1984615</v>
      </c>
      <c r="L914" s="546">
        <f t="shared" si="1204"/>
        <v>1984615</v>
      </c>
      <c r="M914" s="117"/>
      <c r="N914" s="117"/>
      <c r="O914" s="117"/>
      <c r="P914" s="117"/>
      <c r="Q914" s="416"/>
      <c r="R914" s="416"/>
      <c r="S914" s="416"/>
      <c r="T914" s="416"/>
      <c r="U914" s="416"/>
      <c r="V914" s="416"/>
      <c r="W914" s="416"/>
      <c r="X914" s="416"/>
      <c r="Y914" s="416"/>
      <c r="Z914" s="416"/>
      <c r="AA914" s="416"/>
      <c r="AB914" s="416"/>
      <c r="AC914" s="416"/>
      <c r="AD914" s="416"/>
      <c r="AE914" s="416"/>
      <c r="AF914" s="416"/>
      <c r="AG914" s="416"/>
      <c r="AH914" s="416"/>
      <c r="AI914" s="416"/>
      <c r="AJ914" s="416"/>
      <c r="AK914" s="416"/>
      <c r="AL914" s="416"/>
      <c r="AM914" s="416"/>
      <c r="AN914" s="416"/>
      <c r="AO914" s="416"/>
      <c r="AP914" s="416"/>
      <c r="AQ914" s="416"/>
      <c r="AR914" s="416"/>
      <c r="AS914" s="416"/>
      <c r="AT914" s="416"/>
      <c r="AU914" s="416"/>
      <c r="AV914" s="416"/>
      <c r="AW914" s="416"/>
      <c r="AX914" s="416"/>
      <c r="AY914" s="416"/>
      <c r="AZ914" s="416"/>
      <c r="BA914" s="416"/>
      <c r="BB914" s="416"/>
      <c r="BC914" s="416"/>
    </row>
    <row r="915" spans="1:55" s="122" customFormat="1" hidden="1" x14ac:dyDescent="0.3">
      <c r="A915" s="406" t="s">
        <v>15</v>
      </c>
      <c r="B915" s="407">
        <v>0</v>
      </c>
      <c r="C915" s="407">
        <v>0</v>
      </c>
      <c r="D915" s="407">
        <v>0</v>
      </c>
      <c r="E915" s="407">
        <v>0</v>
      </c>
      <c r="F915" s="407">
        <v>0</v>
      </c>
      <c r="G915" s="407">
        <f>$B$915/6</f>
        <v>0</v>
      </c>
      <c r="H915" s="407">
        <f t="shared" ref="H915:L915" si="1205">$B$915/6</f>
        <v>0</v>
      </c>
      <c r="I915" s="407">
        <f t="shared" si="1205"/>
        <v>0</v>
      </c>
      <c r="J915" s="407">
        <f t="shared" si="1205"/>
        <v>0</v>
      </c>
      <c r="K915" s="407">
        <f t="shared" si="1205"/>
        <v>0</v>
      </c>
      <c r="L915" s="408">
        <f t="shared" si="1205"/>
        <v>0</v>
      </c>
      <c r="M915" s="117"/>
      <c r="N915" s="117"/>
      <c r="O915" s="117"/>
      <c r="P915" s="117"/>
    </row>
    <row r="916" spans="1:55" s="122" customFormat="1" ht="52.5" thickBot="1" x14ac:dyDescent="0.35">
      <c r="A916" s="484" t="s">
        <v>16</v>
      </c>
      <c r="B916" s="457">
        <f>'3.PIELIKUMS'!J102</f>
        <v>11907690</v>
      </c>
      <c r="C916" s="457">
        <v>0</v>
      </c>
      <c r="D916" s="457">
        <v>0</v>
      </c>
      <c r="E916" s="457">
        <v>0</v>
      </c>
      <c r="F916" s="457">
        <v>0</v>
      </c>
      <c r="G916" s="457">
        <f>$B$916/6</f>
        <v>1984615</v>
      </c>
      <c r="H916" s="457">
        <f t="shared" ref="H916:L916" si="1206">$B$916/6</f>
        <v>1984615</v>
      </c>
      <c r="I916" s="457">
        <f t="shared" si="1206"/>
        <v>1984615</v>
      </c>
      <c r="J916" s="457">
        <f t="shared" si="1206"/>
        <v>1984615</v>
      </c>
      <c r="K916" s="457">
        <f t="shared" si="1206"/>
        <v>1984615</v>
      </c>
      <c r="L916" s="458">
        <f t="shared" si="1206"/>
        <v>1984615</v>
      </c>
      <c r="M916" s="117"/>
      <c r="N916" s="117"/>
      <c r="O916" s="117"/>
      <c r="P916" s="117"/>
    </row>
    <row r="917" spans="1:55" s="122" customFormat="1" ht="41.5" customHeight="1" x14ac:dyDescent="0.3">
      <c r="A917" s="447" t="s">
        <v>566</v>
      </c>
      <c r="B917" s="652"/>
      <c r="C917" s="652"/>
      <c r="D917" s="652"/>
      <c r="E917" s="652"/>
      <c r="F917" s="652"/>
      <c r="G917" s="652"/>
      <c r="H917" s="652"/>
      <c r="I917" s="652"/>
      <c r="J917" s="652"/>
      <c r="K917" s="652"/>
      <c r="L917" s="653"/>
      <c r="M917" s="117"/>
      <c r="N917" s="117"/>
      <c r="O917" s="117"/>
      <c r="P917" s="117"/>
    </row>
    <row r="918" spans="1:55" s="122" customFormat="1" ht="17.25" customHeight="1" x14ac:dyDescent="0.3">
      <c r="A918" s="436" t="s">
        <v>9</v>
      </c>
      <c r="B918" s="584">
        <f>B922</f>
        <v>44325000</v>
      </c>
      <c r="C918" s="584">
        <f t="shared" ref="C918:L918" si="1207">C922</f>
        <v>0</v>
      </c>
      <c r="D918" s="584">
        <f t="shared" si="1207"/>
        <v>0</v>
      </c>
      <c r="E918" s="584">
        <f t="shared" si="1207"/>
        <v>0</v>
      </c>
      <c r="F918" s="584">
        <f t="shared" si="1207"/>
        <v>0</v>
      </c>
      <c r="G918" s="584">
        <f t="shared" si="1207"/>
        <v>7387500</v>
      </c>
      <c r="H918" s="584">
        <f t="shared" si="1207"/>
        <v>7387500</v>
      </c>
      <c r="I918" s="584">
        <f t="shared" si="1207"/>
        <v>7387500</v>
      </c>
      <c r="J918" s="584">
        <f t="shared" si="1207"/>
        <v>7387500</v>
      </c>
      <c r="K918" s="584">
        <f t="shared" si="1207"/>
        <v>7387500</v>
      </c>
      <c r="L918" s="585">
        <f t="shared" si="1207"/>
        <v>7387500</v>
      </c>
      <c r="M918" s="117"/>
      <c r="N918" s="117"/>
      <c r="O918" s="117"/>
      <c r="P918" s="117"/>
    </row>
    <row r="919" spans="1:55" hidden="1" x14ac:dyDescent="0.3">
      <c r="A919" s="433" t="s">
        <v>10</v>
      </c>
      <c r="B919" s="434"/>
      <c r="C919" s="434"/>
      <c r="D919" s="434"/>
      <c r="E919" s="434"/>
      <c r="F919" s="434"/>
      <c r="G919" s="434"/>
      <c r="H919" s="434"/>
      <c r="I919" s="434"/>
      <c r="J919" s="434"/>
      <c r="K919" s="434"/>
      <c r="L919" s="435"/>
    </row>
    <row r="920" spans="1:55" hidden="1" x14ac:dyDescent="0.3">
      <c r="A920" s="433" t="s">
        <v>11</v>
      </c>
      <c r="B920" s="434"/>
      <c r="C920" s="434"/>
      <c r="D920" s="434"/>
      <c r="E920" s="434"/>
      <c r="F920" s="434"/>
      <c r="G920" s="434"/>
      <c r="H920" s="434"/>
      <c r="I920" s="434"/>
      <c r="J920" s="434"/>
      <c r="K920" s="434"/>
      <c r="L920" s="435"/>
    </row>
    <row r="921" spans="1:55" ht="26" hidden="1" x14ac:dyDescent="0.3">
      <c r="A921" s="433" t="s">
        <v>12</v>
      </c>
      <c r="B921" s="434"/>
      <c r="C921" s="434"/>
      <c r="D921" s="434"/>
      <c r="E921" s="434"/>
      <c r="F921" s="434"/>
      <c r="G921" s="434"/>
      <c r="H921" s="434"/>
      <c r="I921" s="434"/>
      <c r="J921" s="434"/>
      <c r="K921" s="434"/>
      <c r="L921" s="435"/>
    </row>
    <row r="922" spans="1:55" s="122" customFormat="1" x14ac:dyDescent="0.3">
      <c r="A922" s="436" t="s">
        <v>13</v>
      </c>
      <c r="B922" s="584">
        <f>B924+B925</f>
        <v>44325000</v>
      </c>
      <c r="C922" s="584">
        <f t="shared" ref="C922:L922" si="1208">C924+C925</f>
        <v>0</v>
      </c>
      <c r="D922" s="584">
        <f t="shared" si="1208"/>
        <v>0</v>
      </c>
      <c r="E922" s="584">
        <f t="shared" si="1208"/>
        <v>0</v>
      </c>
      <c r="F922" s="584">
        <f t="shared" si="1208"/>
        <v>0</v>
      </c>
      <c r="G922" s="584">
        <f t="shared" si="1208"/>
        <v>7387500</v>
      </c>
      <c r="H922" s="584">
        <f t="shared" si="1208"/>
        <v>7387500</v>
      </c>
      <c r="I922" s="584">
        <f t="shared" si="1208"/>
        <v>7387500</v>
      </c>
      <c r="J922" s="584">
        <f t="shared" si="1208"/>
        <v>7387500</v>
      </c>
      <c r="K922" s="584">
        <f t="shared" si="1208"/>
        <v>7387500</v>
      </c>
      <c r="L922" s="585">
        <f t="shared" si="1208"/>
        <v>7387500</v>
      </c>
      <c r="M922" s="117"/>
      <c r="N922" s="117"/>
      <c r="O922" s="117"/>
      <c r="P922" s="117"/>
    </row>
    <row r="923" spans="1:55" x14ac:dyDescent="0.3">
      <c r="A923" s="433" t="s">
        <v>14</v>
      </c>
      <c r="B923" s="434"/>
      <c r="C923" s="434"/>
      <c r="D923" s="434"/>
      <c r="E923" s="434"/>
      <c r="F923" s="434"/>
      <c r="G923" s="434"/>
      <c r="H923" s="434"/>
      <c r="I923" s="434"/>
      <c r="J923" s="434"/>
      <c r="K923" s="434"/>
      <c r="L923" s="435"/>
    </row>
    <row r="924" spans="1:55" x14ac:dyDescent="0.3">
      <c r="A924" s="433" t="s">
        <v>15</v>
      </c>
      <c r="B924" s="437">
        <f>B942+B946+B950+B954</f>
        <v>3000000</v>
      </c>
      <c r="C924" s="437">
        <f t="shared" ref="C924:L924" si="1209">C942+C946+C950+C954</f>
        <v>0</v>
      </c>
      <c r="D924" s="437">
        <f t="shared" si="1209"/>
        <v>0</v>
      </c>
      <c r="E924" s="437">
        <f t="shared" si="1209"/>
        <v>0</v>
      </c>
      <c r="F924" s="437">
        <f t="shared" si="1209"/>
        <v>0</v>
      </c>
      <c r="G924" s="437">
        <f t="shared" si="1209"/>
        <v>500000</v>
      </c>
      <c r="H924" s="437">
        <f t="shared" si="1209"/>
        <v>500000</v>
      </c>
      <c r="I924" s="437">
        <f t="shared" si="1209"/>
        <v>500000</v>
      </c>
      <c r="J924" s="437">
        <f t="shared" si="1209"/>
        <v>500000</v>
      </c>
      <c r="K924" s="437">
        <f t="shared" si="1209"/>
        <v>500000</v>
      </c>
      <c r="L924" s="438">
        <f t="shared" si="1209"/>
        <v>500000</v>
      </c>
    </row>
    <row r="925" spans="1:55" ht="52.5" thickBot="1" x14ac:dyDescent="0.35">
      <c r="A925" s="440" t="s">
        <v>16</v>
      </c>
      <c r="B925" s="441">
        <f>B943+B947+B951+B955</f>
        <v>41325000</v>
      </c>
      <c r="C925" s="441">
        <f t="shared" ref="C925:L925" si="1210">C943+C947+C951+C955</f>
        <v>0</v>
      </c>
      <c r="D925" s="441">
        <f t="shared" si="1210"/>
        <v>0</v>
      </c>
      <c r="E925" s="441">
        <f t="shared" si="1210"/>
        <v>0</v>
      </c>
      <c r="F925" s="441">
        <f t="shared" si="1210"/>
        <v>0</v>
      </c>
      <c r="G925" s="441">
        <f t="shared" si="1210"/>
        <v>6887500</v>
      </c>
      <c r="H925" s="441">
        <f t="shared" si="1210"/>
        <v>6887500</v>
      </c>
      <c r="I925" s="441">
        <f t="shared" si="1210"/>
        <v>6887500</v>
      </c>
      <c r="J925" s="441">
        <f t="shared" si="1210"/>
        <v>6887500</v>
      </c>
      <c r="K925" s="441">
        <f t="shared" si="1210"/>
        <v>6887500</v>
      </c>
      <c r="L925" s="442">
        <f t="shared" si="1210"/>
        <v>6887500</v>
      </c>
    </row>
    <row r="926" spans="1:55" s="397" customFormat="1" x14ac:dyDescent="0.3">
      <c r="A926" s="475" t="s">
        <v>461</v>
      </c>
      <c r="B926" s="476"/>
      <c r="C926" s="476"/>
      <c r="D926" s="476"/>
      <c r="E926" s="476"/>
      <c r="F926" s="476"/>
      <c r="G926" s="476"/>
      <c r="H926" s="476"/>
      <c r="I926" s="476"/>
      <c r="J926" s="476"/>
      <c r="K926" s="476"/>
      <c r="L926" s="477"/>
      <c r="M926" s="117"/>
      <c r="N926" s="117"/>
      <c r="O926" s="117"/>
      <c r="P926" s="117"/>
    </row>
    <row r="927" spans="1:55" s="397" customFormat="1" x14ac:dyDescent="0.3">
      <c r="A927" s="478" t="s">
        <v>462</v>
      </c>
      <c r="B927" s="451"/>
      <c r="C927" s="451"/>
      <c r="D927" s="451"/>
      <c r="E927" s="451"/>
      <c r="F927" s="451"/>
      <c r="G927" s="451"/>
      <c r="H927" s="451"/>
      <c r="I927" s="451"/>
      <c r="J927" s="451"/>
      <c r="K927" s="451"/>
      <c r="L927" s="479"/>
      <c r="M927" s="117"/>
      <c r="N927" s="117"/>
      <c r="O927" s="117"/>
      <c r="P927" s="117"/>
    </row>
    <row r="928" spans="1:55" s="466" customFormat="1" x14ac:dyDescent="0.3">
      <c r="A928" s="502" t="s">
        <v>463</v>
      </c>
      <c r="B928" s="451">
        <f>B953</f>
        <v>4305000</v>
      </c>
      <c r="C928" s="451">
        <f t="shared" ref="C928:L928" si="1211">C953</f>
        <v>0</v>
      </c>
      <c r="D928" s="451">
        <f t="shared" si="1211"/>
        <v>0</v>
      </c>
      <c r="E928" s="451">
        <f t="shared" si="1211"/>
        <v>0</v>
      </c>
      <c r="F928" s="451">
        <f t="shared" si="1211"/>
        <v>0</v>
      </c>
      <c r="G928" s="451">
        <f t="shared" si="1211"/>
        <v>717500</v>
      </c>
      <c r="H928" s="451">
        <f t="shared" si="1211"/>
        <v>717500</v>
      </c>
      <c r="I928" s="451">
        <f t="shared" si="1211"/>
        <v>717500</v>
      </c>
      <c r="J928" s="451">
        <f t="shared" si="1211"/>
        <v>717500</v>
      </c>
      <c r="K928" s="451">
        <f t="shared" si="1211"/>
        <v>717500</v>
      </c>
      <c r="L928" s="479">
        <f t="shared" si="1211"/>
        <v>717500</v>
      </c>
      <c r="M928" s="117"/>
      <c r="N928" s="117"/>
      <c r="O928" s="117"/>
      <c r="P928" s="117"/>
    </row>
    <row r="929" spans="1:55" s="250" customFormat="1" x14ac:dyDescent="0.3">
      <c r="A929" s="478" t="s">
        <v>15</v>
      </c>
      <c r="B929" s="452">
        <f t="shared" ref="B929:L929" si="1212">B954</f>
        <v>3000000</v>
      </c>
      <c r="C929" s="452">
        <f t="shared" si="1212"/>
        <v>0</v>
      </c>
      <c r="D929" s="452">
        <f t="shared" si="1212"/>
        <v>0</v>
      </c>
      <c r="E929" s="452">
        <f t="shared" si="1212"/>
        <v>0</v>
      </c>
      <c r="F929" s="452">
        <f t="shared" si="1212"/>
        <v>0</v>
      </c>
      <c r="G929" s="452">
        <f t="shared" si="1212"/>
        <v>500000</v>
      </c>
      <c r="H929" s="452">
        <f t="shared" si="1212"/>
        <v>500000</v>
      </c>
      <c r="I929" s="452">
        <f t="shared" si="1212"/>
        <v>500000</v>
      </c>
      <c r="J929" s="452">
        <f t="shared" si="1212"/>
        <v>500000</v>
      </c>
      <c r="K929" s="452">
        <f t="shared" si="1212"/>
        <v>500000</v>
      </c>
      <c r="L929" s="459">
        <f t="shared" si="1212"/>
        <v>500000</v>
      </c>
      <c r="M929" s="117"/>
      <c r="N929" s="117"/>
      <c r="O929" s="117"/>
      <c r="P929" s="117"/>
    </row>
    <row r="930" spans="1:55" s="250" customFormat="1" ht="52" x14ac:dyDescent="0.3">
      <c r="A930" s="478" t="s">
        <v>16</v>
      </c>
      <c r="B930" s="452">
        <f t="shared" ref="B930:L930" si="1213">B955</f>
        <v>1305000</v>
      </c>
      <c r="C930" s="452">
        <f t="shared" si="1213"/>
        <v>0</v>
      </c>
      <c r="D930" s="452">
        <f t="shared" si="1213"/>
        <v>0</v>
      </c>
      <c r="E930" s="452">
        <f t="shared" si="1213"/>
        <v>0</v>
      </c>
      <c r="F930" s="452">
        <f t="shared" si="1213"/>
        <v>0</v>
      </c>
      <c r="G930" s="452">
        <f t="shared" si="1213"/>
        <v>217500</v>
      </c>
      <c r="H930" s="452">
        <f t="shared" si="1213"/>
        <v>217500</v>
      </c>
      <c r="I930" s="452">
        <f t="shared" si="1213"/>
        <v>217500</v>
      </c>
      <c r="J930" s="452">
        <f t="shared" si="1213"/>
        <v>217500</v>
      </c>
      <c r="K930" s="452">
        <f t="shared" si="1213"/>
        <v>217500</v>
      </c>
      <c r="L930" s="459">
        <f t="shared" si="1213"/>
        <v>217500</v>
      </c>
      <c r="M930" s="117"/>
      <c r="N930" s="117"/>
      <c r="O930" s="117"/>
      <c r="P930" s="117"/>
    </row>
    <row r="931" spans="1:55" s="466" customFormat="1" x14ac:dyDescent="0.3">
      <c r="A931" s="502" t="s">
        <v>464</v>
      </c>
      <c r="B931" s="451">
        <f>B949</f>
        <v>0</v>
      </c>
      <c r="C931" s="451">
        <f t="shared" ref="C931:L931" si="1214">C949</f>
        <v>0</v>
      </c>
      <c r="D931" s="451">
        <f t="shared" si="1214"/>
        <v>0</v>
      </c>
      <c r="E931" s="451">
        <f t="shared" si="1214"/>
        <v>0</v>
      </c>
      <c r="F931" s="451">
        <f t="shared" si="1214"/>
        <v>0</v>
      </c>
      <c r="G931" s="451">
        <f t="shared" si="1214"/>
        <v>0</v>
      </c>
      <c r="H931" s="451">
        <f t="shared" si="1214"/>
        <v>0</v>
      </c>
      <c r="I931" s="451">
        <f t="shared" si="1214"/>
        <v>0</v>
      </c>
      <c r="J931" s="451">
        <f t="shared" si="1214"/>
        <v>0</v>
      </c>
      <c r="K931" s="451">
        <f t="shared" si="1214"/>
        <v>0</v>
      </c>
      <c r="L931" s="479">
        <f t="shared" si="1214"/>
        <v>0</v>
      </c>
      <c r="M931" s="117"/>
      <c r="N931" s="117"/>
      <c r="O931" s="117"/>
      <c r="P931" s="117"/>
    </row>
    <row r="932" spans="1:55" s="250" customFormat="1" hidden="1" x14ac:dyDescent="0.3">
      <c r="A932" s="478" t="s">
        <v>15</v>
      </c>
      <c r="B932" s="452">
        <f t="shared" ref="B932:L932" si="1215">B950</f>
        <v>0</v>
      </c>
      <c r="C932" s="452">
        <f t="shared" si="1215"/>
        <v>0</v>
      </c>
      <c r="D932" s="452">
        <f t="shared" si="1215"/>
        <v>0</v>
      </c>
      <c r="E932" s="452">
        <f t="shared" si="1215"/>
        <v>0</v>
      </c>
      <c r="F932" s="452">
        <f t="shared" si="1215"/>
        <v>0</v>
      </c>
      <c r="G932" s="452">
        <f t="shared" si="1215"/>
        <v>0</v>
      </c>
      <c r="H932" s="452">
        <f t="shared" si="1215"/>
        <v>0</v>
      </c>
      <c r="I932" s="452">
        <f t="shared" si="1215"/>
        <v>0</v>
      </c>
      <c r="J932" s="452">
        <f t="shared" si="1215"/>
        <v>0</v>
      </c>
      <c r="K932" s="452">
        <f t="shared" si="1215"/>
        <v>0</v>
      </c>
      <c r="L932" s="459">
        <f t="shared" si="1215"/>
        <v>0</v>
      </c>
      <c r="M932" s="117"/>
      <c r="N932" s="117"/>
      <c r="O932" s="117"/>
      <c r="P932" s="117"/>
    </row>
    <row r="933" spans="1:55" s="250" customFormat="1" ht="52" hidden="1" x14ac:dyDescent="0.3">
      <c r="A933" s="478" t="s">
        <v>16</v>
      </c>
      <c r="B933" s="452">
        <f t="shared" ref="B933:L933" si="1216">B951</f>
        <v>0</v>
      </c>
      <c r="C933" s="452">
        <f t="shared" si="1216"/>
        <v>0</v>
      </c>
      <c r="D933" s="452">
        <f t="shared" si="1216"/>
        <v>0</v>
      </c>
      <c r="E933" s="452">
        <f t="shared" si="1216"/>
        <v>0</v>
      </c>
      <c r="F933" s="452">
        <f t="shared" si="1216"/>
        <v>0</v>
      </c>
      <c r="G933" s="452">
        <f t="shared" si="1216"/>
        <v>0</v>
      </c>
      <c r="H933" s="452">
        <f t="shared" si="1216"/>
        <v>0</v>
      </c>
      <c r="I933" s="452">
        <f t="shared" si="1216"/>
        <v>0</v>
      </c>
      <c r="J933" s="452">
        <f t="shared" si="1216"/>
        <v>0</v>
      </c>
      <c r="K933" s="452">
        <f t="shared" si="1216"/>
        <v>0</v>
      </c>
      <c r="L933" s="459">
        <f t="shared" si="1216"/>
        <v>0</v>
      </c>
      <c r="M933" s="117"/>
      <c r="N933" s="117"/>
      <c r="O933" s="117"/>
      <c r="P933" s="117"/>
    </row>
    <row r="934" spans="1:55" s="466" customFormat="1" ht="13.5" customHeight="1" x14ac:dyDescent="0.3">
      <c r="A934" s="497" t="s">
        <v>466</v>
      </c>
      <c r="B934" s="451">
        <f>B945</f>
        <v>21750000</v>
      </c>
      <c r="C934" s="451">
        <f t="shared" ref="C934:L934" si="1217">C945</f>
        <v>0</v>
      </c>
      <c r="D934" s="451">
        <f t="shared" si="1217"/>
        <v>0</v>
      </c>
      <c r="E934" s="451">
        <f t="shared" si="1217"/>
        <v>0</v>
      </c>
      <c r="F934" s="451">
        <f t="shared" si="1217"/>
        <v>0</v>
      </c>
      <c r="G934" s="451">
        <f t="shared" si="1217"/>
        <v>3625000</v>
      </c>
      <c r="H934" s="451">
        <f t="shared" si="1217"/>
        <v>3625000</v>
      </c>
      <c r="I934" s="451">
        <f t="shared" si="1217"/>
        <v>3625000</v>
      </c>
      <c r="J934" s="451">
        <f t="shared" si="1217"/>
        <v>3625000</v>
      </c>
      <c r="K934" s="451">
        <f t="shared" si="1217"/>
        <v>3625000</v>
      </c>
      <c r="L934" s="479">
        <f t="shared" si="1217"/>
        <v>3625000</v>
      </c>
      <c r="M934" s="117"/>
      <c r="N934" s="117"/>
      <c r="O934" s="117"/>
      <c r="P934" s="117"/>
      <c r="Q934" s="472"/>
      <c r="R934" s="472"/>
      <c r="S934" s="472"/>
      <c r="T934" s="472"/>
      <c r="U934" s="472"/>
      <c r="V934" s="472"/>
      <c r="W934" s="472"/>
      <c r="X934" s="472"/>
      <c r="Y934" s="472"/>
      <c r="Z934" s="472"/>
      <c r="AA934" s="472"/>
      <c r="AB934" s="472"/>
      <c r="AC934" s="472"/>
      <c r="AD934" s="472"/>
      <c r="AE934" s="472"/>
      <c r="AF934" s="472"/>
      <c r="AG934" s="472"/>
      <c r="AH934" s="472"/>
      <c r="AI934" s="472"/>
      <c r="AJ934" s="472"/>
      <c r="AK934" s="472"/>
      <c r="AL934" s="472"/>
      <c r="AM934" s="472"/>
      <c r="AN934" s="472"/>
      <c r="AO934" s="472"/>
      <c r="AP934" s="472"/>
      <c r="AQ934" s="472"/>
      <c r="AR934" s="472"/>
      <c r="AS934" s="472"/>
      <c r="AT934" s="472"/>
      <c r="AU934" s="472"/>
      <c r="AV934" s="472"/>
      <c r="AW934" s="472"/>
      <c r="AX934" s="472"/>
      <c r="AY934" s="472"/>
      <c r="AZ934" s="472"/>
      <c r="BA934" s="472"/>
      <c r="BB934" s="472"/>
      <c r="BC934" s="472"/>
    </row>
    <row r="935" spans="1:55" s="250" customFormat="1" hidden="1" x14ac:dyDescent="0.3">
      <c r="A935" s="478" t="s">
        <v>15</v>
      </c>
      <c r="B935" s="452">
        <f t="shared" ref="B935:L935" si="1218">B946</f>
        <v>0</v>
      </c>
      <c r="C935" s="452">
        <f t="shared" si="1218"/>
        <v>0</v>
      </c>
      <c r="D935" s="452">
        <f t="shared" si="1218"/>
        <v>0</v>
      </c>
      <c r="E935" s="452">
        <f t="shared" si="1218"/>
        <v>0</v>
      </c>
      <c r="F935" s="452">
        <f t="shared" si="1218"/>
        <v>0</v>
      </c>
      <c r="G935" s="452">
        <f t="shared" si="1218"/>
        <v>0</v>
      </c>
      <c r="H935" s="452">
        <f t="shared" si="1218"/>
        <v>0</v>
      </c>
      <c r="I935" s="452">
        <f t="shared" si="1218"/>
        <v>0</v>
      </c>
      <c r="J935" s="452">
        <f t="shared" si="1218"/>
        <v>0</v>
      </c>
      <c r="K935" s="452">
        <f t="shared" si="1218"/>
        <v>0</v>
      </c>
      <c r="L935" s="459">
        <f t="shared" si="1218"/>
        <v>0</v>
      </c>
      <c r="M935" s="117"/>
      <c r="N935" s="117"/>
      <c r="O935" s="117"/>
      <c r="P935" s="117"/>
    </row>
    <row r="936" spans="1:55" s="250" customFormat="1" ht="52" x14ac:dyDescent="0.3">
      <c r="A936" s="478" t="s">
        <v>16</v>
      </c>
      <c r="B936" s="452">
        <f t="shared" ref="B936:L936" si="1219">B947</f>
        <v>21750000</v>
      </c>
      <c r="C936" s="452">
        <f t="shared" si="1219"/>
        <v>0</v>
      </c>
      <c r="D936" s="452">
        <f t="shared" si="1219"/>
        <v>0</v>
      </c>
      <c r="E936" s="452">
        <f t="shared" si="1219"/>
        <v>0</v>
      </c>
      <c r="F936" s="452">
        <f t="shared" si="1219"/>
        <v>0</v>
      </c>
      <c r="G936" s="452">
        <f t="shared" si="1219"/>
        <v>3625000</v>
      </c>
      <c r="H936" s="452">
        <f t="shared" si="1219"/>
        <v>3625000</v>
      </c>
      <c r="I936" s="452">
        <f t="shared" si="1219"/>
        <v>3625000</v>
      </c>
      <c r="J936" s="452">
        <f t="shared" si="1219"/>
        <v>3625000</v>
      </c>
      <c r="K936" s="452">
        <f t="shared" si="1219"/>
        <v>3625000</v>
      </c>
      <c r="L936" s="459">
        <f t="shared" si="1219"/>
        <v>3625000</v>
      </c>
      <c r="M936" s="117"/>
      <c r="N936" s="117"/>
      <c r="O936" s="117"/>
      <c r="P936" s="117"/>
    </row>
    <row r="937" spans="1:55" s="469" customFormat="1" ht="26" x14ac:dyDescent="0.3">
      <c r="A937" s="502" t="s">
        <v>470</v>
      </c>
      <c r="B937" s="451">
        <f>B941</f>
        <v>18270000</v>
      </c>
      <c r="C937" s="451">
        <f t="shared" ref="C937:L937" si="1220">C941</f>
        <v>0</v>
      </c>
      <c r="D937" s="451">
        <f t="shared" si="1220"/>
        <v>0</v>
      </c>
      <c r="E937" s="451">
        <f t="shared" si="1220"/>
        <v>0</v>
      </c>
      <c r="F937" s="451">
        <f t="shared" si="1220"/>
        <v>0</v>
      </c>
      <c r="G937" s="451">
        <f t="shared" si="1220"/>
        <v>3045000</v>
      </c>
      <c r="H937" s="451">
        <f t="shared" si="1220"/>
        <v>3045000</v>
      </c>
      <c r="I937" s="451">
        <f t="shared" si="1220"/>
        <v>3045000</v>
      </c>
      <c r="J937" s="451">
        <f t="shared" si="1220"/>
        <v>3045000</v>
      </c>
      <c r="K937" s="451">
        <f t="shared" si="1220"/>
        <v>3045000</v>
      </c>
      <c r="L937" s="479">
        <f t="shared" si="1220"/>
        <v>3045000</v>
      </c>
      <c r="M937" s="117"/>
      <c r="N937" s="117"/>
      <c r="O937" s="117"/>
      <c r="P937" s="117"/>
    </row>
    <row r="938" spans="1:55" s="250" customFormat="1" hidden="1" x14ac:dyDescent="0.3">
      <c r="A938" s="478" t="s">
        <v>15</v>
      </c>
      <c r="B938" s="452">
        <f t="shared" ref="B938:L938" si="1221">B942</f>
        <v>0</v>
      </c>
      <c r="C938" s="452">
        <f t="shared" si="1221"/>
        <v>0</v>
      </c>
      <c r="D938" s="452">
        <f t="shared" si="1221"/>
        <v>0</v>
      </c>
      <c r="E938" s="452">
        <f t="shared" si="1221"/>
        <v>0</v>
      </c>
      <c r="F938" s="452">
        <f t="shared" si="1221"/>
        <v>0</v>
      </c>
      <c r="G938" s="452">
        <f t="shared" si="1221"/>
        <v>0</v>
      </c>
      <c r="H938" s="452">
        <f t="shared" si="1221"/>
        <v>0</v>
      </c>
      <c r="I938" s="452">
        <f t="shared" si="1221"/>
        <v>0</v>
      </c>
      <c r="J938" s="452">
        <f t="shared" si="1221"/>
        <v>0</v>
      </c>
      <c r="K938" s="452">
        <f t="shared" si="1221"/>
        <v>0</v>
      </c>
      <c r="L938" s="459">
        <f t="shared" si="1221"/>
        <v>0</v>
      </c>
      <c r="M938" s="117"/>
      <c r="N938" s="117"/>
      <c r="O938" s="117"/>
      <c r="P938" s="117"/>
    </row>
    <row r="939" spans="1:55" s="250" customFormat="1" ht="52.5" thickBot="1" x14ac:dyDescent="0.35">
      <c r="A939" s="523" t="s">
        <v>16</v>
      </c>
      <c r="B939" s="524">
        <f t="shared" ref="B939:L939" si="1222">B943</f>
        <v>18270000</v>
      </c>
      <c r="C939" s="524">
        <f t="shared" si="1222"/>
        <v>0</v>
      </c>
      <c r="D939" s="524">
        <f t="shared" si="1222"/>
        <v>0</v>
      </c>
      <c r="E939" s="524">
        <f t="shared" si="1222"/>
        <v>0</v>
      </c>
      <c r="F939" s="524">
        <f t="shared" si="1222"/>
        <v>0</v>
      </c>
      <c r="G939" s="524">
        <f t="shared" si="1222"/>
        <v>3045000</v>
      </c>
      <c r="H939" s="524">
        <f t="shared" si="1222"/>
        <v>3045000</v>
      </c>
      <c r="I939" s="524">
        <f t="shared" si="1222"/>
        <v>3045000</v>
      </c>
      <c r="J939" s="524">
        <f t="shared" si="1222"/>
        <v>3045000</v>
      </c>
      <c r="K939" s="524">
        <f t="shared" si="1222"/>
        <v>3045000</v>
      </c>
      <c r="L939" s="525">
        <f t="shared" si="1222"/>
        <v>3045000</v>
      </c>
      <c r="M939" s="117"/>
      <c r="N939" s="117"/>
      <c r="O939" s="117"/>
      <c r="P939" s="117"/>
    </row>
    <row r="940" spans="1:55" s="122" customFormat="1" ht="91" x14ac:dyDescent="0.3">
      <c r="A940" s="490" t="s">
        <v>567</v>
      </c>
      <c r="B940" s="491">
        <f>B942+B943</f>
        <v>18270000</v>
      </c>
      <c r="C940" s="491">
        <f t="shared" ref="C940" si="1223">C942+C943</f>
        <v>0</v>
      </c>
      <c r="D940" s="491">
        <f t="shared" ref="D940" si="1224">D942+D943</f>
        <v>0</v>
      </c>
      <c r="E940" s="491">
        <f t="shared" ref="E940" si="1225">E942+E943</f>
        <v>0</v>
      </c>
      <c r="F940" s="491">
        <f t="shared" ref="F940" si="1226">F942+F943</f>
        <v>0</v>
      </c>
      <c r="G940" s="491">
        <f t="shared" ref="G940" si="1227">G942+G943</f>
        <v>3045000</v>
      </c>
      <c r="H940" s="491">
        <f t="shared" ref="H940" si="1228">H942+H943</f>
        <v>3045000</v>
      </c>
      <c r="I940" s="491">
        <f t="shared" ref="I940" si="1229">I942+I943</f>
        <v>3045000</v>
      </c>
      <c r="J940" s="491">
        <f t="shared" ref="J940" si="1230">J942+J943</f>
        <v>3045000</v>
      </c>
      <c r="K940" s="491">
        <f t="shared" ref="K940" si="1231">K942+K943</f>
        <v>3045000</v>
      </c>
      <c r="L940" s="526">
        <f t="shared" ref="L940" si="1232">L942+L943</f>
        <v>3045000</v>
      </c>
      <c r="M940" s="117"/>
      <c r="N940" s="117"/>
      <c r="O940" s="117"/>
      <c r="P940" s="117"/>
    </row>
    <row r="941" spans="1:55" s="448" customFormat="1" ht="26" x14ac:dyDescent="0.3">
      <c r="A941" s="547" t="s">
        <v>470</v>
      </c>
      <c r="B941" s="545">
        <f>B942+B943</f>
        <v>18270000</v>
      </c>
      <c r="C941" s="545">
        <f t="shared" ref="C941" si="1233">C942+C943</f>
        <v>0</v>
      </c>
      <c r="D941" s="545">
        <f t="shared" ref="D941" si="1234">D942+D943</f>
        <v>0</v>
      </c>
      <c r="E941" s="545">
        <f t="shared" ref="E941" si="1235">E942+E943</f>
        <v>0</v>
      </c>
      <c r="F941" s="545">
        <f t="shared" ref="F941" si="1236">F942+F943</f>
        <v>0</v>
      </c>
      <c r="G941" s="545">
        <f t="shared" ref="G941" si="1237">G942+G943</f>
        <v>3045000</v>
      </c>
      <c r="H941" s="545">
        <f t="shared" ref="H941" si="1238">H942+H943</f>
        <v>3045000</v>
      </c>
      <c r="I941" s="545">
        <f t="shared" ref="I941" si="1239">I942+I943</f>
        <v>3045000</v>
      </c>
      <c r="J941" s="545">
        <f t="shared" ref="J941" si="1240">J942+J943</f>
        <v>3045000</v>
      </c>
      <c r="K941" s="545">
        <f t="shared" ref="K941" si="1241">K942+K943</f>
        <v>3045000</v>
      </c>
      <c r="L941" s="554">
        <f t="shared" ref="L941" si="1242">L942+L943</f>
        <v>3045000</v>
      </c>
      <c r="M941" s="117"/>
      <c r="N941" s="117"/>
      <c r="O941" s="117"/>
      <c r="P941" s="117"/>
    </row>
    <row r="942" spans="1:55" s="122" customFormat="1" hidden="1" x14ac:dyDescent="0.3">
      <c r="A942" s="406" t="s">
        <v>15</v>
      </c>
      <c r="B942" s="407">
        <v>0</v>
      </c>
      <c r="C942" s="407">
        <v>0</v>
      </c>
      <c r="D942" s="407">
        <v>0</v>
      </c>
      <c r="E942" s="407">
        <v>0</v>
      </c>
      <c r="F942" s="407">
        <v>0</v>
      </c>
      <c r="G942" s="407">
        <f>$B$942/6</f>
        <v>0</v>
      </c>
      <c r="H942" s="407">
        <f t="shared" ref="H942:L942" si="1243">$B$942/6</f>
        <v>0</v>
      </c>
      <c r="I942" s="407">
        <f t="shared" si="1243"/>
        <v>0</v>
      </c>
      <c r="J942" s="407">
        <f t="shared" si="1243"/>
        <v>0</v>
      </c>
      <c r="K942" s="407">
        <f t="shared" si="1243"/>
        <v>0</v>
      </c>
      <c r="L942" s="527">
        <f t="shared" si="1243"/>
        <v>0</v>
      </c>
      <c r="M942" s="117"/>
      <c r="N942" s="117"/>
      <c r="O942" s="117"/>
      <c r="P942" s="117"/>
    </row>
    <row r="943" spans="1:55" s="122" customFormat="1" ht="52" x14ac:dyDescent="0.3">
      <c r="A943" s="406" t="s">
        <v>16</v>
      </c>
      <c r="B943" s="407">
        <f>'3.PIELIKUMS'!J104</f>
        <v>18270000</v>
      </c>
      <c r="C943" s="407">
        <v>0</v>
      </c>
      <c r="D943" s="407">
        <v>0</v>
      </c>
      <c r="E943" s="407">
        <v>0</v>
      </c>
      <c r="F943" s="407">
        <v>0</v>
      </c>
      <c r="G943" s="407">
        <f>$B$943/6</f>
        <v>3045000</v>
      </c>
      <c r="H943" s="407">
        <f t="shared" ref="H943:L943" si="1244">$B$943/6</f>
        <v>3045000</v>
      </c>
      <c r="I943" s="407">
        <f t="shared" si="1244"/>
        <v>3045000</v>
      </c>
      <c r="J943" s="407">
        <f t="shared" si="1244"/>
        <v>3045000</v>
      </c>
      <c r="K943" s="407">
        <f t="shared" si="1244"/>
        <v>3045000</v>
      </c>
      <c r="L943" s="527">
        <f t="shared" si="1244"/>
        <v>3045000</v>
      </c>
      <c r="M943" s="117"/>
      <c r="N943" s="117"/>
      <c r="O943" s="117"/>
      <c r="P943" s="117"/>
    </row>
    <row r="944" spans="1:55" s="122" customFormat="1" ht="26" x14ac:dyDescent="0.3">
      <c r="A944" s="402" t="s">
        <v>568</v>
      </c>
      <c r="B944" s="403">
        <f>B946+B947</f>
        <v>21750000</v>
      </c>
      <c r="C944" s="403">
        <f t="shared" ref="C944" si="1245">C946+C947</f>
        <v>0</v>
      </c>
      <c r="D944" s="403">
        <f t="shared" ref="D944" si="1246">D946+D947</f>
        <v>0</v>
      </c>
      <c r="E944" s="403">
        <f t="shared" ref="E944" si="1247">E946+E947</f>
        <v>0</v>
      </c>
      <c r="F944" s="403">
        <f t="shared" ref="F944" si="1248">F946+F947</f>
        <v>0</v>
      </c>
      <c r="G944" s="403">
        <f t="shared" ref="G944" si="1249">G946+G947</f>
        <v>3625000</v>
      </c>
      <c r="H944" s="403">
        <f t="shared" ref="H944" si="1250">H946+H947</f>
        <v>3625000</v>
      </c>
      <c r="I944" s="403">
        <f t="shared" ref="I944" si="1251">I946+I947</f>
        <v>3625000</v>
      </c>
      <c r="J944" s="403">
        <f t="shared" ref="J944" si="1252">J946+J947</f>
        <v>3625000</v>
      </c>
      <c r="K944" s="403">
        <f t="shared" ref="K944" si="1253">K946+K947</f>
        <v>3625000</v>
      </c>
      <c r="L944" s="528">
        <f t="shared" ref="L944" si="1254">L946+L947</f>
        <v>3625000</v>
      </c>
      <c r="M944" s="117"/>
      <c r="N944" s="117"/>
      <c r="O944" s="117"/>
      <c r="P944" s="117"/>
    </row>
    <row r="945" spans="1:55" s="467" customFormat="1" ht="13.5" customHeight="1" x14ac:dyDescent="0.3">
      <c r="A945" s="544" t="s">
        <v>466</v>
      </c>
      <c r="B945" s="545">
        <f>B946+B947</f>
        <v>21750000</v>
      </c>
      <c r="C945" s="545">
        <f t="shared" ref="C945:L945" si="1255">C946+C947</f>
        <v>0</v>
      </c>
      <c r="D945" s="545">
        <f t="shared" si="1255"/>
        <v>0</v>
      </c>
      <c r="E945" s="545">
        <f t="shared" si="1255"/>
        <v>0</v>
      </c>
      <c r="F945" s="545">
        <f t="shared" si="1255"/>
        <v>0</v>
      </c>
      <c r="G945" s="545">
        <f t="shared" si="1255"/>
        <v>3625000</v>
      </c>
      <c r="H945" s="545">
        <f t="shared" si="1255"/>
        <v>3625000</v>
      </c>
      <c r="I945" s="545">
        <f t="shared" si="1255"/>
        <v>3625000</v>
      </c>
      <c r="J945" s="545">
        <f t="shared" si="1255"/>
        <v>3625000</v>
      </c>
      <c r="K945" s="545">
        <f t="shared" si="1255"/>
        <v>3625000</v>
      </c>
      <c r="L945" s="554">
        <f t="shared" si="1255"/>
        <v>3625000</v>
      </c>
      <c r="M945" s="117"/>
      <c r="N945" s="117"/>
      <c r="O945" s="117"/>
      <c r="P945" s="117"/>
      <c r="Q945" s="473"/>
      <c r="R945" s="473"/>
      <c r="S945" s="473"/>
      <c r="T945" s="473"/>
      <c r="U945" s="473"/>
      <c r="V945" s="473"/>
      <c r="W945" s="473"/>
      <c r="X945" s="473"/>
      <c r="Y945" s="473"/>
      <c r="Z945" s="473"/>
      <c r="AA945" s="473"/>
      <c r="AB945" s="473"/>
      <c r="AC945" s="473"/>
      <c r="AD945" s="473"/>
      <c r="AE945" s="473"/>
      <c r="AF945" s="473"/>
      <c r="AG945" s="473"/>
      <c r="AH945" s="473"/>
      <c r="AI945" s="473"/>
      <c r="AJ945" s="473"/>
      <c r="AK945" s="473"/>
      <c r="AL945" s="473"/>
      <c r="AM945" s="473"/>
      <c r="AN945" s="473"/>
      <c r="AO945" s="473"/>
      <c r="AP945" s="473"/>
      <c r="AQ945" s="473"/>
      <c r="AR945" s="473"/>
      <c r="AS945" s="473"/>
      <c r="AT945" s="473"/>
      <c r="AU945" s="473"/>
      <c r="AV945" s="473"/>
      <c r="AW945" s="473"/>
      <c r="AX945" s="473"/>
      <c r="AY945" s="473"/>
      <c r="AZ945" s="473"/>
      <c r="BA945" s="473"/>
      <c r="BB945" s="473"/>
      <c r="BC945" s="473"/>
    </row>
    <row r="946" spans="1:55" s="122" customFormat="1" hidden="1" x14ac:dyDescent="0.3">
      <c r="A946" s="406" t="s">
        <v>15</v>
      </c>
      <c r="B946" s="407">
        <v>0</v>
      </c>
      <c r="C946" s="407">
        <v>0</v>
      </c>
      <c r="D946" s="407">
        <v>0</v>
      </c>
      <c r="E946" s="407">
        <v>0</v>
      </c>
      <c r="F946" s="407">
        <v>0</v>
      </c>
      <c r="G946" s="407">
        <f>$B$946/6</f>
        <v>0</v>
      </c>
      <c r="H946" s="407">
        <f t="shared" ref="H946:L946" si="1256">$B$946/6</f>
        <v>0</v>
      </c>
      <c r="I946" s="407">
        <f t="shared" si="1256"/>
        <v>0</v>
      </c>
      <c r="J946" s="407">
        <f t="shared" si="1256"/>
        <v>0</v>
      </c>
      <c r="K946" s="407">
        <f t="shared" si="1256"/>
        <v>0</v>
      </c>
      <c r="L946" s="527">
        <f t="shared" si="1256"/>
        <v>0</v>
      </c>
      <c r="M946" s="117"/>
      <c r="N946" s="117"/>
      <c r="O946" s="117"/>
      <c r="P946" s="117"/>
    </row>
    <row r="947" spans="1:55" s="122" customFormat="1" ht="52" x14ac:dyDescent="0.3">
      <c r="A947" s="406" t="s">
        <v>16</v>
      </c>
      <c r="B947" s="407">
        <f>'3.PIELIKUMS'!J105</f>
        <v>21750000</v>
      </c>
      <c r="C947" s="407">
        <v>0</v>
      </c>
      <c r="D947" s="407">
        <v>0</v>
      </c>
      <c r="E947" s="407">
        <v>0</v>
      </c>
      <c r="F947" s="407">
        <v>0</v>
      </c>
      <c r="G947" s="407">
        <f>$B$947/6</f>
        <v>3625000</v>
      </c>
      <c r="H947" s="407">
        <f t="shared" ref="H947:L947" si="1257">$B$947/6</f>
        <v>3625000</v>
      </c>
      <c r="I947" s="407">
        <f t="shared" si="1257"/>
        <v>3625000</v>
      </c>
      <c r="J947" s="407">
        <f t="shared" si="1257"/>
        <v>3625000</v>
      </c>
      <c r="K947" s="407">
        <f t="shared" si="1257"/>
        <v>3625000</v>
      </c>
      <c r="L947" s="527">
        <f t="shared" si="1257"/>
        <v>3625000</v>
      </c>
      <c r="M947" s="117"/>
      <c r="N947" s="117"/>
      <c r="O947" s="117"/>
      <c r="P947" s="117"/>
    </row>
    <row r="948" spans="1:55" s="122" customFormat="1" ht="39" x14ac:dyDescent="0.3">
      <c r="A948" s="402" t="s">
        <v>569</v>
      </c>
      <c r="B948" s="403">
        <f>B950+B951</f>
        <v>0</v>
      </c>
      <c r="C948" s="403">
        <f t="shared" ref="C948" si="1258">C950+C951</f>
        <v>0</v>
      </c>
      <c r="D948" s="403">
        <f t="shared" ref="D948" si="1259">D950+D951</f>
        <v>0</v>
      </c>
      <c r="E948" s="403">
        <f t="shared" ref="E948" si="1260">E950+E951</f>
        <v>0</v>
      </c>
      <c r="F948" s="403">
        <f t="shared" ref="F948" si="1261">F950+F951</f>
        <v>0</v>
      </c>
      <c r="G948" s="403">
        <f t="shared" ref="G948" si="1262">G950+G951</f>
        <v>0</v>
      </c>
      <c r="H948" s="403">
        <f t="shared" ref="H948" si="1263">H950+H951</f>
        <v>0</v>
      </c>
      <c r="I948" s="403">
        <f t="shared" ref="I948" si="1264">I950+I951</f>
        <v>0</v>
      </c>
      <c r="J948" s="403">
        <f t="shared" ref="J948" si="1265">J950+J951</f>
        <v>0</v>
      </c>
      <c r="K948" s="403">
        <f t="shared" ref="K948" si="1266">K950+K951</f>
        <v>0</v>
      </c>
      <c r="L948" s="528">
        <f t="shared" ref="L948" si="1267">L950+L951</f>
        <v>0</v>
      </c>
      <c r="M948" s="117"/>
      <c r="N948" s="117"/>
      <c r="O948" s="117"/>
      <c r="P948" s="117"/>
    </row>
    <row r="949" spans="1:55" s="467" customFormat="1" x14ac:dyDescent="0.3">
      <c r="A949" s="547" t="s">
        <v>464</v>
      </c>
      <c r="B949" s="545">
        <f>B950+B951</f>
        <v>0</v>
      </c>
      <c r="C949" s="545">
        <f t="shared" ref="C949" si="1268">C950+C951</f>
        <v>0</v>
      </c>
      <c r="D949" s="545">
        <f t="shared" ref="D949" si="1269">D950+D951</f>
        <v>0</v>
      </c>
      <c r="E949" s="545">
        <f t="shared" ref="E949" si="1270">E950+E951</f>
        <v>0</v>
      </c>
      <c r="F949" s="545">
        <f t="shared" ref="F949" si="1271">F950+F951</f>
        <v>0</v>
      </c>
      <c r="G949" s="545">
        <f t="shared" ref="G949" si="1272">G950+G951</f>
        <v>0</v>
      </c>
      <c r="H949" s="545">
        <f t="shared" ref="H949" si="1273">H950+H951</f>
        <v>0</v>
      </c>
      <c r="I949" s="545">
        <f t="shared" ref="I949" si="1274">I950+I951</f>
        <v>0</v>
      </c>
      <c r="J949" s="545">
        <f t="shared" ref="J949" si="1275">J950+J951</f>
        <v>0</v>
      </c>
      <c r="K949" s="545">
        <f t="shared" ref="K949" si="1276">K950+K951</f>
        <v>0</v>
      </c>
      <c r="L949" s="554">
        <f t="shared" ref="L949" si="1277">L950+L951</f>
        <v>0</v>
      </c>
      <c r="M949" s="117"/>
      <c r="N949" s="117"/>
      <c r="O949" s="117"/>
      <c r="P949" s="117"/>
    </row>
    <row r="950" spans="1:55" s="122" customFormat="1" hidden="1" x14ac:dyDescent="0.3">
      <c r="A950" s="406" t="s">
        <v>15</v>
      </c>
      <c r="B950" s="407">
        <v>0</v>
      </c>
      <c r="C950" s="407">
        <v>0</v>
      </c>
      <c r="D950" s="407">
        <v>0</v>
      </c>
      <c r="E950" s="407">
        <v>0</v>
      </c>
      <c r="F950" s="407">
        <v>0</v>
      </c>
      <c r="G950" s="407">
        <f>$B$950/6</f>
        <v>0</v>
      </c>
      <c r="H950" s="407">
        <f t="shared" ref="H950:L950" si="1278">$B$950/6</f>
        <v>0</v>
      </c>
      <c r="I950" s="407">
        <f t="shared" si="1278"/>
        <v>0</v>
      </c>
      <c r="J950" s="407">
        <f t="shared" si="1278"/>
        <v>0</v>
      </c>
      <c r="K950" s="407">
        <f t="shared" si="1278"/>
        <v>0</v>
      </c>
      <c r="L950" s="527">
        <f t="shared" si="1278"/>
        <v>0</v>
      </c>
      <c r="M950" s="117"/>
      <c r="N950" s="117"/>
      <c r="O950" s="117"/>
      <c r="P950" s="117"/>
    </row>
    <row r="951" spans="1:55" s="122" customFormat="1" ht="52" hidden="1" x14ac:dyDescent="0.3">
      <c r="A951" s="406" t="s">
        <v>16</v>
      </c>
      <c r="B951" s="407">
        <v>0</v>
      </c>
      <c r="C951" s="407">
        <v>0</v>
      </c>
      <c r="D951" s="407">
        <v>0</v>
      </c>
      <c r="E951" s="407">
        <v>0</v>
      </c>
      <c r="F951" s="407">
        <v>0</v>
      </c>
      <c r="G951" s="407">
        <f>$B$951/6</f>
        <v>0</v>
      </c>
      <c r="H951" s="407">
        <f t="shared" ref="H951:L951" si="1279">$B$951/6</f>
        <v>0</v>
      </c>
      <c r="I951" s="407">
        <f t="shared" si="1279"/>
        <v>0</v>
      </c>
      <c r="J951" s="407">
        <f t="shared" si="1279"/>
        <v>0</v>
      </c>
      <c r="K951" s="407">
        <f t="shared" si="1279"/>
        <v>0</v>
      </c>
      <c r="L951" s="527">
        <f t="shared" si="1279"/>
        <v>0</v>
      </c>
      <c r="M951" s="117"/>
      <c r="N951" s="117"/>
      <c r="O951" s="117"/>
      <c r="P951" s="117"/>
    </row>
    <row r="952" spans="1:55" s="122" customFormat="1" ht="65" x14ac:dyDescent="0.3">
      <c r="A952" s="402" t="s">
        <v>570</v>
      </c>
      <c r="B952" s="403">
        <f>B954+B955</f>
        <v>4305000</v>
      </c>
      <c r="C952" s="403">
        <f t="shared" ref="C952" si="1280">C954+C955</f>
        <v>0</v>
      </c>
      <c r="D952" s="403">
        <f t="shared" ref="D952" si="1281">D954+D955</f>
        <v>0</v>
      </c>
      <c r="E952" s="403">
        <f t="shared" ref="E952" si="1282">E954+E955</f>
        <v>0</v>
      </c>
      <c r="F952" s="403">
        <f t="shared" ref="F952" si="1283">F954+F955</f>
        <v>0</v>
      </c>
      <c r="G952" s="403">
        <f t="shared" ref="G952" si="1284">G954+G955</f>
        <v>717500</v>
      </c>
      <c r="H952" s="403">
        <f t="shared" ref="H952" si="1285">H954+H955</f>
        <v>717500</v>
      </c>
      <c r="I952" s="403">
        <f t="shared" ref="I952" si="1286">I954+I955</f>
        <v>717500</v>
      </c>
      <c r="J952" s="403">
        <f t="shared" ref="J952" si="1287">J954+J955</f>
        <v>717500</v>
      </c>
      <c r="K952" s="403">
        <f t="shared" ref="K952" si="1288">K954+K955</f>
        <v>717500</v>
      </c>
      <c r="L952" s="528">
        <f t="shared" ref="L952" si="1289">L954+L955</f>
        <v>717500</v>
      </c>
      <c r="M952" s="117"/>
      <c r="N952" s="117"/>
      <c r="O952" s="117"/>
      <c r="P952" s="117"/>
    </row>
    <row r="953" spans="1:55" s="467" customFormat="1" x14ac:dyDescent="0.3">
      <c r="A953" s="547" t="s">
        <v>463</v>
      </c>
      <c r="B953" s="545">
        <f>B954+B955</f>
        <v>4305000</v>
      </c>
      <c r="C953" s="545">
        <f t="shared" ref="C953:L953" si="1290">C954+C955</f>
        <v>0</v>
      </c>
      <c r="D953" s="545">
        <f t="shared" si="1290"/>
        <v>0</v>
      </c>
      <c r="E953" s="545">
        <f t="shared" si="1290"/>
        <v>0</v>
      </c>
      <c r="F953" s="545">
        <f t="shared" si="1290"/>
        <v>0</v>
      </c>
      <c r="G953" s="545">
        <f t="shared" si="1290"/>
        <v>717500</v>
      </c>
      <c r="H953" s="545">
        <f t="shared" si="1290"/>
        <v>717500</v>
      </c>
      <c r="I953" s="545">
        <f t="shared" si="1290"/>
        <v>717500</v>
      </c>
      <c r="J953" s="545">
        <f t="shared" si="1290"/>
        <v>717500</v>
      </c>
      <c r="K953" s="545">
        <f t="shared" si="1290"/>
        <v>717500</v>
      </c>
      <c r="L953" s="554">
        <f t="shared" si="1290"/>
        <v>717500</v>
      </c>
      <c r="M953" s="117"/>
      <c r="N953" s="117"/>
      <c r="O953" s="117"/>
      <c r="P953" s="117"/>
    </row>
    <row r="954" spans="1:55" s="122" customFormat="1" x14ac:dyDescent="0.3">
      <c r="A954" s="406" t="s">
        <v>15</v>
      </c>
      <c r="B954" s="407">
        <f>'3.PIELIKUMS'!M107</f>
        <v>3000000</v>
      </c>
      <c r="C954" s="407">
        <v>0</v>
      </c>
      <c r="D954" s="407">
        <v>0</v>
      </c>
      <c r="E954" s="407">
        <v>0</v>
      </c>
      <c r="F954" s="407">
        <v>0</v>
      </c>
      <c r="G954" s="407">
        <f t="shared" ref="G954:L954" si="1291">$B$954/6</f>
        <v>500000</v>
      </c>
      <c r="H954" s="407">
        <f t="shared" si="1291"/>
        <v>500000</v>
      </c>
      <c r="I954" s="407">
        <f t="shared" si="1291"/>
        <v>500000</v>
      </c>
      <c r="J954" s="407">
        <f t="shared" si="1291"/>
        <v>500000</v>
      </c>
      <c r="K954" s="407">
        <f t="shared" si="1291"/>
        <v>500000</v>
      </c>
      <c r="L954" s="527">
        <f t="shared" si="1291"/>
        <v>500000</v>
      </c>
      <c r="M954" s="117"/>
      <c r="N954" s="117"/>
      <c r="O954" s="117"/>
      <c r="P954" s="117"/>
    </row>
    <row r="955" spans="1:55" s="122" customFormat="1" ht="52.5" thickBot="1" x14ac:dyDescent="0.35">
      <c r="A955" s="484" t="s">
        <v>16</v>
      </c>
      <c r="B955" s="457">
        <f>'3.PIELIKUMS'!J107</f>
        <v>1305000</v>
      </c>
      <c r="C955" s="457">
        <v>0</v>
      </c>
      <c r="D955" s="457">
        <v>0</v>
      </c>
      <c r="E955" s="457">
        <v>0</v>
      </c>
      <c r="F955" s="457">
        <v>0</v>
      </c>
      <c r="G955" s="457">
        <f t="shared" ref="G955:L955" si="1292">$B$955/6</f>
        <v>217500</v>
      </c>
      <c r="H955" s="457">
        <f t="shared" si="1292"/>
        <v>217500</v>
      </c>
      <c r="I955" s="457">
        <f t="shared" si="1292"/>
        <v>217500</v>
      </c>
      <c r="J955" s="457">
        <f t="shared" si="1292"/>
        <v>217500</v>
      </c>
      <c r="K955" s="457">
        <f t="shared" si="1292"/>
        <v>217500</v>
      </c>
      <c r="L955" s="529">
        <f t="shared" si="1292"/>
        <v>217500</v>
      </c>
      <c r="M955" s="117"/>
      <c r="N955" s="117"/>
      <c r="O955" s="117"/>
      <c r="P955" s="117"/>
    </row>
    <row r="956" spans="1:55" s="122" customFormat="1" ht="26.25" customHeight="1" x14ac:dyDescent="0.3">
      <c r="A956" s="447" t="s">
        <v>571</v>
      </c>
      <c r="B956" s="652"/>
      <c r="C956" s="652"/>
      <c r="D956" s="652"/>
      <c r="E956" s="652"/>
      <c r="F956" s="652"/>
      <c r="G956" s="652"/>
      <c r="H956" s="652"/>
      <c r="I956" s="652"/>
      <c r="J956" s="652"/>
      <c r="K956" s="652"/>
      <c r="L956" s="653"/>
      <c r="M956" s="117"/>
      <c r="N956" s="117"/>
      <c r="O956" s="117"/>
      <c r="P956" s="117"/>
    </row>
    <row r="957" spans="1:55" s="122" customFormat="1" x14ac:dyDescent="0.3">
      <c r="A957" s="436" t="s">
        <v>9</v>
      </c>
      <c r="B957" s="584">
        <f>B961</f>
        <v>2500000</v>
      </c>
      <c r="C957" s="584">
        <f t="shared" ref="C957:L957" si="1293">C961</f>
        <v>0</v>
      </c>
      <c r="D957" s="584">
        <f t="shared" si="1293"/>
        <v>0</v>
      </c>
      <c r="E957" s="584">
        <f t="shared" si="1293"/>
        <v>0</v>
      </c>
      <c r="F957" s="584">
        <f t="shared" si="1293"/>
        <v>0</v>
      </c>
      <c r="G957" s="584">
        <f t="shared" si="1293"/>
        <v>416666.66666666669</v>
      </c>
      <c r="H957" s="584">
        <f t="shared" si="1293"/>
        <v>416666.66666666669</v>
      </c>
      <c r="I957" s="584">
        <f t="shared" si="1293"/>
        <v>416666.66666666669</v>
      </c>
      <c r="J957" s="584">
        <f t="shared" si="1293"/>
        <v>416666.66666666669</v>
      </c>
      <c r="K957" s="584">
        <f t="shared" si="1293"/>
        <v>416666.66666666669</v>
      </c>
      <c r="L957" s="585">
        <f t="shared" si="1293"/>
        <v>416666.66666666669</v>
      </c>
      <c r="M957" s="117"/>
      <c r="N957" s="117"/>
      <c r="O957" s="117"/>
      <c r="P957" s="117"/>
    </row>
    <row r="958" spans="1:55" hidden="1" x14ac:dyDescent="0.3">
      <c r="A958" s="433" t="s">
        <v>10</v>
      </c>
      <c r="B958" s="434"/>
      <c r="C958" s="434"/>
      <c r="D958" s="434"/>
      <c r="E958" s="434"/>
      <c r="F958" s="434"/>
      <c r="G958" s="434"/>
      <c r="H958" s="434"/>
      <c r="I958" s="434"/>
      <c r="J958" s="434"/>
      <c r="K958" s="434"/>
      <c r="L958" s="435"/>
    </row>
    <row r="959" spans="1:55" hidden="1" x14ac:dyDescent="0.3">
      <c r="A959" s="433" t="s">
        <v>11</v>
      </c>
      <c r="B959" s="434"/>
      <c r="C959" s="434"/>
      <c r="D959" s="434"/>
      <c r="E959" s="434"/>
      <c r="F959" s="434"/>
      <c r="G959" s="434"/>
      <c r="H959" s="434"/>
      <c r="I959" s="434"/>
      <c r="J959" s="434"/>
      <c r="K959" s="434"/>
      <c r="L959" s="435"/>
    </row>
    <row r="960" spans="1:55" ht="26" hidden="1" x14ac:dyDescent="0.3">
      <c r="A960" s="433" t="s">
        <v>12</v>
      </c>
      <c r="B960" s="434"/>
      <c r="C960" s="434"/>
      <c r="D960" s="434"/>
      <c r="E960" s="434"/>
      <c r="F960" s="434"/>
      <c r="G960" s="434"/>
      <c r="H960" s="434"/>
      <c r="I960" s="434"/>
      <c r="J960" s="434"/>
      <c r="K960" s="434"/>
      <c r="L960" s="435"/>
    </row>
    <row r="961" spans="1:55" s="122" customFormat="1" x14ac:dyDescent="0.3">
      <c r="A961" s="436" t="s">
        <v>13</v>
      </c>
      <c r="B961" s="584">
        <f>B963+B964</f>
        <v>2500000</v>
      </c>
      <c r="C961" s="584">
        <f t="shared" ref="C961:L961" si="1294">C963+C964</f>
        <v>0</v>
      </c>
      <c r="D961" s="584">
        <f t="shared" si="1294"/>
        <v>0</v>
      </c>
      <c r="E961" s="584">
        <f t="shared" si="1294"/>
        <v>0</v>
      </c>
      <c r="F961" s="584">
        <f t="shared" si="1294"/>
        <v>0</v>
      </c>
      <c r="G961" s="584">
        <f t="shared" si="1294"/>
        <v>416666.66666666669</v>
      </c>
      <c r="H961" s="584">
        <f t="shared" si="1294"/>
        <v>416666.66666666669</v>
      </c>
      <c r="I961" s="584">
        <f t="shared" si="1294"/>
        <v>416666.66666666669</v>
      </c>
      <c r="J961" s="584">
        <f t="shared" si="1294"/>
        <v>416666.66666666669</v>
      </c>
      <c r="K961" s="584">
        <f t="shared" si="1294"/>
        <v>416666.66666666669</v>
      </c>
      <c r="L961" s="585">
        <f t="shared" si="1294"/>
        <v>416666.66666666669</v>
      </c>
      <c r="M961" s="117"/>
      <c r="N961" s="117"/>
      <c r="O961" s="117"/>
      <c r="P961" s="117"/>
    </row>
    <row r="962" spans="1:55" x14ac:dyDescent="0.3">
      <c r="A962" s="433" t="s">
        <v>14</v>
      </c>
      <c r="B962" s="434"/>
      <c r="C962" s="434"/>
      <c r="D962" s="434"/>
      <c r="E962" s="434"/>
      <c r="F962" s="434"/>
      <c r="G962" s="434"/>
      <c r="H962" s="434"/>
      <c r="I962" s="434"/>
      <c r="J962" s="434"/>
      <c r="K962" s="434"/>
      <c r="L962" s="435"/>
    </row>
    <row r="963" spans="1:55" ht="13.5" thickBot="1" x14ac:dyDescent="0.35">
      <c r="A963" s="433" t="s">
        <v>15</v>
      </c>
      <c r="B963" s="437">
        <f>B972+B976</f>
        <v>2500000</v>
      </c>
      <c r="C963" s="437">
        <f t="shared" ref="C963:L963" si="1295">C972+C976</f>
        <v>0</v>
      </c>
      <c r="D963" s="437">
        <f t="shared" si="1295"/>
        <v>0</v>
      </c>
      <c r="E963" s="437">
        <f t="shared" si="1295"/>
        <v>0</v>
      </c>
      <c r="F963" s="437">
        <f t="shared" si="1295"/>
        <v>0</v>
      </c>
      <c r="G963" s="437">
        <f t="shared" si="1295"/>
        <v>416666.66666666669</v>
      </c>
      <c r="H963" s="437">
        <f t="shared" si="1295"/>
        <v>416666.66666666669</v>
      </c>
      <c r="I963" s="437">
        <f t="shared" si="1295"/>
        <v>416666.66666666669</v>
      </c>
      <c r="J963" s="437">
        <f t="shared" si="1295"/>
        <v>416666.66666666669</v>
      </c>
      <c r="K963" s="437">
        <f t="shared" si="1295"/>
        <v>416666.66666666669</v>
      </c>
      <c r="L963" s="438">
        <f t="shared" si="1295"/>
        <v>416666.66666666669</v>
      </c>
    </row>
    <row r="964" spans="1:55" ht="52.5" hidden="1" thickBot="1" x14ac:dyDescent="0.35">
      <c r="A964" s="440" t="s">
        <v>16</v>
      </c>
      <c r="B964" s="441">
        <f>B973+B977</f>
        <v>0</v>
      </c>
      <c r="C964" s="441">
        <f t="shared" ref="C964:L964" si="1296">C973+C977</f>
        <v>0</v>
      </c>
      <c r="D964" s="441">
        <f t="shared" si="1296"/>
        <v>0</v>
      </c>
      <c r="E964" s="441">
        <f t="shared" si="1296"/>
        <v>0</v>
      </c>
      <c r="F964" s="441">
        <f t="shared" si="1296"/>
        <v>0</v>
      </c>
      <c r="G964" s="441">
        <f t="shared" si="1296"/>
        <v>0</v>
      </c>
      <c r="H964" s="441">
        <f t="shared" si="1296"/>
        <v>0</v>
      </c>
      <c r="I964" s="441">
        <f t="shared" si="1296"/>
        <v>0</v>
      </c>
      <c r="J964" s="441">
        <f t="shared" si="1296"/>
        <v>0</v>
      </c>
      <c r="K964" s="441">
        <f t="shared" si="1296"/>
        <v>0</v>
      </c>
      <c r="L964" s="442">
        <f t="shared" si="1296"/>
        <v>0</v>
      </c>
    </row>
    <row r="965" spans="1:55" s="397" customFormat="1" x14ac:dyDescent="0.3">
      <c r="A965" s="475" t="s">
        <v>461</v>
      </c>
      <c r="B965" s="476"/>
      <c r="C965" s="476"/>
      <c r="D965" s="476"/>
      <c r="E965" s="476"/>
      <c r="F965" s="476"/>
      <c r="G965" s="476"/>
      <c r="H965" s="476"/>
      <c r="I965" s="476"/>
      <c r="J965" s="476"/>
      <c r="K965" s="476"/>
      <c r="L965" s="477"/>
      <c r="M965" s="117"/>
      <c r="N965" s="117"/>
      <c r="O965" s="117"/>
      <c r="P965" s="117"/>
    </row>
    <row r="966" spans="1:55" s="397" customFormat="1" x14ac:dyDescent="0.3">
      <c r="A966" s="478" t="s">
        <v>462</v>
      </c>
      <c r="B966" s="451"/>
      <c r="C966" s="451"/>
      <c r="D966" s="451"/>
      <c r="E966" s="451"/>
      <c r="F966" s="451"/>
      <c r="G966" s="451"/>
      <c r="H966" s="451"/>
      <c r="I966" s="451"/>
      <c r="J966" s="451"/>
      <c r="K966" s="451"/>
      <c r="L966" s="479"/>
      <c r="M966" s="117"/>
      <c r="N966" s="117"/>
      <c r="O966" s="117"/>
      <c r="P966" s="117"/>
    </row>
    <row r="967" spans="1:55" s="466" customFormat="1" ht="13.5" customHeight="1" x14ac:dyDescent="0.3">
      <c r="A967" s="497" t="s">
        <v>466</v>
      </c>
      <c r="B967" s="451">
        <f t="shared" ref="B967:L967" si="1297">B971+B975</f>
        <v>2500000</v>
      </c>
      <c r="C967" s="451">
        <f t="shared" si="1297"/>
        <v>0</v>
      </c>
      <c r="D967" s="451">
        <f t="shared" si="1297"/>
        <v>0</v>
      </c>
      <c r="E967" s="451">
        <f t="shared" si="1297"/>
        <v>0</v>
      </c>
      <c r="F967" s="451">
        <f t="shared" si="1297"/>
        <v>0</v>
      </c>
      <c r="G967" s="451">
        <f t="shared" si="1297"/>
        <v>416666.66666666669</v>
      </c>
      <c r="H967" s="451">
        <f t="shared" si="1297"/>
        <v>416666.66666666669</v>
      </c>
      <c r="I967" s="451">
        <f t="shared" si="1297"/>
        <v>416666.66666666669</v>
      </c>
      <c r="J967" s="451">
        <f t="shared" si="1297"/>
        <v>416666.66666666669</v>
      </c>
      <c r="K967" s="451">
        <f t="shared" si="1297"/>
        <v>416666.66666666669</v>
      </c>
      <c r="L967" s="479">
        <f t="shared" si="1297"/>
        <v>416666.66666666669</v>
      </c>
      <c r="M967" s="117"/>
      <c r="N967" s="117"/>
      <c r="O967" s="117"/>
      <c r="P967" s="117"/>
      <c r="Q967" s="472"/>
      <c r="R967" s="472"/>
      <c r="S967" s="472"/>
      <c r="T967" s="472"/>
      <c r="U967" s="472"/>
      <c r="V967" s="472"/>
      <c r="W967" s="472"/>
      <c r="X967" s="472"/>
      <c r="Y967" s="472"/>
      <c r="Z967" s="472"/>
      <c r="AA967" s="472"/>
      <c r="AB967" s="472"/>
      <c r="AC967" s="472"/>
      <c r="AD967" s="472"/>
      <c r="AE967" s="472"/>
      <c r="AF967" s="472"/>
      <c r="AG967" s="472"/>
      <c r="AH967" s="472"/>
      <c r="AI967" s="472"/>
      <c r="AJ967" s="472"/>
      <c r="AK967" s="472"/>
      <c r="AL967" s="472"/>
      <c r="AM967" s="472"/>
      <c r="AN967" s="472"/>
      <c r="AO967" s="472"/>
      <c r="AP967" s="472"/>
      <c r="AQ967" s="472"/>
      <c r="AR967" s="472"/>
      <c r="AS967" s="472"/>
      <c r="AT967" s="472"/>
      <c r="AU967" s="472"/>
      <c r="AV967" s="472"/>
      <c r="AW967" s="472"/>
      <c r="AX967" s="472"/>
      <c r="AY967" s="472"/>
      <c r="AZ967" s="472"/>
      <c r="BA967" s="472"/>
      <c r="BB967" s="472"/>
      <c r="BC967" s="472"/>
    </row>
    <row r="968" spans="1:55" s="469" customFormat="1" ht="13.5" thickBot="1" x14ac:dyDescent="0.35">
      <c r="A968" s="478" t="s">
        <v>15</v>
      </c>
      <c r="B968" s="452">
        <f t="shared" ref="B968:L968" si="1298">B972+B976</f>
        <v>2500000</v>
      </c>
      <c r="C968" s="452">
        <f t="shared" si="1298"/>
        <v>0</v>
      </c>
      <c r="D968" s="452">
        <f t="shared" si="1298"/>
        <v>0</v>
      </c>
      <c r="E968" s="452">
        <f t="shared" si="1298"/>
        <v>0</v>
      </c>
      <c r="F968" s="452">
        <f t="shared" si="1298"/>
        <v>0</v>
      </c>
      <c r="G968" s="452">
        <f t="shared" si="1298"/>
        <v>416666.66666666669</v>
      </c>
      <c r="H968" s="452">
        <f t="shared" si="1298"/>
        <v>416666.66666666669</v>
      </c>
      <c r="I968" s="452">
        <f t="shared" si="1298"/>
        <v>416666.66666666669</v>
      </c>
      <c r="J968" s="452">
        <f t="shared" si="1298"/>
        <v>416666.66666666669</v>
      </c>
      <c r="K968" s="452">
        <f t="shared" si="1298"/>
        <v>416666.66666666669</v>
      </c>
      <c r="L968" s="459">
        <f t="shared" si="1298"/>
        <v>416666.66666666669</v>
      </c>
      <c r="M968" s="117"/>
      <c r="N968" s="117"/>
      <c r="O968" s="117"/>
      <c r="P968" s="117"/>
    </row>
    <row r="969" spans="1:55" s="469" customFormat="1" ht="52.5" hidden="1" thickBot="1" x14ac:dyDescent="0.35">
      <c r="A969" s="503" t="s">
        <v>16</v>
      </c>
      <c r="B969" s="460">
        <f>B973+B977</f>
        <v>0</v>
      </c>
      <c r="C969" s="460">
        <f t="shared" ref="C969:L969" si="1299">C973+C977</f>
        <v>0</v>
      </c>
      <c r="D969" s="460">
        <f t="shared" si="1299"/>
        <v>0</v>
      </c>
      <c r="E969" s="460">
        <f t="shared" si="1299"/>
        <v>0</v>
      </c>
      <c r="F969" s="460">
        <f t="shared" si="1299"/>
        <v>0</v>
      </c>
      <c r="G969" s="460">
        <f t="shared" si="1299"/>
        <v>0</v>
      </c>
      <c r="H969" s="460">
        <f t="shared" si="1299"/>
        <v>0</v>
      </c>
      <c r="I969" s="460">
        <f t="shared" si="1299"/>
        <v>0</v>
      </c>
      <c r="J969" s="460">
        <f t="shared" si="1299"/>
        <v>0</v>
      </c>
      <c r="K969" s="460">
        <f t="shared" si="1299"/>
        <v>0</v>
      </c>
      <c r="L969" s="461">
        <f t="shared" si="1299"/>
        <v>0</v>
      </c>
      <c r="M969" s="117"/>
      <c r="N969" s="117"/>
      <c r="O969" s="117"/>
      <c r="P969" s="117"/>
    </row>
    <row r="970" spans="1:55" s="122" customFormat="1" ht="26" x14ac:dyDescent="0.3">
      <c r="A970" s="490" t="s">
        <v>572</v>
      </c>
      <c r="B970" s="491">
        <f>B972+B973</f>
        <v>0</v>
      </c>
      <c r="C970" s="491">
        <f t="shared" ref="C970" si="1300">C972+C973</f>
        <v>0</v>
      </c>
      <c r="D970" s="491">
        <f t="shared" ref="D970" si="1301">D972+D973</f>
        <v>0</v>
      </c>
      <c r="E970" s="491">
        <f t="shared" ref="E970" si="1302">E972+E973</f>
        <v>0</v>
      </c>
      <c r="F970" s="491">
        <f t="shared" ref="F970" si="1303">F972+F973</f>
        <v>0</v>
      </c>
      <c r="G970" s="491">
        <f t="shared" ref="G970" si="1304">G972+G973</f>
        <v>0</v>
      </c>
      <c r="H970" s="491">
        <f t="shared" ref="H970" si="1305">H972+H973</f>
        <v>0</v>
      </c>
      <c r="I970" s="491">
        <f t="shared" ref="I970" si="1306">I972+I973</f>
        <v>0</v>
      </c>
      <c r="J970" s="491">
        <f t="shared" ref="J970" si="1307">J972+J973</f>
        <v>0</v>
      </c>
      <c r="K970" s="491">
        <f t="shared" ref="K970" si="1308">K972+K973</f>
        <v>0</v>
      </c>
      <c r="L970" s="492">
        <f t="shared" ref="L970" si="1309">L972+L973</f>
        <v>0</v>
      </c>
      <c r="M970" s="117"/>
      <c r="N970" s="117"/>
      <c r="O970" s="117"/>
      <c r="P970" s="117"/>
    </row>
    <row r="971" spans="1:55" s="467" customFormat="1" ht="13.5" customHeight="1" x14ac:dyDescent="0.3">
      <c r="A971" s="544" t="s">
        <v>466</v>
      </c>
      <c r="B971" s="545">
        <f>B972+B973</f>
        <v>0</v>
      </c>
      <c r="C971" s="545">
        <f t="shared" ref="C971" si="1310">C972+C973</f>
        <v>0</v>
      </c>
      <c r="D971" s="545">
        <f t="shared" ref="D971" si="1311">D972+D973</f>
        <v>0</v>
      </c>
      <c r="E971" s="545">
        <f t="shared" ref="E971" si="1312">E972+E973</f>
        <v>0</v>
      </c>
      <c r="F971" s="545">
        <f t="shared" ref="F971" si="1313">F972+F973</f>
        <v>0</v>
      </c>
      <c r="G971" s="545">
        <f t="shared" ref="G971" si="1314">G972+G973</f>
        <v>0</v>
      </c>
      <c r="H971" s="545">
        <f t="shared" ref="H971" si="1315">H972+H973</f>
        <v>0</v>
      </c>
      <c r="I971" s="545">
        <f t="shared" ref="I971" si="1316">I972+I973</f>
        <v>0</v>
      </c>
      <c r="J971" s="545">
        <f t="shared" ref="J971" si="1317">J972+J973</f>
        <v>0</v>
      </c>
      <c r="K971" s="545">
        <f t="shared" ref="K971" si="1318">K972+K973</f>
        <v>0</v>
      </c>
      <c r="L971" s="546">
        <f t="shared" ref="L971" si="1319">L972+L973</f>
        <v>0</v>
      </c>
      <c r="M971" s="117"/>
      <c r="N971" s="117"/>
      <c r="O971" s="117"/>
      <c r="P971" s="117"/>
      <c r="Q971" s="473"/>
      <c r="R971" s="473"/>
      <c r="S971" s="473"/>
      <c r="T971" s="473"/>
      <c r="U971" s="473"/>
      <c r="V971" s="473"/>
      <c r="W971" s="473"/>
      <c r="X971" s="473"/>
      <c r="Y971" s="473"/>
      <c r="Z971" s="473"/>
      <c r="AA971" s="473"/>
      <c r="AB971" s="473"/>
      <c r="AC971" s="473"/>
      <c r="AD971" s="473"/>
      <c r="AE971" s="473"/>
      <c r="AF971" s="473"/>
      <c r="AG971" s="473"/>
      <c r="AH971" s="473"/>
      <c r="AI971" s="473"/>
      <c r="AJ971" s="473"/>
      <c r="AK971" s="473"/>
      <c r="AL971" s="473"/>
      <c r="AM971" s="473"/>
      <c r="AN971" s="473"/>
      <c r="AO971" s="473"/>
      <c r="AP971" s="473"/>
      <c r="AQ971" s="473"/>
      <c r="AR971" s="473"/>
      <c r="AS971" s="473"/>
      <c r="AT971" s="473"/>
      <c r="AU971" s="473"/>
      <c r="AV971" s="473"/>
      <c r="AW971" s="473"/>
      <c r="AX971" s="473"/>
      <c r="AY971" s="473"/>
      <c r="AZ971" s="473"/>
      <c r="BA971" s="473"/>
      <c r="BB971" s="473"/>
      <c r="BC971" s="473"/>
    </row>
    <row r="972" spans="1:55" s="122" customFormat="1" hidden="1" x14ac:dyDescent="0.3">
      <c r="A972" s="406" t="s">
        <v>15</v>
      </c>
      <c r="B972" s="407">
        <v>0</v>
      </c>
      <c r="C972" s="407">
        <v>0</v>
      </c>
      <c r="D972" s="407">
        <v>0</v>
      </c>
      <c r="E972" s="407">
        <v>0</v>
      </c>
      <c r="F972" s="407">
        <v>0</v>
      </c>
      <c r="G972" s="407">
        <f>$B$972/6</f>
        <v>0</v>
      </c>
      <c r="H972" s="407">
        <f t="shared" ref="H972:L972" si="1320">$B$972/6</f>
        <v>0</v>
      </c>
      <c r="I972" s="407">
        <f t="shared" si="1320"/>
        <v>0</v>
      </c>
      <c r="J972" s="407">
        <f t="shared" si="1320"/>
        <v>0</v>
      </c>
      <c r="K972" s="407">
        <f t="shared" si="1320"/>
        <v>0</v>
      </c>
      <c r="L972" s="408">
        <f t="shared" si="1320"/>
        <v>0</v>
      </c>
      <c r="M972" s="117"/>
      <c r="N972" s="117"/>
      <c r="O972" s="117"/>
      <c r="P972" s="117"/>
    </row>
    <row r="973" spans="1:55" s="122" customFormat="1" ht="52" hidden="1" x14ac:dyDescent="0.3">
      <c r="A973" s="406" t="s">
        <v>16</v>
      </c>
      <c r="B973" s="407">
        <f>'3.PIELIKUMS'!J109</f>
        <v>0</v>
      </c>
      <c r="C973" s="407">
        <v>0</v>
      </c>
      <c r="D973" s="407">
        <v>0</v>
      </c>
      <c r="E973" s="407">
        <v>0</v>
      </c>
      <c r="F973" s="407">
        <v>0</v>
      </c>
      <c r="G973" s="407">
        <f>$B$973/6</f>
        <v>0</v>
      </c>
      <c r="H973" s="407">
        <f t="shared" ref="H973:L973" si="1321">$B$973/6</f>
        <v>0</v>
      </c>
      <c r="I973" s="407">
        <f t="shared" si="1321"/>
        <v>0</v>
      </c>
      <c r="J973" s="407">
        <f t="shared" si="1321"/>
        <v>0</v>
      </c>
      <c r="K973" s="407">
        <f t="shared" si="1321"/>
        <v>0</v>
      </c>
      <c r="L973" s="408">
        <f t="shared" si="1321"/>
        <v>0</v>
      </c>
      <c r="M973" s="117"/>
      <c r="N973" s="117"/>
      <c r="O973" s="117"/>
      <c r="P973" s="117"/>
    </row>
    <row r="974" spans="1:55" s="122" customFormat="1" ht="39" x14ac:dyDescent="0.3">
      <c r="A974" s="402" t="s">
        <v>573</v>
      </c>
      <c r="B974" s="403">
        <f>B976+B977</f>
        <v>2500000</v>
      </c>
      <c r="C974" s="403">
        <f t="shared" ref="C974:L974" si="1322">C976+C977</f>
        <v>0</v>
      </c>
      <c r="D974" s="403">
        <f t="shared" si="1322"/>
        <v>0</v>
      </c>
      <c r="E974" s="403">
        <f t="shared" si="1322"/>
        <v>0</v>
      </c>
      <c r="F974" s="403">
        <f t="shared" si="1322"/>
        <v>0</v>
      </c>
      <c r="G974" s="403">
        <f t="shared" si="1322"/>
        <v>416666.66666666669</v>
      </c>
      <c r="H974" s="403">
        <f t="shared" si="1322"/>
        <v>416666.66666666669</v>
      </c>
      <c r="I974" s="403">
        <f t="shared" si="1322"/>
        <v>416666.66666666669</v>
      </c>
      <c r="J974" s="403">
        <f t="shared" si="1322"/>
        <v>416666.66666666669</v>
      </c>
      <c r="K974" s="403">
        <f t="shared" si="1322"/>
        <v>416666.66666666669</v>
      </c>
      <c r="L974" s="404">
        <f t="shared" si="1322"/>
        <v>416666.66666666669</v>
      </c>
      <c r="M974" s="117"/>
      <c r="N974" s="117"/>
      <c r="O974" s="117"/>
      <c r="P974" s="117"/>
    </row>
    <row r="975" spans="1:55" s="467" customFormat="1" ht="13.5" customHeight="1" x14ac:dyDescent="0.3">
      <c r="A975" s="544" t="s">
        <v>466</v>
      </c>
      <c r="B975" s="545">
        <f>B976+B977</f>
        <v>2500000</v>
      </c>
      <c r="C975" s="545">
        <f t="shared" ref="C975" si="1323">C976+C977</f>
        <v>0</v>
      </c>
      <c r="D975" s="545">
        <f t="shared" ref="D975" si="1324">D976+D977</f>
        <v>0</v>
      </c>
      <c r="E975" s="545">
        <f t="shared" ref="E975" si="1325">E976+E977</f>
        <v>0</v>
      </c>
      <c r="F975" s="545">
        <f t="shared" ref="F975" si="1326">F976+F977</f>
        <v>0</v>
      </c>
      <c r="G975" s="545">
        <f t="shared" ref="G975" si="1327">G976+G977</f>
        <v>416666.66666666669</v>
      </c>
      <c r="H975" s="545">
        <f t="shared" ref="H975" si="1328">H976+H977</f>
        <v>416666.66666666669</v>
      </c>
      <c r="I975" s="545">
        <f t="shared" ref="I975" si="1329">I976+I977</f>
        <v>416666.66666666669</v>
      </c>
      <c r="J975" s="545">
        <f t="shared" ref="J975" si="1330">J976+J977</f>
        <v>416666.66666666669</v>
      </c>
      <c r="K975" s="545">
        <f t="shared" ref="K975" si="1331">K976+K977</f>
        <v>416666.66666666669</v>
      </c>
      <c r="L975" s="546">
        <f t="shared" ref="L975" si="1332">L976+L977</f>
        <v>416666.66666666669</v>
      </c>
      <c r="M975" s="117"/>
      <c r="N975" s="117"/>
      <c r="O975" s="117"/>
      <c r="P975" s="117"/>
      <c r="Q975" s="473"/>
      <c r="R975" s="473"/>
      <c r="S975" s="473"/>
      <c r="T975" s="473"/>
      <c r="U975" s="473"/>
      <c r="V975" s="473"/>
      <c r="W975" s="473"/>
      <c r="X975" s="473"/>
      <c r="Y975" s="473"/>
      <c r="Z975" s="473"/>
      <c r="AA975" s="473"/>
      <c r="AB975" s="473"/>
      <c r="AC975" s="473"/>
      <c r="AD975" s="473"/>
      <c r="AE975" s="473"/>
      <c r="AF975" s="473"/>
      <c r="AG975" s="473"/>
      <c r="AH975" s="473"/>
      <c r="AI975" s="473"/>
      <c r="AJ975" s="473"/>
      <c r="AK975" s="473"/>
      <c r="AL975" s="473"/>
      <c r="AM975" s="473"/>
      <c r="AN975" s="473"/>
      <c r="AO975" s="473"/>
      <c r="AP975" s="473"/>
      <c r="AQ975" s="473"/>
      <c r="AR975" s="473"/>
      <c r="AS975" s="473"/>
      <c r="AT975" s="473"/>
      <c r="AU975" s="473"/>
      <c r="AV975" s="473"/>
      <c r="AW975" s="473"/>
      <c r="AX975" s="473"/>
      <c r="AY975" s="473"/>
      <c r="AZ975" s="473"/>
      <c r="BA975" s="473"/>
      <c r="BB975" s="473"/>
      <c r="BC975" s="473"/>
    </row>
    <row r="976" spans="1:55" s="122" customFormat="1" ht="13.5" thickBot="1" x14ac:dyDescent="0.35">
      <c r="A976" s="406" t="s">
        <v>15</v>
      </c>
      <c r="B976" s="407">
        <f>'3.PIELIKUMS'!J110</f>
        <v>2500000</v>
      </c>
      <c r="C976" s="407">
        <v>0</v>
      </c>
      <c r="D976" s="407">
        <v>0</v>
      </c>
      <c r="E976" s="407">
        <v>0</v>
      </c>
      <c r="F976" s="407">
        <v>0</v>
      </c>
      <c r="G976" s="407">
        <f>$B$976/6</f>
        <v>416666.66666666669</v>
      </c>
      <c r="H976" s="407">
        <f t="shared" ref="H976:L976" si="1333">$B$976/6</f>
        <v>416666.66666666669</v>
      </c>
      <c r="I976" s="407">
        <f t="shared" si="1333"/>
        <v>416666.66666666669</v>
      </c>
      <c r="J976" s="407">
        <f t="shared" si="1333"/>
        <v>416666.66666666669</v>
      </c>
      <c r="K976" s="407">
        <f t="shared" si="1333"/>
        <v>416666.66666666669</v>
      </c>
      <c r="L976" s="408">
        <f t="shared" si="1333"/>
        <v>416666.66666666669</v>
      </c>
      <c r="M976" s="117"/>
      <c r="N976" s="117"/>
      <c r="O976" s="117"/>
      <c r="P976" s="117"/>
    </row>
    <row r="977" spans="1:16" s="122" customFormat="1" ht="52.5" hidden="1" thickBot="1" x14ac:dyDescent="0.35">
      <c r="A977" s="484" t="s">
        <v>16</v>
      </c>
      <c r="B977" s="457">
        <v>0</v>
      </c>
      <c r="C977" s="457">
        <v>0</v>
      </c>
      <c r="D977" s="457">
        <v>0</v>
      </c>
      <c r="E977" s="457">
        <v>0</v>
      </c>
      <c r="F977" s="457">
        <v>0</v>
      </c>
      <c r="G977" s="457">
        <f>$B$977/6</f>
        <v>0</v>
      </c>
      <c r="H977" s="457">
        <f t="shared" ref="H977:L977" si="1334">$B$977/6</f>
        <v>0</v>
      </c>
      <c r="I977" s="457">
        <f t="shared" si="1334"/>
        <v>0</v>
      </c>
      <c r="J977" s="457">
        <f t="shared" si="1334"/>
        <v>0</v>
      </c>
      <c r="K977" s="457">
        <f t="shared" si="1334"/>
        <v>0</v>
      </c>
      <c r="L977" s="458">
        <f t="shared" si="1334"/>
        <v>0</v>
      </c>
      <c r="M977" s="117"/>
      <c r="N977" s="117"/>
      <c r="O977" s="117"/>
      <c r="P977" s="117"/>
    </row>
    <row r="978" spans="1:16" s="122" customFormat="1" ht="26" x14ac:dyDescent="0.3">
      <c r="A978" s="447" t="s">
        <v>574</v>
      </c>
      <c r="B978" s="652"/>
      <c r="C978" s="652"/>
      <c r="D978" s="652"/>
      <c r="E978" s="652"/>
      <c r="F978" s="652"/>
      <c r="G978" s="652"/>
      <c r="H978" s="652"/>
      <c r="I978" s="652"/>
      <c r="J978" s="652"/>
      <c r="K978" s="652"/>
      <c r="L978" s="653"/>
      <c r="M978" s="117"/>
      <c r="N978" s="117"/>
      <c r="O978" s="117"/>
      <c r="P978" s="117"/>
    </row>
    <row r="979" spans="1:16" s="122" customFormat="1" x14ac:dyDescent="0.3">
      <c r="A979" s="436" t="s">
        <v>9</v>
      </c>
      <c r="B979" s="584">
        <f>B983</f>
        <v>0</v>
      </c>
      <c r="C979" s="584">
        <f t="shared" ref="C979:L979" si="1335">C983</f>
        <v>0</v>
      </c>
      <c r="D979" s="584">
        <f t="shared" si="1335"/>
        <v>0</v>
      </c>
      <c r="E979" s="584">
        <f t="shared" si="1335"/>
        <v>0</v>
      </c>
      <c r="F979" s="584">
        <f t="shared" si="1335"/>
        <v>0</v>
      </c>
      <c r="G979" s="584">
        <f t="shared" si="1335"/>
        <v>0</v>
      </c>
      <c r="H979" s="584">
        <f t="shared" si="1335"/>
        <v>0</v>
      </c>
      <c r="I979" s="584">
        <f t="shared" si="1335"/>
        <v>0</v>
      </c>
      <c r="J979" s="584">
        <f t="shared" si="1335"/>
        <v>0</v>
      </c>
      <c r="K979" s="584">
        <f t="shared" si="1335"/>
        <v>0</v>
      </c>
      <c r="L979" s="585">
        <f t="shared" si="1335"/>
        <v>0</v>
      </c>
      <c r="M979" s="117"/>
      <c r="N979" s="117"/>
      <c r="O979" s="117"/>
      <c r="P979" s="117"/>
    </row>
    <row r="980" spans="1:16" hidden="1" x14ac:dyDescent="0.3">
      <c r="A980" s="433" t="s">
        <v>10</v>
      </c>
      <c r="B980" s="434"/>
      <c r="C980" s="434"/>
      <c r="D980" s="434"/>
      <c r="E980" s="434"/>
      <c r="F980" s="434"/>
      <c r="G980" s="434"/>
      <c r="H980" s="434"/>
      <c r="I980" s="434"/>
      <c r="J980" s="434"/>
      <c r="K980" s="434"/>
      <c r="L980" s="435"/>
    </row>
    <row r="981" spans="1:16" hidden="1" x14ac:dyDescent="0.3">
      <c r="A981" s="433" t="s">
        <v>11</v>
      </c>
      <c r="B981" s="434"/>
      <c r="C981" s="434"/>
      <c r="D981" s="434"/>
      <c r="E981" s="434"/>
      <c r="F981" s="434"/>
      <c r="G981" s="434"/>
      <c r="H981" s="434"/>
      <c r="I981" s="434"/>
      <c r="J981" s="434"/>
      <c r="K981" s="434"/>
      <c r="L981" s="435"/>
    </row>
    <row r="982" spans="1:16" ht="26" hidden="1" x14ac:dyDescent="0.3">
      <c r="A982" s="433" t="s">
        <v>12</v>
      </c>
      <c r="B982" s="434"/>
      <c r="C982" s="434"/>
      <c r="D982" s="434"/>
      <c r="E982" s="434"/>
      <c r="F982" s="434"/>
      <c r="G982" s="434"/>
      <c r="H982" s="434"/>
      <c r="I982" s="434"/>
      <c r="J982" s="434"/>
      <c r="K982" s="434"/>
      <c r="L982" s="435"/>
    </row>
    <row r="983" spans="1:16" s="122" customFormat="1" x14ac:dyDescent="0.3">
      <c r="A983" s="436" t="s">
        <v>13</v>
      </c>
      <c r="B983" s="584">
        <f>B985+B986</f>
        <v>0</v>
      </c>
      <c r="C983" s="584">
        <f t="shared" ref="C983:L983" si="1336">C985+C986</f>
        <v>0</v>
      </c>
      <c r="D983" s="584">
        <f t="shared" si="1336"/>
        <v>0</v>
      </c>
      <c r="E983" s="584">
        <f t="shared" si="1336"/>
        <v>0</v>
      </c>
      <c r="F983" s="584">
        <f t="shared" si="1336"/>
        <v>0</v>
      </c>
      <c r="G983" s="584">
        <f t="shared" si="1336"/>
        <v>0</v>
      </c>
      <c r="H983" s="584">
        <f t="shared" si="1336"/>
        <v>0</v>
      </c>
      <c r="I983" s="584">
        <f t="shared" si="1336"/>
        <v>0</v>
      </c>
      <c r="J983" s="584">
        <f t="shared" si="1336"/>
        <v>0</v>
      </c>
      <c r="K983" s="584">
        <f t="shared" si="1336"/>
        <v>0</v>
      </c>
      <c r="L983" s="585">
        <f t="shared" si="1336"/>
        <v>0</v>
      </c>
      <c r="M983" s="117"/>
      <c r="N983" s="117"/>
      <c r="O983" s="117"/>
      <c r="P983" s="117"/>
    </row>
    <row r="984" spans="1:16" x14ac:dyDescent="0.3">
      <c r="A984" s="433" t="s">
        <v>14</v>
      </c>
      <c r="B984" s="434"/>
      <c r="C984" s="434"/>
      <c r="D984" s="434"/>
      <c r="E984" s="434"/>
      <c r="F984" s="434"/>
      <c r="G984" s="434"/>
      <c r="H984" s="434"/>
      <c r="I984" s="434"/>
      <c r="J984" s="434"/>
      <c r="K984" s="434"/>
      <c r="L984" s="435"/>
    </row>
    <row r="985" spans="1:16" x14ac:dyDescent="0.3">
      <c r="A985" s="433" t="s">
        <v>15</v>
      </c>
      <c r="B985" s="437">
        <f>B994</f>
        <v>0</v>
      </c>
      <c r="C985" s="437">
        <f t="shared" ref="C985:L986" si="1337">C994</f>
        <v>0</v>
      </c>
      <c r="D985" s="437">
        <f t="shared" si="1337"/>
        <v>0</v>
      </c>
      <c r="E985" s="437">
        <f t="shared" si="1337"/>
        <v>0</v>
      </c>
      <c r="F985" s="437">
        <f t="shared" si="1337"/>
        <v>0</v>
      </c>
      <c r="G985" s="437">
        <f t="shared" si="1337"/>
        <v>0</v>
      </c>
      <c r="H985" s="437">
        <f t="shared" si="1337"/>
        <v>0</v>
      </c>
      <c r="I985" s="437">
        <f t="shared" si="1337"/>
        <v>0</v>
      </c>
      <c r="J985" s="437">
        <f t="shared" si="1337"/>
        <v>0</v>
      </c>
      <c r="K985" s="437">
        <f t="shared" si="1337"/>
        <v>0</v>
      </c>
      <c r="L985" s="438">
        <f t="shared" si="1337"/>
        <v>0</v>
      </c>
    </row>
    <row r="986" spans="1:16" ht="52.5" thickBot="1" x14ac:dyDescent="0.35">
      <c r="A986" s="440" t="s">
        <v>16</v>
      </c>
      <c r="B986" s="441">
        <f>B995</f>
        <v>0</v>
      </c>
      <c r="C986" s="441">
        <f t="shared" si="1337"/>
        <v>0</v>
      </c>
      <c r="D986" s="441">
        <f t="shared" si="1337"/>
        <v>0</v>
      </c>
      <c r="E986" s="441">
        <f t="shared" si="1337"/>
        <v>0</v>
      </c>
      <c r="F986" s="441">
        <f t="shared" si="1337"/>
        <v>0</v>
      </c>
      <c r="G986" s="441">
        <f t="shared" si="1337"/>
        <v>0</v>
      </c>
      <c r="H986" s="441">
        <f t="shared" si="1337"/>
        <v>0</v>
      </c>
      <c r="I986" s="441">
        <f t="shared" si="1337"/>
        <v>0</v>
      </c>
      <c r="J986" s="441">
        <f t="shared" si="1337"/>
        <v>0</v>
      </c>
      <c r="K986" s="441">
        <f t="shared" si="1337"/>
        <v>0</v>
      </c>
      <c r="L986" s="442">
        <f t="shared" si="1337"/>
        <v>0</v>
      </c>
    </row>
    <row r="987" spans="1:16" s="397" customFormat="1" x14ac:dyDescent="0.3">
      <c r="A987" s="475" t="s">
        <v>461</v>
      </c>
      <c r="B987" s="476"/>
      <c r="C987" s="476"/>
      <c r="D987" s="476"/>
      <c r="E987" s="476"/>
      <c r="F987" s="476"/>
      <c r="G987" s="476"/>
      <c r="H987" s="476"/>
      <c r="I987" s="476"/>
      <c r="J987" s="476"/>
      <c r="K987" s="476"/>
      <c r="L987" s="477"/>
      <c r="M987" s="117"/>
      <c r="N987" s="117"/>
      <c r="O987" s="117"/>
      <c r="P987" s="117"/>
    </row>
    <row r="988" spans="1:16" s="397" customFormat="1" x14ac:dyDescent="0.3">
      <c r="A988" s="478" t="s">
        <v>462</v>
      </c>
      <c r="B988" s="451"/>
      <c r="C988" s="451"/>
      <c r="D988" s="451"/>
      <c r="E988" s="451"/>
      <c r="F988" s="451"/>
      <c r="G988" s="451"/>
      <c r="H988" s="451"/>
      <c r="I988" s="451"/>
      <c r="J988" s="451"/>
      <c r="K988" s="451"/>
      <c r="L988" s="479"/>
      <c r="M988" s="117"/>
      <c r="N988" s="117"/>
      <c r="O988" s="117"/>
      <c r="P988" s="117"/>
    </row>
    <row r="989" spans="1:16" s="469" customFormat="1" ht="13.5" thickBot="1" x14ac:dyDescent="0.35">
      <c r="A989" s="502" t="s">
        <v>472</v>
      </c>
      <c r="B989" s="451">
        <f>B990+B991</f>
        <v>0</v>
      </c>
      <c r="C989" s="451">
        <f t="shared" ref="C989:L989" si="1338">C990+C991</f>
        <v>0</v>
      </c>
      <c r="D989" s="451">
        <f t="shared" si="1338"/>
        <v>0</v>
      </c>
      <c r="E989" s="451">
        <f t="shared" si="1338"/>
        <v>0</v>
      </c>
      <c r="F989" s="451">
        <f t="shared" si="1338"/>
        <v>0</v>
      </c>
      <c r="G989" s="451">
        <f t="shared" si="1338"/>
        <v>0</v>
      </c>
      <c r="H989" s="451">
        <f t="shared" si="1338"/>
        <v>0</v>
      </c>
      <c r="I989" s="451">
        <f t="shared" si="1338"/>
        <v>0</v>
      </c>
      <c r="J989" s="451">
        <f t="shared" si="1338"/>
        <v>0</v>
      </c>
      <c r="K989" s="451">
        <f t="shared" si="1338"/>
        <v>0</v>
      </c>
      <c r="L989" s="479">
        <f t="shared" si="1338"/>
        <v>0</v>
      </c>
      <c r="M989" s="117"/>
      <c r="N989" s="117"/>
      <c r="O989" s="117"/>
      <c r="P989" s="117"/>
    </row>
    <row r="990" spans="1:16" s="469" customFormat="1" ht="13.5" hidden="1" thickBot="1" x14ac:dyDescent="0.35">
      <c r="A990" s="478" t="s">
        <v>15</v>
      </c>
      <c r="B990" s="452">
        <f>B994</f>
        <v>0</v>
      </c>
      <c r="C990" s="452">
        <f t="shared" ref="C990:L990" si="1339">C994</f>
        <v>0</v>
      </c>
      <c r="D990" s="452">
        <f t="shared" si="1339"/>
        <v>0</v>
      </c>
      <c r="E990" s="452">
        <f t="shared" si="1339"/>
        <v>0</v>
      </c>
      <c r="F990" s="452">
        <f t="shared" si="1339"/>
        <v>0</v>
      </c>
      <c r="G990" s="452">
        <f t="shared" si="1339"/>
        <v>0</v>
      </c>
      <c r="H990" s="452">
        <f t="shared" si="1339"/>
        <v>0</v>
      </c>
      <c r="I990" s="452">
        <f t="shared" si="1339"/>
        <v>0</v>
      </c>
      <c r="J990" s="452">
        <f t="shared" si="1339"/>
        <v>0</v>
      </c>
      <c r="K990" s="452">
        <f t="shared" si="1339"/>
        <v>0</v>
      </c>
      <c r="L990" s="459">
        <f t="shared" si="1339"/>
        <v>0</v>
      </c>
      <c r="M990" s="117"/>
      <c r="N990" s="117"/>
      <c r="O990" s="117"/>
      <c r="P990" s="117"/>
    </row>
    <row r="991" spans="1:16" s="469" customFormat="1" ht="52.5" hidden="1" thickBot="1" x14ac:dyDescent="0.35">
      <c r="A991" s="503" t="s">
        <v>16</v>
      </c>
      <c r="B991" s="460">
        <f>B995</f>
        <v>0</v>
      </c>
      <c r="C991" s="460">
        <f t="shared" ref="C991:L991" si="1340">C995</f>
        <v>0</v>
      </c>
      <c r="D991" s="460">
        <f t="shared" si="1340"/>
        <v>0</v>
      </c>
      <c r="E991" s="460">
        <f t="shared" si="1340"/>
        <v>0</v>
      </c>
      <c r="F991" s="460">
        <f t="shared" si="1340"/>
        <v>0</v>
      </c>
      <c r="G991" s="460">
        <f t="shared" si="1340"/>
        <v>0</v>
      </c>
      <c r="H991" s="460">
        <f t="shared" si="1340"/>
        <v>0</v>
      </c>
      <c r="I991" s="460">
        <f t="shared" si="1340"/>
        <v>0</v>
      </c>
      <c r="J991" s="460">
        <f t="shared" si="1340"/>
        <v>0</v>
      </c>
      <c r="K991" s="460">
        <f t="shared" si="1340"/>
        <v>0</v>
      </c>
      <c r="L991" s="461">
        <f t="shared" si="1340"/>
        <v>0</v>
      </c>
      <c r="M991" s="117"/>
      <c r="N991" s="117"/>
      <c r="O991" s="117"/>
      <c r="P991" s="117"/>
    </row>
    <row r="992" spans="1:16" s="405" customFormat="1" ht="104" x14ac:dyDescent="0.3">
      <c r="A992" s="490" t="s">
        <v>575</v>
      </c>
      <c r="B992" s="491">
        <f>B994+B995</f>
        <v>0</v>
      </c>
      <c r="C992" s="491">
        <f t="shared" ref="C992:L992" si="1341">C994+C995</f>
        <v>0</v>
      </c>
      <c r="D992" s="491">
        <f t="shared" si="1341"/>
        <v>0</v>
      </c>
      <c r="E992" s="491">
        <f t="shared" si="1341"/>
        <v>0</v>
      </c>
      <c r="F992" s="491">
        <f t="shared" si="1341"/>
        <v>0</v>
      </c>
      <c r="G992" s="491">
        <f t="shared" si="1341"/>
        <v>0</v>
      </c>
      <c r="H992" s="491">
        <f t="shared" si="1341"/>
        <v>0</v>
      </c>
      <c r="I992" s="491">
        <f t="shared" si="1341"/>
        <v>0</v>
      </c>
      <c r="J992" s="491">
        <f t="shared" si="1341"/>
        <v>0</v>
      </c>
      <c r="K992" s="491">
        <f t="shared" si="1341"/>
        <v>0</v>
      </c>
      <c r="L992" s="492">
        <f t="shared" si="1341"/>
        <v>0</v>
      </c>
      <c r="M992" s="117"/>
      <c r="N992" s="117"/>
      <c r="O992" s="117"/>
      <c r="P992" s="117"/>
    </row>
    <row r="993" spans="1:16" s="405" customFormat="1" ht="13.5" thickBot="1" x14ac:dyDescent="0.35">
      <c r="A993" s="547" t="s">
        <v>472</v>
      </c>
      <c r="B993" s="545">
        <f>B994+B995</f>
        <v>0</v>
      </c>
      <c r="C993" s="545">
        <f t="shared" ref="C993:L993" si="1342">C994+C995</f>
        <v>0</v>
      </c>
      <c r="D993" s="545">
        <f t="shared" si="1342"/>
        <v>0</v>
      </c>
      <c r="E993" s="545">
        <f t="shared" si="1342"/>
        <v>0</v>
      </c>
      <c r="F993" s="545">
        <f t="shared" si="1342"/>
        <v>0</v>
      </c>
      <c r="G993" s="545">
        <f t="shared" si="1342"/>
        <v>0</v>
      </c>
      <c r="H993" s="545">
        <f t="shared" si="1342"/>
        <v>0</v>
      </c>
      <c r="I993" s="545">
        <f t="shared" si="1342"/>
        <v>0</v>
      </c>
      <c r="J993" s="545">
        <f t="shared" si="1342"/>
        <v>0</v>
      </c>
      <c r="K993" s="545">
        <f t="shared" si="1342"/>
        <v>0</v>
      </c>
      <c r="L993" s="546">
        <f t="shared" si="1342"/>
        <v>0</v>
      </c>
      <c r="M993" s="117"/>
      <c r="N993" s="117"/>
      <c r="O993" s="117"/>
      <c r="P993" s="117"/>
    </row>
    <row r="994" spans="1:16" s="405" customFormat="1" ht="13.5" hidden="1" thickBot="1" x14ac:dyDescent="0.35">
      <c r="A994" s="406" t="s">
        <v>15</v>
      </c>
      <c r="B994" s="407">
        <v>0</v>
      </c>
      <c r="C994" s="407">
        <v>0</v>
      </c>
      <c r="D994" s="407">
        <v>0</v>
      </c>
      <c r="E994" s="407">
        <v>0</v>
      </c>
      <c r="F994" s="407">
        <v>0</v>
      </c>
      <c r="G994" s="407">
        <f>$B$972/6</f>
        <v>0</v>
      </c>
      <c r="H994" s="407">
        <f t="shared" ref="H994:L994" si="1343">$B$972/6</f>
        <v>0</v>
      </c>
      <c r="I994" s="407">
        <f t="shared" si="1343"/>
        <v>0</v>
      </c>
      <c r="J994" s="407">
        <f t="shared" si="1343"/>
        <v>0</v>
      </c>
      <c r="K994" s="407">
        <f t="shared" si="1343"/>
        <v>0</v>
      </c>
      <c r="L994" s="408">
        <f t="shared" si="1343"/>
        <v>0</v>
      </c>
      <c r="M994" s="117"/>
      <c r="N994" s="117"/>
      <c r="O994" s="117"/>
      <c r="P994" s="117"/>
    </row>
    <row r="995" spans="1:16" s="405" customFormat="1" ht="52.5" hidden="1" thickBot="1" x14ac:dyDescent="0.35">
      <c r="A995" s="484" t="s">
        <v>16</v>
      </c>
      <c r="B995" s="457">
        <v>0</v>
      </c>
      <c r="C995" s="457">
        <v>0</v>
      </c>
      <c r="D995" s="457">
        <v>0</v>
      </c>
      <c r="E995" s="457">
        <v>0</v>
      </c>
      <c r="F995" s="457">
        <v>0</v>
      </c>
      <c r="G995" s="457">
        <f>$B$973/6</f>
        <v>0</v>
      </c>
      <c r="H995" s="457">
        <f t="shared" ref="H995:L995" si="1344">$B$973/6</f>
        <v>0</v>
      </c>
      <c r="I995" s="457">
        <f t="shared" si="1344"/>
        <v>0</v>
      </c>
      <c r="J995" s="457">
        <f t="shared" si="1344"/>
        <v>0</v>
      </c>
      <c r="K995" s="457">
        <f t="shared" si="1344"/>
        <v>0</v>
      </c>
      <c r="L995" s="458">
        <f t="shared" si="1344"/>
        <v>0</v>
      </c>
      <c r="M995" s="117"/>
      <c r="N995" s="117"/>
      <c r="O995" s="117"/>
      <c r="P995" s="117"/>
    </row>
    <row r="996" spans="1:16" s="122" customFormat="1" ht="39" x14ac:dyDescent="0.3">
      <c r="A996" s="447" t="s">
        <v>576</v>
      </c>
      <c r="B996" s="652"/>
      <c r="C996" s="652"/>
      <c r="D996" s="652"/>
      <c r="E996" s="652"/>
      <c r="F996" s="652"/>
      <c r="G996" s="652"/>
      <c r="H996" s="652"/>
      <c r="I996" s="652"/>
      <c r="J996" s="652"/>
      <c r="K996" s="652"/>
      <c r="L996" s="653"/>
      <c r="M996" s="117"/>
      <c r="N996" s="117"/>
      <c r="O996" s="117"/>
      <c r="P996" s="117"/>
    </row>
    <row r="997" spans="1:16" s="122" customFormat="1" ht="16.5" customHeight="1" x14ac:dyDescent="0.3">
      <c r="A997" s="436" t="s">
        <v>9</v>
      </c>
      <c r="B997" s="584">
        <f>B1001</f>
        <v>0</v>
      </c>
      <c r="C997" s="584">
        <f t="shared" ref="C997:L997" si="1345">C1001</f>
        <v>0</v>
      </c>
      <c r="D997" s="584">
        <f t="shared" si="1345"/>
        <v>0</v>
      </c>
      <c r="E997" s="584">
        <f t="shared" si="1345"/>
        <v>0</v>
      </c>
      <c r="F997" s="584">
        <f t="shared" si="1345"/>
        <v>0</v>
      </c>
      <c r="G997" s="584">
        <f t="shared" si="1345"/>
        <v>0</v>
      </c>
      <c r="H997" s="584">
        <f t="shared" si="1345"/>
        <v>0</v>
      </c>
      <c r="I997" s="584">
        <f t="shared" si="1345"/>
        <v>0</v>
      </c>
      <c r="J997" s="584">
        <f t="shared" si="1345"/>
        <v>0</v>
      </c>
      <c r="K997" s="584">
        <f t="shared" si="1345"/>
        <v>0</v>
      </c>
      <c r="L997" s="585">
        <f t="shared" si="1345"/>
        <v>0</v>
      </c>
      <c r="M997" s="117"/>
      <c r="N997" s="117"/>
      <c r="O997" s="117"/>
      <c r="P997" s="117"/>
    </row>
    <row r="998" spans="1:16" hidden="1" x14ac:dyDescent="0.3">
      <c r="A998" s="433" t="s">
        <v>10</v>
      </c>
      <c r="B998" s="434"/>
      <c r="C998" s="434"/>
      <c r="D998" s="434"/>
      <c r="E998" s="434"/>
      <c r="F998" s="434"/>
      <c r="G998" s="434"/>
      <c r="H998" s="434"/>
      <c r="I998" s="434"/>
      <c r="J998" s="434"/>
      <c r="K998" s="434"/>
      <c r="L998" s="435"/>
    </row>
    <row r="999" spans="1:16" hidden="1" x14ac:dyDescent="0.3">
      <c r="A999" s="433" t="s">
        <v>11</v>
      </c>
      <c r="B999" s="434"/>
      <c r="C999" s="434"/>
      <c r="D999" s="434"/>
      <c r="E999" s="434"/>
      <c r="F999" s="434"/>
      <c r="G999" s="434"/>
      <c r="H999" s="434"/>
      <c r="I999" s="434"/>
      <c r="J999" s="434"/>
      <c r="K999" s="434"/>
      <c r="L999" s="435"/>
    </row>
    <row r="1000" spans="1:16" ht="26" hidden="1" x14ac:dyDescent="0.3">
      <c r="A1000" s="433" t="s">
        <v>12</v>
      </c>
      <c r="B1000" s="434"/>
      <c r="C1000" s="434"/>
      <c r="D1000" s="434"/>
      <c r="E1000" s="434"/>
      <c r="F1000" s="434"/>
      <c r="G1000" s="434"/>
      <c r="H1000" s="434"/>
      <c r="I1000" s="434"/>
      <c r="J1000" s="434"/>
      <c r="K1000" s="434"/>
      <c r="L1000" s="435"/>
    </row>
    <row r="1001" spans="1:16" s="122" customFormat="1" x14ac:dyDescent="0.3">
      <c r="A1001" s="436" t="s">
        <v>13</v>
      </c>
      <c r="B1001" s="584">
        <f>B1003+B1004</f>
        <v>0</v>
      </c>
      <c r="C1001" s="584">
        <f t="shared" ref="C1001:L1001" si="1346">C1003+C1004</f>
        <v>0</v>
      </c>
      <c r="D1001" s="584">
        <f t="shared" si="1346"/>
        <v>0</v>
      </c>
      <c r="E1001" s="584">
        <f t="shared" si="1346"/>
        <v>0</v>
      </c>
      <c r="F1001" s="584">
        <f t="shared" si="1346"/>
        <v>0</v>
      </c>
      <c r="G1001" s="584">
        <f t="shared" si="1346"/>
        <v>0</v>
      </c>
      <c r="H1001" s="584">
        <f t="shared" si="1346"/>
        <v>0</v>
      </c>
      <c r="I1001" s="584">
        <f t="shared" si="1346"/>
        <v>0</v>
      </c>
      <c r="J1001" s="584">
        <f t="shared" si="1346"/>
        <v>0</v>
      </c>
      <c r="K1001" s="584">
        <f t="shared" si="1346"/>
        <v>0</v>
      </c>
      <c r="L1001" s="585">
        <f t="shared" si="1346"/>
        <v>0</v>
      </c>
      <c r="M1001" s="117"/>
      <c r="N1001" s="117"/>
      <c r="O1001" s="117"/>
      <c r="P1001" s="117"/>
    </row>
    <row r="1002" spans="1:16" x14ac:dyDescent="0.3">
      <c r="A1002" s="433" t="s">
        <v>14</v>
      </c>
      <c r="B1002" s="434"/>
      <c r="C1002" s="434"/>
      <c r="D1002" s="434"/>
      <c r="E1002" s="434"/>
      <c r="F1002" s="434"/>
      <c r="G1002" s="434"/>
      <c r="H1002" s="434"/>
      <c r="I1002" s="434"/>
      <c r="J1002" s="434"/>
      <c r="K1002" s="434"/>
      <c r="L1002" s="435"/>
    </row>
    <row r="1003" spans="1:16" x14ac:dyDescent="0.3">
      <c r="A1003" s="433" t="s">
        <v>15</v>
      </c>
      <c r="B1003" s="437">
        <f t="shared" ref="B1003:L1003" si="1347">B1156+B1015+B1019</f>
        <v>0</v>
      </c>
      <c r="C1003" s="437">
        <f t="shared" si="1347"/>
        <v>0</v>
      </c>
      <c r="D1003" s="437">
        <f t="shared" si="1347"/>
        <v>0</v>
      </c>
      <c r="E1003" s="437">
        <f t="shared" si="1347"/>
        <v>0</v>
      </c>
      <c r="F1003" s="437">
        <f t="shared" si="1347"/>
        <v>0</v>
      </c>
      <c r="G1003" s="437">
        <f t="shared" si="1347"/>
        <v>0</v>
      </c>
      <c r="H1003" s="437">
        <f t="shared" si="1347"/>
        <v>0</v>
      </c>
      <c r="I1003" s="437">
        <f t="shared" si="1347"/>
        <v>0</v>
      </c>
      <c r="J1003" s="437">
        <f t="shared" si="1347"/>
        <v>0</v>
      </c>
      <c r="K1003" s="437">
        <f t="shared" si="1347"/>
        <v>0</v>
      </c>
      <c r="L1003" s="438">
        <f t="shared" si="1347"/>
        <v>0</v>
      </c>
    </row>
    <row r="1004" spans="1:16" ht="52.5" thickBot="1" x14ac:dyDescent="0.35">
      <c r="A1004" s="440" t="s">
        <v>16</v>
      </c>
      <c r="B1004" s="441">
        <f t="shared" ref="B1004:L1004" si="1348">B1157+B1016+B1020</f>
        <v>0</v>
      </c>
      <c r="C1004" s="441">
        <f t="shared" si="1348"/>
        <v>0</v>
      </c>
      <c r="D1004" s="441">
        <f t="shared" si="1348"/>
        <v>0</v>
      </c>
      <c r="E1004" s="441">
        <f t="shared" si="1348"/>
        <v>0</v>
      </c>
      <c r="F1004" s="441">
        <f t="shared" si="1348"/>
        <v>0</v>
      </c>
      <c r="G1004" s="441">
        <f t="shared" si="1348"/>
        <v>0</v>
      </c>
      <c r="H1004" s="441">
        <f t="shared" si="1348"/>
        <v>0</v>
      </c>
      <c r="I1004" s="441">
        <f t="shared" si="1348"/>
        <v>0</v>
      </c>
      <c r="J1004" s="441">
        <f t="shared" si="1348"/>
        <v>0</v>
      </c>
      <c r="K1004" s="441">
        <f t="shared" si="1348"/>
        <v>0</v>
      </c>
      <c r="L1004" s="442">
        <f t="shared" si="1348"/>
        <v>0</v>
      </c>
    </row>
    <row r="1005" spans="1:16" s="397" customFormat="1" x14ac:dyDescent="0.3">
      <c r="A1005" s="475" t="s">
        <v>461</v>
      </c>
      <c r="B1005" s="476"/>
      <c r="C1005" s="476"/>
      <c r="D1005" s="476"/>
      <c r="E1005" s="476"/>
      <c r="F1005" s="476"/>
      <c r="G1005" s="476"/>
      <c r="H1005" s="476"/>
      <c r="I1005" s="476"/>
      <c r="J1005" s="476"/>
      <c r="K1005" s="476"/>
      <c r="L1005" s="477"/>
      <c r="M1005" s="117"/>
      <c r="N1005" s="117"/>
      <c r="O1005" s="117"/>
      <c r="P1005" s="117"/>
    </row>
    <row r="1006" spans="1:16" s="397" customFormat="1" x14ac:dyDescent="0.3">
      <c r="A1006" s="478" t="s">
        <v>462</v>
      </c>
      <c r="B1006" s="451"/>
      <c r="C1006" s="451"/>
      <c r="D1006" s="451"/>
      <c r="E1006" s="451"/>
      <c r="F1006" s="451"/>
      <c r="G1006" s="451"/>
      <c r="H1006" s="451"/>
      <c r="I1006" s="451"/>
      <c r="J1006" s="451"/>
      <c r="K1006" s="451"/>
      <c r="L1006" s="479"/>
      <c r="M1006" s="117"/>
      <c r="N1006" s="117"/>
      <c r="O1006" s="117"/>
      <c r="P1006" s="117"/>
    </row>
    <row r="1007" spans="1:16" s="469" customFormat="1" ht="26" x14ac:dyDescent="0.3">
      <c r="A1007" s="502" t="s">
        <v>470</v>
      </c>
      <c r="B1007" s="451">
        <f>B1014</f>
        <v>0</v>
      </c>
      <c r="C1007" s="451">
        <f t="shared" ref="C1007:L1007" si="1349">C1014</f>
        <v>0</v>
      </c>
      <c r="D1007" s="451">
        <f t="shared" si="1349"/>
        <v>0</v>
      </c>
      <c r="E1007" s="451">
        <f t="shared" si="1349"/>
        <v>0</v>
      </c>
      <c r="F1007" s="451">
        <f t="shared" si="1349"/>
        <v>0</v>
      </c>
      <c r="G1007" s="451">
        <f t="shared" si="1349"/>
        <v>0</v>
      </c>
      <c r="H1007" s="451">
        <f t="shared" si="1349"/>
        <v>0</v>
      </c>
      <c r="I1007" s="451">
        <f t="shared" si="1349"/>
        <v>0</v>
      </c>
      <c r="J1007" s="451">
        <f t="shared" si="1349"/>
        <v>0</v>
      </c>
      <c r="K1007" s="451">
        <f t="shared" si="1349"/>
        <v>0</v>
      </c>
      <c r="L1007" s="479">
        <f t="shared" si="1349"/>
        <v>0</v>
      </c>
      <c r="M1007" s="117"/>
      <c r="N1007" s="117"/>
      <c r="O1007" s="117"/>
      <c r="P1007" s="117"/>
    </row>
    <row r="1008" spans="1:16" s="469" customFormat="1" hidden="1" x14ac:dyDescent="0.3">
      <c r="A1008" s="478" t="s">
        <v>15</v>
      </c>
      <c r="B1008" s="452">
        <f t="shared" ref="B1008:L1009" si="1350">B1015</f>
        <v>0</v>
      </c>
      <c r="C1008" s="452">
        <f t="shared" si="1350"/>
        <v>0</v>
      </c>
      <c r="D1008" s="452">
        <f t="shared" si="1350"/>
        <v>0</v>
      </c>
      <c r="E1008" s="452">
        <f t="shared" si="1350"/>
        <v>0</v>
      </c>
      <c r="F1008" s="452">
        <f t="shared" si="1350"/>
        <v>0</v>
      </c>
      <c r="G1008" s="452">
        <f t="shared" si="1350"/>
        <v>0</v>
      </c>
      <c r="H1008" s="452">
        <f t="shared" si="1350"/>
        <v>0</v>
      </c>
      <c r="I1008" s="452">
        <f t="shared" si="1350"/>
        <v>0</v>
      </c>
      <c r="J1008" s="452">
        <f t="shared" si="1350"/>
        <v>0</v>
      </c>
      <c r="K1008" s="452">
        <f t="shared" si="1350"/>
        <v>0</v>
      </c>
      <c r="L1008" s="459">
        <f t="shared" si="1350"/>
        <v>0</v>
      </c>
      <c r="M1008" s="117"/>
      <c r="N1008" s="117"/>
      <c r="O1008" s="117"/>
      <c r="P1008" s="117"/>
    </row>
    <row r="1009" spans="1:16" s="469" customFormat="1" ht="52" hidden="1" x14ac:dyDescent="0.3">
      <c r="A1009" s="478" t="s">
        <v>16</v>
      </c>
      <c r="B1009" s="452">
        <f t="shared" si="1350"/>
        <v>0</v>
      </c>
      <c r="C1009" s="452">
        <f t="shared" si="1350"/>
        <v>0</v>
      </c>
      <c r="D1009" s="452">
        <f t="shared" si="1350"/>
        <v>0</v>
      </c>
      <c r="E1009" s="452">
        <f t="shared" si="1350"/>
        <v>0</v>
      </c>
      <c r="F1009" s="452">
        <f t="shared" si="1350"/>
        <v>0</v>
      </c>
      <c r="G1009" s="452">
        <f t="shared" si="1350"/>
        <v>0</v>
      </c>
      <c r="H1009" s="452">
        <f t="shared" si="1350"/>
        <v>0</v>
      </c>
      <c r="I1009" s="452">
        <f t="shared" si="1350"/>
        <v>0</v>
      </c>
      <c r="J1009" s="452">
        <f t="shared" si="1350"/>
        <v>0</v>
      </c>
      <c r="K1009" s="452">
        <f t="shared" si="1350"/>
        <v>0</v>
      </c>
      <c r="L1009" s="459">
        <f t="shared" si="1350"/>
        <v>0</v>
      </c>
      <c r="M1009" s="117"/>
      <c r="N1009" s="117"/>
      <c r="O1009" s="117"/>
      <c r="P1009" s="117"/>
    </row>
    <row r="1010" spans="1:16" s="466" customFormat="1" x14ac:dyDescent="0.3">
      <c r="A1010" s="502" t="s">
        <v>464</v>
      </c>
      <c r="B1010" s="451">
        <f>B1018</f>
        <v>0</v>
      </c>
      <c r="C1010" s="451">
        <f t="shared" ref="C1010:L1010" si="1351">C1018</f>
        <v>0</v>
      </c>
      <c r="D1010" s="451">
        <f t="shared" si="1351"/>
        <v>0</v>
      </c>
      <c r="E1010" s="451">
        <f t="shared" si="1351"/>
        <v>0</v>
      </c>
      <c r="F1010" s="451">
        <f t="shared" si="1351"/>
        <v>0</v>
      </c>
      <c r="G1010" s="451">
        <f t="shared" si="1351"/>
        <v>0</v>
      </c>
      <c r="H1010" s="451">
        <f t="shared" si="1351"/>
        <v>0</v>
      </c>
      <c r="I1010" s="451">
        <f t="shared" si="1351"/>
        <v>0</v>
      </c>
      <c r="J1010" s="451">
        <f t="shared" si="1351"/>
        <v>0</v>
      </c>
      <c r="K1010" s="451">
        <f t="shared" si="1351"/>
        <v>0</v>
      </c>
      <c r="L1010" s="479">
        <f t="shared" si="1351"/>
        <v>0</v>
      </c>
      <c r="M1010" s="117"/>
      <c r="N1010" s="117"/>
      <c r="O1010" s="117"/>
      <c r="P1010" s="117"/>
    </row>
    <row r="1011" spans="1:16" s="469" customFormat="1" hidden="1" x14ac:dyDescent="0.3">
      <c r="A1011" s="478" t="s">
        <v>15</v>
      </c>
      <c r="B1011" s="452">
        <f t="shared" ref="B1011:L1012" si="1352">B1019</f>
        <v>0</v>
      </c>
      <c r="C1011" s="452">
        <f t="shared" si="1352"/>
        <v>0</v>
      </c>
      <c r="D1011" s="452">
        <f t="shared" si="1352"/>
        <v>0</v>
      </c>
      <c r="E1011" s="452">
        <f t="shared" si="1352"/>
        <v>0</v>
      </c>
      <c r="F1011" s="452">
        <f t="shared" si="1352"/>
        <v>0</v>
      </c>
      <c r="G1011" s="452">
        <f t="shared" si="1352"/>
        <v>0</v>
      </c>
      <c r="H1011" s="452">
        <f t="shared" si="1352"/>
        <v>0</v>
      </c>
      <c r="I1011" s="452">
        <f t="shared" si="1352"/>
        <v>0</v>
      </c>
      <c r="J1011" s="452">
        <f t="shared" si="1352"/>
        <v>0</v>
      </c>
      <c r="K1011" s="452">
        <f t="shared" si="1352"/>
        <v>0</v>
      </c>
      <c r="L1011" s="459">
        <f t="shared" si="1352"/>
        <v>0</v>
      </c>
      <c r="M1011" s="117"/>
      <c r="N1011" s="117"/>
      <c r="O1011" s="117"/>
      <c r="P1011" s="117"/>
    </row>
    <row r="1012" spans="1:16" s="469" customFormat="1" ht="52.5" hidden="1" thickBot="1" x14ac:dyDescent="0.35">
      <c r="A1012" s="503" t="s">
        <v>16</v>
      </c>
      <c r="B1012" s="460">
        <f t="shared" si="1352"/>
        <v>0</v>
      </c>
      <c r="C1012" s="460">
        <f t="shared" si="1352"/>
        <v>0</v>
      </c>
      <c r="D1012" s="460">
        <f t="shared" si="1352"/>
        <v>0</v>
      </c>
      <c r="E1012" s="460">
        <f t="shared" si="1352"/>
        <v>0</v>
      </c>
      <c r="F1012" s="460">
        <f t="shared" si="1352"/>
        <v>0</v>
      </c>
      <c r="G1012" s="460">
        <f t="shared" si="1352"/>
        <v>0</v>
      </c>
      <c r="H1012" s="460">
        <f t="shared" si="1352"/>
        <v>0</v>
      </c>
      <c r="I1012" s="460">
        <f t="shared" si="1352"/>
        <v>0</v>
      </c>
      <c r="J1012" s="460">
        <f t="shared" si="1352"/>
        <v>0</v>
      </c>
      <c r="K1012" s="460">
        <f t="shared" si="1352"/>
        <v>0</v>
      </c>
      <c r="L1012" s="461">
        <f t="shared" si="1352"/>
        <v>0</v>
      </c>
      <c r="M1012" s="117"/>
      <c r="N1012" s="117"/>
      <c r="O1012" s="117"/>
      <c r="P1012" s="117"/>
    </row>
    <row r="1013" spans="1:16" s="122" customFormat="1" ht="52" x14ac:dyDescent="0.3">
      <c r="A1013" s="402" t="s">
        <v>577</v>
      </c>
      <c r="B1013" s="403">
        <f>B1015+B1016</f>
        <v>0</v>
      </c>
      <c r="C1013" s="403">
        <f t="shared" ref="C1013" si="1353">C1015+C1016</f>
        <v>0</v>
      </c>
      <c r="D1013" s="403">
        <f t="shared" ref="D1013" si="1354">D1015+D1016</f>
        <v>0</v>
      </c>
      <c r="E1013" s="403">
        <f t="shared" ref="E1013" si="1355">E1015+E1016</f>
        <v>0</v>
      </c>
      <c r="F1013" s="403">
        <f t="shared" ref="F1013" si="1356">F1015+F1016</f>
        <v>0</v>
      </c>
      <c r="G1013" s="403">
        <f t="shared" ref="G1013" si="1357">G1015+G1016</f>
        <v>0</v>
      </c>
      <c r="H1013" s="403">
        <f t="shared" ref="H1013" si="1358">H1015+H1016</f>
        <v>0</v>
      </c>
      <c r="I1013" s="403">
        <f t="shared" ref="I1013" si="1359">I1015+I1016</f>
        <v>0</v>
      </c>
      <c r="J1013" s="403">
        <f t="shared" ref="J1013" si="1360">J1015+J1016</f>
        <v>0</v>
      </c>
      <c r="K1013" s="403">
        <f t="shared" ref="K1013" si="1361">K1015+K1016</f>
        <v>0</v>
      </c>
      <c r="L1013" s="404">
        <f t="shared" ref="L1013" si="1362">L1015+L1016</f>
        <v>0</v>
      </c>
      <c r="M1013" s="117"/>
      <c r="N1013" s="117"/>
      <c r="O1013" s="117"/>
      <c r="P1013" s="117"/>
    </row>
    <row r="1014" spans="1:16" s="448" customFormat="1" ht="26" x14ac:dyDescent="0.3">
      <c r="A1014" s="547" t="s">
        <v>470</v>
      </c>
      <c r="B1014" s="545">
        <f>B1015+B1016</f>
        <v>0</v>
      </c>
      <c r="C1014" s="545">
        <f t="shared" ref="C1014" si="1363">C1015+C1016</f>
        <v>0</v>
      </c>
      <c r="D1014" s="545">
        <f t="shared" ref="D1014" si="1364">D1015+D1016</f>
        <v>0</v>
      </c>
      <c r="E1014" s="545">
        <f t="shared" ref="E1014" si="1365">E1015+E1016</f>
        <v>0</v>
      </c>
      <c r="F1014" s="545">
        <f t="shared" ref="F1014" si="1366">F1015+F1016</f>
        <v>0</v>
      </c>
      <c r="G1014" s="545">
        <f t="shared" ref="G1014" si="1367">G1015+G1016</f>
        <v>0</v>
      </c>
      <c r="H1014" s="545">
        <f t="shared" ref="H1014" si="1368">H1015+H1016</f>
        <v>0</v>
      </c>
      <c r="I1014" s="545">
        <f t="shared" ref="I1014" si="1369">I1015+I1016</f>
        <v>0</v>
      </c>
      <c r="J1014" s="545">
        <f t="shared" ref="J1014" si="1370">J1015+J1016</f>
        <v>0</v>
      </c>
      <c r="K1014" s="545">
        <f t="shared" ref="K1014" si="1371">K1015+K1016</f>
        <v>0</v>
      </c>
      <c r="L1014" s="546">
        <f t="shared" ref="L1014" si="1372">L1015+L1016</f>
        <v>0</v>
      </c>
      <c r="M1014" s="117"/>
      <c r="N1014" s="117"/>
      <c r="O1014" s="117"/>
      <c r="P1014" s="117"/>
    </row>
    <row r="1015" spans="1:16" s="122" customFormat="1" hidden="1" x14ac:dyDescent="0.3">
      <c r="A1015" s="406" t="s">
        <v>15</v>
      </c>
      <c r="B1015" s="407">
        <v>0</v>
      </c>
      <c r="C1015" s="407">
        <v>0</v>
      </c>
      <c r="D1015" s="407">
        <v>0</v>
      </c>
      <c r="E1015" s="407">
        <v>0</v>
      </c>
      <c r="F1015" s="407">
        <v>0</v>
      </c>
      <c r="G1015" s="407">
        <f>$B$1015/6</f>
        <v>0</v>
      </c>
      <c r="H1015" s="407">
        <f t="shared" ref="H1015:L1015" si="1373">$B$1015/6</f>
        <v>0</v>
      </c>
      <c r="I1015" s="407">
        <f t="shared" si="1373"/>
        <v>0</v>
      </c>
      <c r="J1015" s="407">
        <f t="shared" si="1373"/>
        <v>0</v>
      </c>
      <c r="K1015" s="407">
        <f t="shared" si="1373"/>
        <v>0</v>
      </c>
      <c r="L1015" s="408">
        <f t="shared" si="1373"/>
        <v>0</v>
      </c>
      <c r="M1015" s="117"/>
      <c r="N1015" s="117"/>
      <c r="O1015" s="117"/>
      <c r="P1015" s="117"/>
    </row>
    <row r="1016" spans="1:16" s="122" customFormat="1" ht="52" hidden="1" x14ac:dyDescent="0.3">
      <c r="A1016" s="406" t="s">
        <v>16</v>
      </c>
      <c r="B1016" s="407">
        <v>0</v>
      </c>
      <c r="C1016" s="407">
        <v>0</v>
      </c>
      <c r="D1016" s="407">
        <v>0</v>
      </c>
      <c r="E1016" s="407">
        <v>0</v>
      </c>
      <c r="F1016" s="407">
        <v>0</v>
      </c>
      <c r="G1016" s="407">
        <f>$B$1016/6</f>
        <v>0</v>
      </c>
      <c r="H1016" s="407">
        <f t="shared" ref="H1016:L1016" si="1374">$B$1016/6</f>
        <v>0</v>
      </c>
      <c r="I1016" s="407">
        <f t="shared" si="1374"/>
        <v>0</v>
      </c>
      <c r="J1016" s="407">
        <f t="shared" si="1374"/>
        <v>0</v>
      </c>
      <c r="K1016" s="407">
        <f t="shared" si="1374"/>
        <v>0</v>
      </c>
      <c r="L1016" s="408">
        <f t="shared" si="1374"/>
        <v>0</v>
      </c>
      <c r="M1016" s="117"/>
      <c r="N1016" s="117"/>
      <c r="O1016" s="117"/>
      <c r="P1016" s="117"/>
    </row>
    <row r="1017" spans="1:16" s="122" customFormat="1" ht="52" x14ac:dyDescent="0.3">
      <c r="A1017" s="402" t="s">
        <v>578</v>
      </c>
      <c r="B1017" s="403">
        <f>B1019+B1020</f>
        <v>0</v>
      </c>
      <c r="C1017" s="403">
        <f t="shared" ref="C1017:L1017" si="1375">C1019+C1020</f>
        <v>0</v>
      </c>
      <c r="D1017" s="403">
        <f t="shared" si="1375"/>
        <v>0</v>
      </c>
      <c r="E1017" s="403">
        <f t="shared" si="1375"/>
        <v>0</v>
      </c>
      <c r="F1017" s="403">
        <f t="shared" si="1375"/>
        <v>0</v>
      </c>
      <c r="G1017" s="403">
        <f t="shared" si="1375"/>
        <v>0</v>
      </c>
      <c r="H1017" s="403">
        <f t="shared" si="1375"/>
        <v>0</v>
      </c>
      <c r="I1017" s="403">
        <f t="shared" si="1375"/>
        <v>0</v>
      </c>
      <c r="J1017" s="403">
        <f t="shared" si="1375"/>
        <v>0</v>
      </c>
      <c r="K1017" s="403">
        <f t="shared" si="1375"/>
        <v>0</v>
      </c>
      <c r="L1017" s="404">
        <f t="shared" si="1375"/>
        <v>0</v>
      </c>
      <c r="M1017" s="117"/>
      <c r="N1017" s="117"/>
      <c r="O1017" s="117"/>
      <c r="P1017" s="117"/>
    </row>
    <row r="1018" spans="1:16" s="467" customFormat="1" ht="13.5" thickBot="1" x14ac:dyDescent="0.35">
      <c r="A1018" s="547" t="s">
        <v>464</v>
      </c>
      <c r="B1018" s="545">
        <f>B1019+B1020</f>
        <v>0</v>
      </c>
      <c r="C1018" s="545">
        <f t="shared" ref="C1018" si="1376">C1019+C1020</f>
        <v>0</v>
      </c>
      <c r="D1018" s="545">
        <f t="shared" ref="D1018" si="1377">D1019+D1020</f>
        <v>0</v>
      </c>
      <c r="E1018" s="545">
        <f t="shared" ref="E1018" si="1378">E1019+E1020</f>
        <v>0</v>
      </c>
      <c r="F1018" s="545">
        <f t="shared" ref="F1018" si="1379">F1019+F1020</f>
        <v>0</v>
      </c>
      <c r="G1018" s="545">
        <f t="shared" ref="G1018" si="1380">G1019+G1020</f>
        <v>0</v>
      </c>
      <c r="H1018" s="545">
        <f t="shared" ref="H1018" si="1381">H1019+H1020</f>
        <v>0</v>
      </c>
      <c r="I1018" s="545">
        <f t="shared" ref="I1018" si="1382">I1019+I1020</f>
        <v>0</v>
      </c>
      <c r="J1018" s="545">
        <f t="shared" ref="J1018" si="1383">J1019+J1020</f>
        <v>0</v>
      </c>
      <c r="K1018" s="545">
        <f t="shared" ref="K1018" si="1384">K1019+K1020</f>
        <v>0</v>
      </c>
      <c r="L1018" s="546">
        <f t="shared" ref="L1018" si="1385">L1019+L1020</f>
        <v>0</v>
      </c>
      <c r="M1018" s="117"/>
      <c r="N1018" s="117"/>
      <c r="O1018" s="117"/>
      <c r="P1018" s="117"/>
    </row>
    <row r="1019" spans="1:16" s="122" customFormat="1" ht="13.5" hidden="1" thickBot="1" x14ac:dyDescent="0.35">
      <c r="A1019" s="406" t="s">
        <v>15</v>
      </c>
      <c r="B1019" s="407">
        <v>0</v>
      </c>
      <c r="C1019" s="407">
        <v>0</v>
      </c>
      <c r="D1019" s="407">
        <v>0</v>
      </c>
      <c r="E1019" s="407">
        <v>0</v>
      </c>
      <c r="F1019" s="407">
        <v>0</v>
      </c>
      <c r="G1019" s="407">
        <f>$B$1015/6</f>
        <v>0</v>
      </c>
      <c r="H1019" s="407">
        <f t="shared" ref="H1019:L1019" si="1386">$B$1015/6</f>
        <v>0</v>
      </c>
      <c r="I1019" s="407">
        <f t="shared" si="1386"/>
        <v>0</v>
      </c>
      <c r="J1019" s="407">
        <f t="shared" si="1386"/>
        <v>0</v>
      </c>
      <c r="K1019" s="407">
        <f t="shared" si="1386"/>
        <v>0</v>
      </c>
      <c r="L1019" s="408">
        <f t="shared" si="1386"/>
        <v>0</v>
      </c>
      <c r="M1019" s="117"/>
      <c r="N1019" s="117"/>
      <c r="O1019" s="117"/>
      <c r="P1019" s="117"/>
    </row>
    <row r="1020" spans="1:16" s="122" customFormat="1" ht="52.5" hidden="1" thickBot="1" x14ac:dyDescent="0.35">
      <c r="A1020" s="484" t="s">
        <v>16</v>
      </c>
      <c r="B1020" s="457">
        <v>0</v>
      </c>
      <c r="C1020" s="457">
        <v>0</v>
      </c>
      <c r="D1020" s="457">
        <v>0</v>
      </c>
      <c r="E1020" s="457">
        <v>0</v>
      </c>
      <c r="F1020" s="457">
        <v>0</v>
      </c>
      <c r="G1020" s="457">
        <f>$B$1016/6</f>
        <v>0</v>
      </c>
      <c r="H1020" s="457">
        <f t="shared" ref="H1020:L1020" si="1387">$B$1016/6</f>
        <v>0</v>
      </c>
      <c r="I1020" s="457">
        <f t="shared" si="1387"/>
        <v>0</v>
      </c>
      <c r="J1020" s="457">
        <f t="shared" si="1387"/>
        <v>0</v>
      </c>
      <c r="K1020" s="457">
        <f t="shared" si="1387"/>
        <v>0</v>
      </c>
      <c r="L1020" s="458">
        <f t="shared" si="1387"/>
        <v>0</v>
      </c>
      <c r="M1020" s="117"/>
      <c r="N1020" s="117"/>
      <c r="O1020" s="117"/>
      <c r="P1020" s="117"/>
    </row>
    <row r="1021" spans="1:16" s="122" customFormat="1" ht="39" x14ac:dyDescent="0.3">
      <c r="A1021" s="447" t="s">
        <v>579</v>
      </c>
      <c r="B1021" s="652"/>
      <c r="C1021" s="652"/>
      <c r="D1021" s="652"/>
      <c r="E1021" s="652"/>
      <c r="F1021" s="652"/>
      <c r="G1021" s="652"/>
      <c r="H1021" s="652"/>
      <c r="I1021" s="652"/>
      <c r="J1021" s="652"/>
      <c r="K1021" s="652"/>
      <c r="L1021" s="653"/>
      <c r="M1021" s="117"/>
      <c r="N1021" s="117"/>
      <c r="O1021" s="117"/>
      <c r="P1021" s="117"/>
    </row>
    <row r="1022" spans="1:16" s="122" customFormat="1" ht="17.25" customHeight="1" x14ac:dyDescent="0.3">
      <c r="A1022" s="436" t="s">
        <v>9</v>
      </c>
      <c r="B1022" s="584">
        <f>B1026</f>
        <v>631191347.14285707</v>
      </c>
      <c r="C1022" s="584">
        <f t="shared" ref="C1022:L1022" si="1388">C1026</f>
        <v>0</v>
      </c>
      <c r="D1022" s="584">
        <f t="shared" si="1388"/>
        <v>0</v>
      </c>
      <c r="E1022" s="584">
        <f t="shared" si="1388"/>
        <v>0</v>
      </c>
      <c r="F1022" s="584">
        <f t="shared" si="1388"/>
        <v>0</v>
      </c>
      <c r="G1022" s="584">
        <f t="shared" si="1388"/>
        <v>105198557.85714287</v>
      </c>
      <c r="H1022" s="584">
        <f t="shared" si="1388"/>
        <v>105198557.85714287</v>
      </c>
      <c r="I1022" s="584">
        <f t="shared" si="1388"/>
        <v>105198557.85714287</v>
      </c>
      <c r="J1022" s="584">
        <f t="shared" si="1388"/>
        <v>105198557.85714287</v>
      </c>
      <c r="K1022" s="584">
        <f t="shared" si="1388"/>
        <v>105198557.85714287</v>
      </c>
      <c r="L1022" s="585">
        <f t="shared" si="1388"/>
        <v>105198557.85714287</v>
      </c>
      <c r="M1022" s="117"/>
      <c r="N1022" s="117"/>
      <c r="O1022" s="117"/>
      <c r="P1022" s="117"/>
    </row>
    <row r="1023" spans="1:16" hidden="1" x14ac:dyDescent="0.3">
      <c r="A1023" s="433" t="s">
        <v>10</v>
      </c>
      <c r="B1023" s="434"/>
      <c r="C1023" s="434"/>
      <c r="D1023" s="434"/>
      <c r="E1023" s="434"/>
      <c r="F1023" s="434"/>
      <c r="G1023" s="434"/>
      <c r="H1023" s="434"/>
      <c r="I1023" s="434"/>
      <c r="J1023" s="434"/>
      <c r="K1023" s="434"/>
      <c r="L1023" s="435"/>
    </row>
    <row r="1024" spans="1:16" hidden="1" x14ac:dyDescent="0.3">
      <c r="A1024" s="433" t="s">
        <v>11</v>
      </c>
      <c r="B1024" s="434"/>
      <c r="C1024" s="434"/>
      <c r="D1024" s="434"/>
      <c r="E1024" s="434"/>
      <c r="F1024" s="434"/>
      <c r="G1024" s="434"/>
      <c r="H1024" s="434"/>
      <c r="I1024" s="434"/>
      <c r="J1024" s="434"/>
      <c r="K1024" s="434"/>
      <c r="L1024" s="435"/>
    </row>
    <row r="1025" spans="1:55" ht="26" hidden="1" x14ac:dyDescent="0.3">
      <c r="A1025" s="433" t="s">
        <v>12</v>
      </c>
      <c r="B1025" s="434"/>
      <c r="C1025" s="434"/>
      <c r="D1025" s="434"/>
      <c r="E1025" s="434"/>
      <c r="F1025" s="434"/>
      <c r="G1025" s="434"/>
      <c r="H1025" s="434"/>
      <c r="I1025" s="434"/>
      <c r="J1025" s="434"/>
      <c r="K1025" s="434"/>
      <c r="L1025" s="435"/>
    </row>
    <row r="1026" spans="1:55" s="122" customFormat="1" x14ac:dyDescent="0.3">
      <c r="A1026" s="436" t="s">
        <v>13</v>
      </c>
      <c r="B1026" s="584">
        <f>B1028+B1029</f>
        <v>631191347.14285707</v>
      </c>
      <c r="C1026" s="584">
        <f t="shared" ref="C1026:L1026" si="1389">C1028+C1029</f>
        <v>0</v>
      </c>
      <c r="D1026" s="584">
        <f t="shared" si="1389"/>
        <v>0</v>
      </c>
      <c r="E1026" s="584">
        <f t="shared" si="1389"/>
        <v>0</v>
      </c>
      <c r="F1026" s="584">
        <f t="shared" si="1389"/>
        <v>0</v>
      </c>
      <c r="G1026" s="584">
        <f t="shared" si="1389"/>
        <v>105198557.85714287</v>
      </c>
      <c r="H1026" s="584">
        <f t="shared" si="1389"/>
        <v>105198557.85714287</v>
      </c>
      <c r="I1026" s="584">
        <f t="shared" si="1389"/>
        <v>105198557.85714287</v>
      </c>
      <c r="J1026" s="584">
        <f t="shared" si="1389"/>
        <v>105198557.85714287</v>
      </c>
      <c r="K1026" s="584">
        <f t="shared" si="1389"/>
        <v>105198557.85714287</v>
      </c>
      <c r="L1026" s="585">
        <f t="shared" si="1389"/>
        <v>105198557.85714287</v>
      </c>
      <c r="M1026" s="117"/>
      <c r="N1026" s="117"/>
      <c r="O1026" s="117"/>
      <c r="P1026" s="117"/>
    </row>
    <row r="1027" spans="1:55" x14ac:dyDescent="0.3">
      <c r="A1027" s="433" t="s">
        <v>14</v>
      </c>
      <c r="B1027" s="434"/>
      <c r="C1027" s="434"/>
      <c r="D1027" s="434"/>
      <c r="E1027" s="434"/>
      <c r="F1027" s="434"/>
      <c r="G1027" s="434"/>
      <c r="H1027" s="434"/>
      <c r="I1027" s="434"/>
      <c r="J1027" s="434"/>
      <c r="K1027" s="434"/>
      <c r="L1027" s="435"/>
    </row>
    <row r="1028" spans="1:55" x14ac:dyDescent="0.3">
      <c r="A1028" s="433" t="s">
        <v>15</v>
      </c>
      <c r="B1028" s="437">
        <f t="shared" ref="B1028:L1028" si="1390">B1043+B1047+B1051+B1055+B1059+B1063+B1067+B1071+B1075+B1079+B1083</f>
        <v>147500000</v>
      </c>
      <c r="C1028" s="437">
        <f t="shared" si="1390"/>
        <v>0</v>
      </c>
      <c r="D1028" s="437">
        <f t="shared" si="1390"/>
        <v>0</v>
      </c>
      <c r="E1028" s="437">
        <f t="shared" si="1390"/>
        <v>0</v>
      </c>
      <c r="F1028" s="437">
        <f t="shared" si="1390"/>
        <v>0</v>
      </c>
      <c r="G1028" s="437">
        <f t="shared" si="1390"/>
        <v>24583333.333333336</v>
      </c>
      <c r="H1028" s="437">
        <f t="shared" si="1390"/>
        <v>24583333.333333336</v>
      </c>
      <c r="I1028" s="437">
        <f t="shared" si="1390"/>
        <v>24583333.333333336</v>
      </c>
      <c r="J1028" s="437">
        <f t="shared" si="1390"/>
        <v>24583333.333333336</v>
      </c>
      <c r="K1028" s="437">
        <f t="shared" si="1390"/>
        <v>24583333.333333336</v>
      </c>
      <c r="L1028" s="438">
        <f t="shared" si="1390"/>
        <v>24583333.333333336</v>
      </c>
    </row>
    <row r="1029" spans="1:55" ht="52.5" thickBot="1" x14ac:dyDescent="0.35">
      <c r="A1029" s="440" t="s">
        <v>16</v>
      </c>
      <c r="B1029" s="441">
        <f t="shared" ref="B1029:L1029" si="1391">B1044+B1048+B1052+B1056+B1060+B1064+B1068+B1072+B1076+B1080+B1084</f>
        <v>483691347.14285713</v>
      </c>
      <c r="C1029" s="441">
        <f t="shared" si="1391"/>
        <v>0</v>
      </c>
      <c r="D1029" s="441">
        <f t="shared" si="1391"/>
        <v>0</v>
      </c>
      <c r="E1029" s="441">
        <f t="shared" si="1391"/>
        <v>0</v>
      </c>
      <c r="F1029" s="441">
        <f t="shared" si="1391"/>
        <v>0</v>
      </c>
      <c r="G1029" s="441">
        <f t="shared" si="1391"/>
        <v>80615224.523809522</v>
      </c>
      <c r="H1029" s="441">
        <f t="shared" si="1391"/>
        <v>80615224.523809522</v>
      </c>
      <c r="I1029" s="441">
        <f t="shared" si="1391"/>
        <v>80615224.523809522</v>
      </c>
      <c r="J1029" s="441">
        <f t="shared" si="1391"/>
        <v>80615224.523809522</v>
      </c>
      <c r="K1029" s="441">
        <f t="shared" si="1391"/>
        <v>80615224.523809522</v>
      </c>
      <c r="L1029" s="442">
        <f t="shared" si="1391"/>
        <v>80615224.523809522</v>
      </c>
    </row>
    <row r="1030" spans="1:55" s="250" customFormat="1" x14ac:dyDescent="0.3">
      <c r="A1030" s="475" t="s">
        <v>461</v>
      </c>
      <c r="B1030" s="476"/>
      <c r="C1030" s="476"/>
      <c r="D1030" s="476"/>
      <c r="E1030" s="476"/>
      <c r="F1030" s="476"/>
      <c r="G1030" s="476"/>
      <c r="H1030" s="476"/>
      <c r="I1030" s="476"/>
      <c r="J1030" s="476"/>
      <c r="K1030" s="476"/>
      <c r="L1030" s="477"/>
      <c r="M1030" s="117"/>
      <c r="N1030" s="117"/>
      <c r="O1030" s="117"/>
      <c r="P1030" s="117"/>
    </row>
    <row r="1031" spans="1:55" s="250" customFormat="1" x14ac:dyDescent="0.3">
      <c r="A1031" s="478" t="s">
        <v>462</v>
      </c>
      <c r="B1031" s="451"/>
      <c r="C1031" s="451"/>
      <c r="D1031" s="451"/>
      <c r="E1031" s="451"/>
      <c r="F1031" s="451"/>
      <c r="G1031" s="451"/>
      <c r="H1031" s="451"/>
      <c r="I1031" s="451"/>
      <c r="J1031" s="451"/>
      <c r="K1031" s="451"/>
      <c r="L1031" s="479"/>
      <c r="M1031" s="117"/>
      <c r="N1031" s="117"/>
      <c r="O1031" s="117"/>
      <c r="P1031" s="117"/>
    </row>
    <row r="1032" spans="1:55" s="466" customFormat="1" ht="13.5" customHeight="1" x14ac:dyDescent="0.3">
      <c r="A1032" s="497" t="s">
        <v>555</v>
      </c>
      <c r="B1032" s="451">
        <f>B1054</f>
        <v>0</v>
      </c>
      <c r="C1032" s="451">
        <f t="shared" ref="C1032:L1032" si="1392">C1054</f>
        <v>0</v>
      </c>
      <c r="D1032" s="451">
        <f t="shared" si="1392"/>
        <v>0</v>
      </c>
      <c r="E1032" s="451">
        <f t="shared" si="1392"/>
        <v>0</v>
      </c>
      <c r="F1032" s="451">
        <f t="shared" si="1392"/>
        <v>0</v>
      </c>
      <c r="G1032" s="451">
        <f t="shared" si="1392"/>
        <v>0</v>
      </c>
      <c r="H1032" s="451">
        <f t="shared" si="1392"/>
        <v>0</v>
      </c>
      <c r="I1032" s="451">
        <f t="shared" si="1392"/>
        <v>0</v>
      </c>
      <c r="J1032" s="451">
        <f t="shared" si="1392"/>
        <v>0</v>
      </c>
      <c r="K1032" s="451">
        <f t="shared" si="1392"/>
        <v>0</v>
      </c>
      <c r="L1032" s="479">
        <f t="shared" si="1392"/>
        <v>0</v>
      </c>
      <c r="M1032" s="117"/>
      <c r="N1032" s="117"/>
      <c r="O1032" s="117"/>
      <c r="P1032" s="117"/>
      <c r="Q1032" s="472"/>
      <c r="R1032" s="472"/>
      <c r="S1032" s="472"/>
      <c r="T1032" s="472"/>
      <c r="U1032" s="472"/>
      <c r="V1032" s="472"/>
      <c r="W1032" s="472"/>
      <c r="X1032" s="472"/>
      <c r="Y1032" s="472"/>
      <c r="Z1032" s="472"/>
      <c r="AA1032" s="472"/>
      <c r="AB1032" s="472"/>
      <c r="AC1032" s="472"/>
      <c r="AD1032" s="472"/>
      <c r="AE1032" s="472"/>
      <c r="AF1032" s="472"/>
      <c r="AG1032" s="472"/>
      <c r="AH1032" s="472"/>
      <c r="AI1032" s="472"/>
      <c r="AJ1032" s="472"/>
      <c r="AK1032" s="472"/>
      <c r="AL1032" s="472"/>
      <c r="AM1032" s="472"/>
      <c r="AN1032" s="472"/>
      <c r="AO1032" s="472"/>
      <c r="AP1032" s="472"/>
      <c r="AQ1032" s="472"/>
      <c r="AR1032" s="472"/>
      <c r="AS1032" s="472"/>
      <c r="AT1032" s="472"/>
      <c r="AU1032" s="472"/>
      <c r="AV1032" s="472"/>
      <c r="AW1032" s="472"/>
      <c r="AX1032" s="472"/>
      <c r="AY1032" s="472"/>
      <c r="AZ1032" s="472"/>
      <c r="BA1032" s="472"/>
      <c r="BB1032" s="472"/>
      <c r="BC1032" s="472"/>
    </row>
    <row r="1033" spans="1:55" s="469" customFormat="1" hidden="1" x14ac:dyDescent="0.3">
      <c r="A1033" s="478" t="s">
        <v>15</v>
      </c>
      <c r="B1033" s="452">
        <f>B1055</f>
        <v>0</v>
      </c>
      <c r="C1033" s="452">
        <f t="shared" ref="C1033:L1033" si="1393">C1055</f>
        <v>0</v>
      </c>
      <c r="D1033" s="452">
        <f t="shared" si="1393"/>
        <v>0</v>
      </c>
      <c r="E1033" s="452">
        <f t="shared" si="1393"/>
        <v>0</v>
      </c>
      <c r="F1033" s="452">
        <f t="shared" si="1393"/>
        <v>0</v>
      </c>
      <c r="G1033" s="452">
        <f t="shared" si="1393"/>
        <v>0</v>
      </c>
      <c r="H1033" s="452">
        <f t="shared" si="1393"/>
        <v>0</v>
      </c>
      <c r="I1033" s="452">
        <f t="shared" si="1393"/>
        <v>0</v>
      </c>
      <c r="J1033" s="452">
        <f t="shared" si="1393"/>
        <v>0</v>
      </c>
      <c r="K1033" s="452">
        <f t="shared" si="1393"/>
        <v>0</v>
      </c>
      <c r="L1033" s="459">
        <f t="shared" si="1393"/>
        <v>0</v>
      </c>
      <c r="M1033" s="117"/>
      <c r="N1033" s="117"/>
      <c r="O1033" s="117"/>
      <c r="P1033" s="117"/>
    </row>
    <row r="1034" spans="1:55" s="469" customFormat="1" ht="52" hidden="1" x14ac:dyDescent="0.3">
      <c r="A1034" s="478" t="s">
        <v>16</v>
      </c>
      <c r="B1034" s="452">
        <f>B1056</f>
        <v>0</v>
      </c>
      <c r="C1034" s="452">
        <f t="shared" ref="C1034:L1034" si="1394">C1056</f>
        <v>0</v>
      </c>
      <c r="D1034" s="452">
        <f t="shared" si="1394"/>
        <v>0</v>
      </c>
      <c r="E1034" s="452">
        <f t="shared" si="1394"/>
        <v>0</v>
      </c>
      <c r="F1034" s="452">
        <f t="shared" si="1394"/>
        <v>0</v>
      </c>
      <c r="G1034" s="452">
        <f t="shared" si="1394"/>
        <v>0</v>
      </c>
      <c r="H1034" s="452">
        <f t="shared" si="1394"/>
        <v>0</v>
      </c>
      <c r="I1034" s="452">
        <f t="shared" si="1394"/>
        <v>0</v>
      </c>
      <c r="J1034" s="452">
        <f t="shared" si="1394"/>
        <v>0</v>
      </c>
      <c r="K1034" s="452">
        <f t="shared" si="1394"/>
        <v>0</v>
      </c>
      <c r="L1034" s="459">
        <f t="shared" si="1394"/>
        <v>0</v>
      </c>
      <c r="M1034" s="117"/>
      <c r="N1034" s="117"/>
      <c r="O1034" s="117"/>
      <c r="P1034" s="117"/>
    </row>
    <row r="1035" spans="1:55" s="466" customFormat="1" ht="13.5" customHeight="1" x14ac:dyDescent="0.3">
      <c r="A1035" s="497" t="s">
        <v>466</v>
      </c>
      <c r="B1035" s="451">
        <f>B1036+B1037</f>
        <v>299750000</v>
      </c>
      <c r="C1035" s="451">
        <f t="shared" ref="C1035:L1035" si="1395">C1036+C1037</f>
        <v>0</v>
      </c>
      <c r="D1035" s="451">
        <f t="shared" si="1395"/>
        <v>0</v>
      </c>
      <c r="E1035" s="451">
        <f t="shared" si="1395"/>
        <v>0</v>
      </c>
      <c r="F1035" s="451">
        <f t="shared" si="1395"/>
        <v>0</v>
      </c>
      <c r="G1035" s="451">
        <f t="shared" si="1395"/>
        <v>49958333.333333336</v>
      </c>
      <c r="H1035" s="451">
        <f t="shared" si="1395"/>
        <v>49958333.333333336</v>
      </c>
      <c r="I1035" s="451">
        <f t="shared" si="1395"/>
        <v>49958333.333333336</v>
      </c>
      <c r="J1035" s="451">
        <f t="shared" si="1395"/>
        <v>49958333.333333336</v>
      </c>
      <c r="K1035" s="451">
        <f t="shared" si="1395"/>
        <v>49958333.333333336</v>
      </c>
      <c r="L1035" s="479">
        <f t="shared" si="1395"/>
        <v>49958333.333333336</v>
      </c>
      <c r="M1035" s="117"/>
      <c r="N1035" s="117"/>
      <c r="O1035" s="117"/>
      <c r="P1035" s="117"/>
      <c r="Q1035" s="472"/>
      <c r="R1035" s="472"/>
      <c r="S1035" s="472"/>
      <c r="T1035" s="472"/>
      <c r="U1035" s="472"/>
      <c r="V1035" s="472"/>
      <c r="W1035" s="472"/>
      <c r="X1035" s="472"/>
      <c r="Y1035" s="472"/>
      <c r="Z1035" s="472"/>
      <c r="AA1035" s="472"/>
      <c r="AB1035" s="472"/>
      <c r="AC1035" s="472"/>
      <c r="AD1035" s="472"/>
      <c r="AE1035" s="472"/>
      <c r="AF1035" s="472"/>
      <c r="AG1035" s="472"/>
      <c r="AH1035" s="472"/>
      <c r="AI1035" s="472"/>
      <c r="AJ1035" s="472"/>
      <c r="AK1035" s="472"/>
      <c r="AL1035" s="472"/>
      <c r="AM1035" s="472"/>
      <c r="AN1035" s="472"/>
      <c r="AO1035" s="472"/>
      <c r="AP1035" s="472"/>
      <c r="AQ1035" s="472"/>
      <c r="AR1035" s="472"/>
      <c r="AS1035" s="472"/>
      <c r="AT1035" s="472"/>
      <c r="AU1035" s="472"/>
      <c r="AV1035" s="472"/>
      <c r="AW1035" s="472"/>
      <c r="AX1035" s="472"/>
      <c r="AY1035" s="472"/>
      <c r="AZ1035" s="472"/>
      <c r="BA1035" s="472"/>
      <c r="BB1035" s="472"/>
      <c r="BC1035" s="472"/>
    </row>
    <row r="1036" spans="1:55" s="469" customFormat="1" x14ac:dyDescent="0.3">
      <c r="A1036" s="478" t="s">
        <v>15</v>
      </c>
      <c r="B1036" s="452">
        <f t="shared" ref="B1036:L1036" si="1396">B1043+B1047+B1051+B1059+B1071+B1075+B1079+B1083</f>
        <v>147500000</v>
      </c>
      <c r="C1036" s="452">
        <f t="shared" si="1396"/>
        <v>0</v>
      </c>
      <c r="D1036" s="452">
        <f t="shared" si="1396"/>
        <v>0</v>
      </c>
      <c r="E1036" s="452">
        <f t="shared" si="1396"/>
        <v>0</v>
      </c>
      <c r="F1036" s="452">
        <f t="shared" si="1396"/>
        <v>0</v>
      </c>
      <c r="G1036" s="452">
        <f t="shared" si="1396"/>
        <v>24583333.333333336</v>
      </c>
      <c r="H1036" s="452">
        <f t="shared" si="1396"/>
        <v>24583333.333333336</v>
      </c>
      <c r="I1036" s="452">
        <f t="shared" si="1396"/>
        <v>24583333.333333336</v>
      </c>
      <c r="J1036" s="452">
        <f t="shared" si="1396"/>
        <v>24583333.333333336</v>
      </c>
      <c r="K1036" s="452">
        <f t="shared" si="1396"/>
        <v>24583333.333333336</v>
      </c>
      <c r="L1036" s="459">
        <f t="shared" si="1396"/>
        <v>24583333.333333336</v>
      </c>
      <c r="M1036" s="117"/>
      <c r="N1036" s="117"/>
      <c r="O1036" s="117"/>
      <c r="P1036" s="117"/>
    </row>
    <row r="1037" spans="1:55" s="469" customFormat="1" ht="52" x14ac:dyDescent="0.3">
      <c r="A1037" s="478" t="s">
        <v>16</v>
      </c>
      <c r="B1037" s="452">
        <f t="shared" ref="B1037:L1037" si="1397">B1044+B1048+B1052+B1060+B1072+B1076+B1080+B1084</f>
        <v>152250000</v>
      </c>
      <c r="C1037" s="452">
        <f t="shared" si="1397"/>
        <v>0</v>
      </c>
      <c r="D1037" s="452">
        <f t="shared" si="1397"/>
        <v>0</v>
      </c>
      <c r="E1037" s="452">
        <f t="shared" si="1397"/>
        <v>0</v>
      </c>
      <c r="F1037" s="452">
        <f t="shared" si="1397"/>
        <v>0</v>
      </c>
      <c r="G1037" s="452">
        <f t="shared" si="1397"/>
        <v>25375000</v>
      </c>
      <c r="H1037" s="452">
        <f t="shared" si="1397"/>
        <v>25375000</v>
      </c>
      <c r="I1037" s="452">
        <f t="shared" si="1397"/>
        <v>25375000</v>
      </c>
      <c r="J1037" s="452">
        <f t="shared" si="1397"/>
        <v>25375000</v>
      </c>
      <c r="K1037" s="452">
        <f t="shared" si="1397"/>
        <v>25375000</v>
      </c>
      <c r="L1037" s="459">
        <f t="shared" si="1397"/>
        <v>25375000</v>
      </c>
      <c r="M1037" s="117"/>
      <c r="N1037" s="117"/>
      <c r="O1037" s="117"/>
      <c r="P1037" s="117"/>
    </row>
    <row r="1038" spans="1:55" s="466" customFormat="1" x14ac:dyDescent="0.3">
      <c r="A1038" s="502" t="s">
        <v>465</v>
      </c>
      <c r="B1038" s="451">
        <f>B1062+B1066</f>
        <v>331441347.14285713</v>
      </c>
      <c r="C1038" s="451">
        <f t="shared" ref="C1038:L1038" si="1398">C1062+C1066</f>
        <v>0</v>
      </c>
      <c r="D1038" s="451">
        <f t="shared" si="1398"/>
        <v>0</v>
      </c>
      <c r="E1038" s="451">
        <f t="shared" si="1398"/>
        <v>0</v>
      </c>
      <c r="F1038" s="451">
        <f t="shared" si="1398"/>
        <v>0</v>
      </c>
      <c r="G1038" s="451">
        <f t="shared" si="1398"/>
        <v>55240224.523809522</v>
      </c>
      <c r="H1038" s="451">
        <f t="shared" si="1398"/>
        <v>55240224.523809522</v>
      </c>
      <c r="I1038" s="451">
        <f t="shared" si="1398"/>
        <v>55240224.523809522</v>
      </c>
      <c r="J1038" s="451">
        <f t="shared" si="1398"/>
        <v>55240224.523809522</v>
      </c>
      <c r="K1038" s="451">
        <f t="shared" si="1398"/>
        <v>55240224.523809522</v>
      </c>
      <c r="L1038" s="479">
        <f t="shared" si="1398"/>
        <v>55240224.523809522</v>
      </c>
      <c r="M1038" s="117"/>
      <c r="N1038" s="117"/>
      <c r="O1038" s="117"/>
      <c r="P1038" s="117"/>
    </row>
    <row r="1039" spans="1:55" s="469" customFormat="1" hidden="1" x14ac:dyDescent="0.3">
      <c r="A1039" s="478" t="s">
        <v>15</v>
      </c>
      <c r="B1039" s="452">
        <f t="shared" ref="B1039:L1039" si="1399">B1063+B1067</f>
        <v>0</v>
      </c>
      <c r="C1039" s="452">
        <f t="shared" si="1399"/>
        <v>0</v>
      </c>
      <c r="D1039" s="452">
        <f t="shared" si="1399"/>
        <v>0</v>
      </c>
      <c r="E1039" s="452">
        <f t="shared" si="1399"/>
        <v>0</v>
      </c>
      <c r="F1039" s="452">
        <f t="shared" si="1399"/>
        <v>0</v>
      </c>
      <c r="G1039" s="452">
        <f t="shared" si="1399"/>
        <v>0</v>
      </c>
      <c r="H1039" s="452">
        <f t="shared" si="1399"/>
        <v>0</v>
      </c>
      <c r="I1039" s="452">
        <f t="shared" si="1399"/>
        <v>0</v>
      </c>
      <c r="J1039" s="452">
        <f t="shared" si="1399"/>
        <v>0</v>
      </c>
      <c r="K1039" s="452">
        <f t="shared" si="1399"/>
        <v>0</v>
      </c>
      <c r="L1039" s="459">
        <f t="shared" si="1399"/>
        <v>0</v>
      </c>
      <c r="M1039" s="117"/>
      <c r="N1039" s="117"/>
      <c r="O1039" s="117"/>
      <c r="P1039" s="117"/>
    </row>
    <row r="1040" spans="1:55" s="469" customFormat="1" ht="52.5" thickBot="1" x14ac:dyDescent="0.35">
      <c r="A1040" s="503" t="s">
        <v>16</v>
      </c>
      <c r="B1040" s="460">
        <f t="shared" ref="B1040:L1040" si="1400">B1064+B1068</f>
        <v>331441347.14285713</v>
      </c>
      <c r="C1040" s="460">
        <f t="shared" si="1400"/>
        <v>0</v>
      </c>
      <c r="D1040" s="460">
        <f t="shared" si="1400"/>
        <v>0</v>
      </c>
      <c r="E1040" s="460">
        <f t="shared" si="1400"/>
        <v>0</v>
      </c>
      <c r="F1040" s="460">
        <f t="shared" si="1400"/>
        <v>0</v>
      </c>
      <c r="G1040" s="460">
        <f t="shared" si="1400"/>
        <v>55240224.523809522</v>
      </c>
      <c r="H1040" s="460">
        <f t="shared" si="1400"/>
        <v>55240224.523809522</v>
      </c>
      <c r="I1040" s="460">
        <f t="shared" si="1400"/>
        <v>55240224.523809522</v>
      </c>
      <c r="J1040" s="460">
        <f t="shared" si="1400"/>
        <v>55240224.523809522</v>
      </c>
      <c r="K1040" s="460">
        <f t="shared" si="1400"/>
        <v>55240224.523809522</v>
      </c>
      <c r="L1040" s="461">
        <f t="shared" si="1400"/>
        <v>55240224.523809522</v>
      </c>
      <c r="M1040" s="117"/>
      <c r="N1040" s="117"/>
      <c r="O1040" s="117"/>
      <c r="P1040" s="117"/>
    </row>
    <row r="1041" spans="1:55" s="122" customFormat="1" ht="26" x14ac:dyDescent="0.3">
      <c r="A1041" s="490" t="s">
        <v>580</v>
      </c>
      <c r="B1041" s="491">
        <f>B1043+B1044</f>
        <v>45000000</v>
      </c>
      <c r="C1041" s="491">
        <f t="shared" ref="C1041" si="1401">C1043+C1044</f>
        <v>0</v>
      </c>
      <c r="D1041" s="491">
        <f t="shared" ref="D1041" si="1402">D1043+D1044</f>
        <v>0</v>
      </c>
      <c r="E1041" s="491">
        <f t="shared" ref="E1041" si="1403">E1043+E1044</f>
        <v>0</v>
      </c>
      <c r="F1041" s="491">
        <f t="shared" ref="F1041" si="1404">F1043+F1044</f>
        <v>0</v>
      </c>
      <c r="G1041" s="491">
        <f t="shared" ref="G1041" si="1405">G1043+G1044</f>
        <v>7500000</v>
      </c>
      <c r="H1041" s="491">
        <f t="shared" ref="H1041" si="1406">H1043+H1044</f>
        <v>7500000</v>
      </c>
      <c r="I1041" s="491">
        <f t="shared" ref="I1041" si="1407">I1043+I1044</f>
        <v>7500000</v>
      </c>
      <c r="J1041" s="491">
        <f t="shared" ref="J1041" si="1408">J1043+J1044</f>
        <v>7500000</v>
      </c>
      <c r="K1041" s="491">
        <f t="shared" ref="K1041" si="1409">K1043+K1044</f>
        <v>7500000</v>
      </c>
      <c r="L1041" s="492">
        <f t="shared" ref="L1041" si="1410">L1043+L1044</f>
        <v>7500000</v>
      </c>
      <c r="M1041" s="117"/>
      <c r="N1041" s="117"/>
      <c r="O1041" s="117"/>
      <c r="P1041" s="117"/>
    </row>
    <row r="1042" spans="1:55" s="467" customFormat="1" ht="13.5" customHeight="1" x14ac:dyDescent="0.3">
      <c r="A1042" s="544" t="s">
        <v>466</v>
      </c>
      <c r="B1042" s="545">
        <f>B1043+B1044</f>
        <v>45000000</v>
      </c>
      <c r="C1042" s="545">
        <f t="shared" ref="C1042" si="1411">C1043+C1044</f>
        <v>0</v>
      </c>
      <c r="D1042" s="545">
        <f t="shared" ref="D1042" si="1412">D1043+D1044</f>
        <v>0</v>
      </c>
      <c r="E1042" s="545">
        <f t="shared" ref="E1042" si="1413">E1043+E1044</f>
        <v>0</v>
      </c>
      <c r="F1042" s="545">
        <f t="shared" ref="F1042" si="1414">F1043+F1044</f>
        <v>0</v>
      </c>
      <c r="G1042" s="545">
        <f t="shared" ref="G1042" si="1415">G1043+G1044</f>
        <v>7500000</v>
      </c>
      <c r="H1042" s="545">
        <f t="shared" ref="H1042" si="1416">H1043+H1044</f>
        <v>7500000</v>
      </c>
      <c r="I1042" s="545">
        <f t="shared" ref="I1042" si="1417">I1043+I1044</f>
        <v>7500000</v>
      </c>
      <c r="J1042" s="545">
        <f t="shared" ref="J1042" si="1418">J1043+J1044</f>
        <v>7500000</v>
      </c>
      <c r="K1042" s="545">
        <f t="shared" ref="K1042" si="1419">K1043+K1044</f>
        <v>7500000</v>
      </c>
      <c r="L1042" s="546">
        <f t="shared" ref="L1042" si="1420">L1043+L1044</f>
        <v>7500000</v>
      </c>
      <c r="M1042" s="117"/>
      <c r="N1042" s="117"/>
      <c r="O1042" s="117"/>
      <c r="P1042" s="117"/>
      <c r="Q1042" s="473"/>
      <c r="R1042" s="473"/>
      <c r="S1042" s="473"/>
      <c r="T1042" s="473"/>
      <c r="U1042" s="473"/>
      <c r="V1042" s="473"/>
      <c r="W1042" s="473"/>
      <c r="X1042" s="473"/>
      <c r="Y1042" s="473"/>
      <c r="Z1042" s="473"/>
      <c r="AA1042" s="473"/>
      <c r="AB1042" s="473"/>
      <c r="AC1042" s="473"/>
      <c r="AD1042" s="473"/>
      <c r="AE1042" s="473"/>
      <c r="AF1042" s="473"/>
      <c r="AG1042" s="473"/>
      <c r="AH1042" s="473"/>
      <c r="AI1042" s="473"/>
      <c r="AJ1042" s="473"/>
      <c r="AK1042" s="473"/>
      <c r="AL1042" s="473"/>
      <c r="AM1042" s="473"/>
      <c r="AN1042" s="473"/>
      <c r="AO1042" s="473"/>
      <c r="AP1042" s="473"/>
      <c r="AQ1042" s="473"/>
      <c r="AR1042" s="473"/>
      <c r="AS1042" s="473"/>
      <c r="AT1042" s="473"/>
      <c r="AU1042" s="473"/>
      <c r="AV1042" s="473"/>
      <c r="AW1042" s="473"/>
      <c r="AX1042" s="473"/>
      <c r="AY1042" s="473"/>
      <c r="AZ1042" s="473"/>
      <c r="BA1042" s="473"/>
      <c r="BB1042" s="473"/>
      <c r="BC1042" s="473"/>
    </row>
    <row r="1043" spans="1:55" s="122" customFormat="1" x14ac:dyDescent="0.3">
      <c r="A1043" s="406" t="s">
        <v>15</v>
      </c>
      <c r="B1043" s="407">
        <f>'3.PIELIKUMS'!J117</f>
        <v>45000000</v>
      </c>
      <c r="C1043" s="407">
        <v>0</v>
      </c>
      <c r="D1043" s="407">
        <v>0</v>
      </c>
      <c r="E1043" s="407">
        <v>0</v>
      </c>
      <c r="F1043" s="407">
        <v>0</v>
      </c>
      <c r="G1043" s="407">
        <f>$B$1043/6</f>
        <v>7500000</v>
      </c>
      <c r="H1043" s="407">
        <f t="shared" ref="H1043:L1043" si="1421">$B$1043/6</f>
        <v>7500000</v>
      </c>
      <c r="I1043" s="407">
        <f t="shared" si="1421"/>
        <v>7500000</v>
      </c>
      <c r="J1043" s="407">
        <f t="shared" si="1421"/>
        <v>7500000</v>
      </c>
      <c r="K1043" s="407">
        <f t="shared" si="1421"/>
        <v>7500000</v>
      </c>
      <c r="L1043" s="408">
        <f t="shared" si="1421"/>
        <v>7500000</v>
      </c>
      <c r="M1043" s="117"/>
      <c r="N1043" s="117"/>
      <c r="O1043" s="117"/>
      <c r="P1043" s="117"/>
    </row>
    <row r="1044" spans="1:55" s="122" customFormat="1" ht="52" hidden="1" x14ac:dyDescent="0.3">
      <c r="A1044" s="406" t="s">
        <v>16</v>
      </c>
      <c r="B1044" s="407">
        <v>0</v>
      </c>
      <c r="C1044" s="407">
        <v>0</v>
      </c>
      <c r="D1044" s="407">
        <v>0</v>
      </c>
      <c r="E1044" s="407">
        <v>0</v>
      </c>
      <c r="F1044" s="407">
        <v>0</v>
      </c>
      <c r="G1044" s="407">
        <f>$B$1044/6</f>
        <v>0</v>
      </c>
      <c r="H1044" s="407">
        <f t="shared" ref="H1044:L1044" si="1422">$B$1044/6</f>
        <v>0</v>
      </c>
      <c r="I1044" s="407">
        <f t="shared" si="1422"/>
        <v>0</v>
      </c>
      <c r="J1044" s="407">
        <f t="shared" si="1422"/>
        <v>0</v>
      </c>
      <c r="K1044" s="407">
        <f t="shared" si="1422"/>
        <v>0</v>
      </c>
      <c r="L1044" s="408">
        <f t="shared" si="1422"/>
        <v>0</v>
      </c>
      <c r="M1044" s="117"/>
      <c r="N1044" s="117"/>
      <c r="O1044" s="117"/>
      <c r="P1044" s="117"/>
    </row>
    <row r="1045" spans="1:55" s="122" customFormat="1" x14ac:dyDescent="0.3">
      <c r="A1045" s="402" t="s">
        <v>581</v>
      </c>
      <c r="B1045" s="403">
        <f>B1047+B1048</f>
        <v>60900000</v>
      </c>
      <c r="C1045" s="403">
        <f t="shared" ref="C1045" si="1423">C1047+C1048</f>
        <v>0</v>
      </c>
      <c r="D1045" s="403">
        <f t="shared" ref="D1045" si="1424">D1047+D1048</f>
        <v>0</v>
      </c>
      <c r="E1045" s="403">
        <f t="shared" ref="E1045" si="1425">E1047+E1048</f>
        <v>0</v>
      </c>
      <c r="F1045" s="403">
        <f t="shared" ref="F1045" si="1426">F1047+F1048</f>
        <v>0</v>
      </c>
      <c r="G1045" s="403">
        <f t="shared" ref="G1045" si="1427">G1047+G1048</f>
        <v>10150000</v>
      </c>
      <c r="H1045" s="403">
        <f t="shared" ref="H1045" si="1428">H1047+H1048</f>
        <v>10150000</v>
      </c>
      <c r="I1045" s="403">
        <f t="shared" ref="I1045" si="1429">I1047+I1048</f>
        <v>10150000</v>
      </c>
      <c r="J1045" s="403">
        <f t="shared" ref="J1045" si="1430">J1047+J1048</f>
        <v>10150000</v>
      </c>
      <c r="K1045" s="403">
        <f t="shared" ref="K1045" si="1431">K1047+K1048</f>
        <v>10150000</v>
      </c>
      <c r="L1045" s="404">
        <f t="shared" ref="L1045" si="1432">L1047+L1048</f>
        <v>10150000</v>
      </c>
      <c r="M1045" s="117"/>
      <c r="N1045" s="117"/>
      <c r="O1045" s="117"/>
      <c r="P1045" s="117"/>
    </row>
    <row r="1046" spans="1:55" s="467" customFormat="1" ht="13.5" customHeight="1" x14ac:dyDescent="0.3">
      <c r="A1046" s="544" t="s">
        <v>466</v>
      </c>
      <c r="B1046" s="545">
        <f>B1047+B1048</f>
        <v>60900000</v>
      </c>
      <c r="C1046" s="545">
        <f t="shared" ref="C1046" si="1433">C1047+C1048</f>
        <v>0</v>
      </c>
      <c r="D1046" s="545">
        <f t="shared" ref="D1046" si="1434">D1047+D1048</f>
        <v>0</v>
      </c>
      <c r="E1046" s="545">
        <f t="shared" ref="E1046" si="1435">E1047+E1048</f>
        <v>0</v>
      </c>
      <c r="F1046" s="545">
        <f t="shared" ref="F1046" si="1436">F1047+F1048</f>
        <v>0</v>
      </c>
      <c r="G1046" s="545">
        <f t="shared" ref="G1046" si="1437">G1047+G1048</f>
        <v>10150000</v>
      </c>
      <c r="H1046" s="545">
        <f t="shared" ref="H1046" si="1438">H1047+H1048</f>
        <v>10150000</v>
      </c>
      <c r="I1046" s="545">
        <f t="shared" ref="I1046" si="1439">I1047+I1048</f>
        <v>10150000</v>
      </c>
      <c r="J1046" s="545">
        <f t="shared" ref="J1046" si="1440">J1047+J1048</f>
        <v>10150000</v>
      </c>
      <c r="K1046" s="545">
        <f t="shared" ref="K1046" si="1441">K1047+K1048</f>
        <v>10150000</v>
      </c>
      <c r="L1046" s="546">
        <f t="shared" ref="L1046" si="1442">L1047+L1048</f>
        <v>10150000</v>
      </c>
      <c r="M1046" s="117"/>
      <c r="N1046" s="117"/>
      <c r="O1046" s="117"/>
      <c r="P1046" s="117"/>
      <c r="Q1046" s="473"/>
      <c r="R1046" s="473"/>
      <c r="S1046" s="473"/>
      <c r="T1046" s="473"/>
      <c r="U1046" s="473"/>
      <c r="V1046" s="473"/>
      <c r="W1046" s="473"/>
      <c r="X1046" s="473"/>
      <c r="Y1046" s="473"/>
      <c r="Z1046" s="473"/>
      <c r="AA1046" s="473"/>
      <c r="AB1046" s="473"/>
      <c r="AC1046" s="473"/>
      <c r="AD1046" s="473"/>
      <c r="AE1046" s="473"/>
      <c r="AF1046" s="473"/>
      <c r="AG1046" s="473"/>
      <c r="AH1046" s="473"/>
      <c r="AI1046" s="473"/>
      <c r="AJ1046" s="473"/>
      <c r="AK1046" s="473"/>
      <c r="AL1046" s="473"/>
      <c r="AM1046" s="473"/>
      <c r="AN1046" s="473"/>
      <c r="AO1046" s="473"/>
      <c r="AP1046" s="473"/>
      <c r="AQ1046" s="473"/>
      <c r="AR1046" s="473"/>
      <c r="AS1046" s="473"/>
      <c r="AT1046" s="473"/>
      <c r="AU1046" s="473"/>
      <c r="AV1046" s="473"/>
      <c r="AW1046" s="473"/>
      <c r="AX1046" s="473"/>
      <c r="AY1046" s="473"/>
      <c r="AZ1046" s="473"/>
      <c r="BA1046" s="473"/>
      <c r="BB1046" s="473"/>
      <c r="BC1046" s="473"/>
    </row>
    <row r="1047" spans="1:55" s="122" customFormat="1" hidden="1" x14ac:dyDescent="0.3">
      <c r="A1047" s="406" t="s">
        <v>15</v>
      </c>
      <c r="B1047" s="407">
        <v>0</v>
      </c>
      <c r="C1047" s="407">
        <v>0</v>
      </c>
      <c r="D1047" s="407">
        <v>0</v>
      </c>
      <c r="E1047" s="407">
        <v>0</v>
      </c>
      <c r="F1047" s="407">
        <v>0</v>
      </c>
      <c r="G1047" s="407">
        <f>$B$1047/6</f>
        <v>0</v>
      </c>
      <c r="H1047" s="407">
        <f t="shared" ref="H1047:L1047" si="1443">$B$1047/6</f>
        <v>0</v>
      </c>
      <c r="I1047" s="407">
        <f t="shared" si="1443"/>
        <v>0</v>
      </c>
      <c r="J1047" s="407">
        <f t="shared" si="1443"/>
        <v>0</v>
      </c>
      <c r="K1047" s="407">
        <f t="shared" si="1443"/>
        <v>0</v>
      </c>
      <c r="L1047" s="408">
        <f t="shared" si="1443"/>
        <v>0</v>
      </c>
      <c r="M1047" s="117"/>
      <c r="N1047" s="117"/>
      <c r="O1047" s="117"/>
      <c r="P1047" s="117"/>
    </row>
    <row r="1048" spans="1:55" s="122" customFormat="1" ht="52" x14ac:dyDescent="0.3">
      <c r="A1048" s="406" t="s">
        <v>16</v>
      </c>
      <c r="B1048" s="407">
        <f>'3.PIELIKUMS'!J118</f>
        <v>60900000</v>
      </c>
      <c r="C1048" s="407">
        <v>0</v>
      </c>
      <c r="D1048" s="407">
        <v>0</v>
      </c>
      <c r="E1048" s="407">
        <v>0</v>
      </c>
      <c r="F1048" s="407">
        <v>0</v>
      </c>
      <c r="G1048" s="407">
        <f>$B$1048/6</f>
        <v>10150000</v>
      </c>
      <c r="H1048" s="407">
        <f t="shared" ref="H1048:L1048" si="1444">$B$1048/6</f>
        <v>10150000</v>
      </c>
      <c r="I1048" s="407">
        <f t="shared" si="1444"/>
        <v>10150000</v>
      </c>
      <c r="J1048" s="407">
        <f t="shared" si="1444"/>
        <v>10150000</v>
      </c>
      <c r="K1048" s="407">
        <f t="shared" si="1444"/>
        <v>10150000</v>
      </c>
      <c r="L1048" s="408">
        <f t="shared" si="1444"/>
        <v>10150000</v>
      </c>
      <c r="M1048" s="117"/>
      <c r="N1048" s="117"/>
      <c r="O1048" s="117"/>
      <c r="P1048" s="117"/>
    </row>
    <row r="1049" spans="1:55" s="122" customFormat="1" ht="26" x14ac:dyDescent="0.3">
      <c r="A1049" s="402" t="s">
        <v>582</v>
      </c>
      <c r="B1049" s="403">
        <f>B1051+B1052</f>
        <v>45000000</v>
      </c>
      <c r="C1049" s="403">
        <f t="shared" ref="C1049" si="1445">C1051+C1052</f>
        <v>0</v>
      </c>
      <c r="D1049" s="403">
        <f t="shared" ref="D1049" si="1446">D1051+D1052</f>
        <v>0</v>
      </c>
      <c r="E1049" s="403">
        <f t="shared" ref="E1049" si="1447">E1051+E1052</f>
        <v>0</v>
      </c>
      <c r="F1049" s="403">
        <f t="shared" ref="F1049" si="1448">F1051+F1052</f>
        <v>0</v>
      </c>
      <c r="G1049" s="403">
        <f t="shared" ref="G1049" si="1449">G1051+G1052</f>
        <v>7500000</v>
      </c>
      <c r="H1049" s="403">
        <f t="shared" ref="H1049" si="1450">H1051+H1052</f>
        <v>7500000</v>
      </c>
      <c r="I1049" s="403">
        <f t="shared" ref="I1049" si="1451">I1051+I1052</f>
        <v>7500000</v>
      </c>
      <c r="J1049" s="403">
        <f t="shared" ref="J1049" si="1452">J1051+J1052</f>
        <v>7500000</v>
      </c>
      <c r="K1049" s="403">
        <f t="shared" ref="K1049" si="1453">K1051+K1052</f>
        <v>7500000</v>
      </c>
      <c r="L1049" s="404">
        <f t="shared" ref="L1049" si="1454">L1051+L1052</f>
        <v>7500000</v>
      </c>
      <c r="M1049" s="117"/>
      <c r="N1049" s="117"/>
      <c r="O1049" s="117"/>
      <c r="P1049" s="117"/>
    </row>
    <row r="1050" spans="1:55" s="467" customFormat="1" ht="13.5" customHeight="1" x14ac:dyDescent="0.3">
      <c r="A1050" s="544" t="s">
        <v>466</v>
      </c>
      <c r="B1050" s="545">
        <f>B1051+B1052</f>
        <v>45000000</v>
      </c>
      <c r="C1050" s="545">
        <f t="shared" ref="C1050" si="1455">C1051+C1052</f>
        <v>0</v>
      </c>
      <c r="D1050" s="545">
        <f t="shared" ref="D1050" si="1456">D1051+D1052</f>
        <v>0</v>
      </c>
      <c r="E1050" s="545">
        <f t="shared" ref="E1050" si="1457">E1051+E1052</f>
        <v>0</v>
      </c>
      <c r="F1050" s="545">
        <f t="shared" ref="F1050" si="1458">F1051+F1052</f>
        <v>0</v>
      </c>
      <c r="G1050" s="545">
        <f t="shared" ref="G1050" si="1459">G1051+G1052</f>
        <v>7500000</v>
      </c>
      <c r="H1050" s="545">
        <f t="shared" ref="H1050" si="1460">H1051+H1052</f>
        <v>7500000</v>
      </c>
      <c r="I1050" s="545">
        <f t="shared" ref="I1050" si="1461">I1051+I1052</f>
        <v>7500000</v>
      </c>
      <c r="J1050" s="545">
        <f t="shared" ref="J1050" si="1462">J1051+J1052</f>
        <v>7500000</v>
      </c>
      <c r="K1050" s="545">
        <f t="shared" ref="K1050" si="1463">K1051+K1052</f>
        <v>7500000</v>
      </c>
      <c r="L1050" s="546">
        <f t="shared" ref="L1050" si="1464">L1051+L1052</f>
        <v>7500000</v>
      </c>
      <c r="M1050" s="117"/>
      <c r="N1050" s="117"/>
      <c r="O1050" s="117"/>
      <c r="P1050" s="117"/>
      <c r="Q1050" s="473"/>
      <c r="R1050" s="473"/>
      <c r="S1050" s="473"/>
      <c r="T1050" s="473"/>
      <c r="U1050" s="473"/>
      <c r="V1050" s="473"/>
      <c r="W1050" s="473"/>
      <c r="X1050" s="473"/>
      <c r="Y1050" s="473"/>
      <c r="Z1050" s="473"/>
      <c r="AA1050" s="473"/>
      <c r="AB1050" s="473"/>
      <c r="AC1050" s="473"/>
      <c r="AD1050" s="473"/>
      <c r="AE1050" s="473"/>
      <c r="AF1050" s="473"/>
      <c r="AG1050" s="473"/>
      <c r="AH1050" s="473"/>
      <c r="AI1050" s="473"/>
      <c r="AJ1050" s="473"/>
      <c r="AK1050" s="473"/>
      <c r="AL1050" s="473"/>
      <c r="AM1050" s="473"/>
      <c r="AN1050" s="473"/>
      <c r="AO1050" s="473"/>
      <c r="AP1050" s="473"/>
      <c r="AQ1050" s="473"/>
      <c r="AR1050" s="473"/>
      <c r="AS1050" s="473"/>
      <c r="AT1050" s="473"/>
      <c r="AU1050" s="473"/>
      <c r="AV1050" s="473"/>
      <c r="AW1050" s="473"/>
      <c r="AX1050" s="473"/>
      <c r="AY1050" s="473"/>
      <c r="AZ1050" s="473"/>
      <c r="BA1050" s="473"/>
      <c r="BB1050" s="473"/>
      <c r="BC1050" s="473"/>
    </row>
    <row r="1051" spans="1:55" s="122" customFormat="1" x14ac:dyDescent="0.3">
      <c r="A1051" s="406" t="s">
        <v>15</v>
      </c>
      <c r="B1051" s="407">
        <f>'3.PIELIKUMS'!J119</f>
        <v>45000000</v>
      </c>
      <c r="C1051" s="407">
        <v>0</v>
      </c>
      <c r="D1051" s="407">
        <v>0</v>
      </c>
      <c r="E1051" s="407">
        <v>0</v>
      </c>
      <c r="F1051" s="407">
        <v>0</v>
      </c>
      <c r="G1051" s="407">
        <f>$B$1051/6</f>
        <v>7500000</v>
      </c>
      <c r="H1051" s="407">
        <f t="shared" ref="H1051:L1051" si="1465">$B$1051/6</f>
        <v>7500000</v>
      </c>
      <c r="I1051" s="407">
        <f t="shared" si="1465"/>
        <v>7500000</v>
      </c>
      <c r="J1051" s="407">
        <f t="shared" si="1465"/>
        <v>7500000</v>
      </c>
      <c r="K1051" s="407">
        <f t="shared" si="1465"/>
        <v>7500000</v>
      </c>
      <c r="L1051" s="408">
        <f t="shared" si="1465"/>
        <v>7500000</v>
      </c>
      <c r="M1051" s="117"/>
      <c r="N1051" s="117"/>
      <c r="O1051" s="117"/>
      <c r="P1051" s="117"/>
    </row>
    <row r="1052" spans="1:55" s="122" customFormat="1" ht="52" hidden="1" x14ac:dyDescent="0.3">
      <c r="A1052" s="406" t="s">
        <v>16</v>
      </c>
      <c r="B1052" s="407">
        <v>0</v>
      </c>
      <c r="C1052" s="407">
        <v>0</v>
      </c>
      <c r="D1052" s="407">
        <v>0</v>
      </c>
      <c r="E1052" s="407">
        <v>0</v>
      </c>
      <c r="F1052" s="407">
        <v>0</v>
      </c>
      <c r="G1052" s="407">
        <f>$B$1052/6</f>
        <v>0</v>
      </c>
      <c r="H1052" s="407">
        <f t="shared" ref="H1052:L1052" si="1466">$B$1052/6</f>
        <v>0</v>
      </c>
      <c r="I1052" s="407">
        <f t="shared" si="1466"/>
        <v>0</v>
      </c>
      <c r="J1052" s="407">
        <f t="shared" si="1466"/>
        <v>0</v>
      </c>
      <c r="K1052" s="407">
        <f t="shared" si="1466"/>
        <v>0</v>
      </c>
      <c r="L1052" s="408">
        <f t="shared" si="1466"/>
        <v>0</v>
      </c>
      <c r="M1052" s="117"/>
      <c r="N1052" s="117"/>
      <c r="O1052" s="117"/>
      <c r="P1052" s="117"/>
    </row>
    <row r="1053" spans="1:55" s="122" customFormat="1" ht="39" x14ac:dyDescent="0.3">
      <c r="A1053" s="402" t="s">
        <v>583</v>
      </c>
      <c r="B1053" s="403">
        <f>B1055+B1056</f>
        <v>0</v>
      </c>
      <c r="C1053" s="403">
        <f t="shared" ref="C1053" si="1467">C1055+C1056</f>
        <v>0</v>
      </c>
      <c r="D1053" s="403">
        <f t="shared" ref="D1053" si="1468">D1055+D1056</f>
        <v>0</v>
      </c>
      <c r="E1053" s="403">
        <f t="shared" ref="E1053" si="1469">E1055+E1056</f>
        <v>0</v>
      </c>
      <c r="F1053" s="403">
        <f t="shared" ref="F1053" si="1470">F1055+F1056</f>
        <v>0</v>
      </c>
      <c r="G1053" s="403">
        <f t="shared" ref="G1053" si="1471">G1055+G1056</f>
        <v>0</v>
      </c>
      <c r="H1053" s="403">
        <f t="shared" ref="H1053" si="1472">H1055+H1056</f>
        <v>0</v>
      </c>
      <c r="I1053" s="403">
        <f t="shared" ref="I1053" si="1473">I1055+I1056</f>
        <v>0</v>
      </c>
      <c r="J1053" s="403">
        <f t="shared" ref="J1053" si="1474">J1055+J1056</f>
        <v>0</v>
      </c>
      <c r="K1053" s="403">
        <f t="shared" ref="K1053" si="1475">K1055+K1056</f>
        <v>0</v>
      </c>
      <c r="L1053" s="404">
        <f t="shared" ref="L1053" si="1476">L1055+L1056</f>
        <v>0</v>
      </c>
      <c r="M1053" s="117"/>
      <c r="N1053" s="117"/>
      <c r="O1053" s="117"/>
      <c r="P1053" s="117"/>
    </row>
    <row r="1054" spans="1:55" s="467" customFormat="1" x14ac:dyDescent="0.3">
      <c r="A1054" s="547" t="s">
        <v>584</v>
      </c>
      <c r="B1054" s="545">
        <f>B1055+B1056</f>
        <v>0</v>
      </c>
      <c r="C1054" s="545">
        <f t="shared" ref="C1054:L1054" si="1477">C1055+C1056</f>
        <v>0</v>
      </c>
      <c r="D1054" s="545">
        <f t="shared" si="1477"/>
        <v>0</v>
      </c>
      <c r="E1054" s="545">
        <f t="shared" si="1477"/>
        <v>0</v>
      </c>
      <c r="F1054" s="545">
        <f t="shared" si="1477"/>
        <v>0</v>
      </c>
      <c r="G1054" s="545">
        <f t="shared" si="1477"/>
        <v>0</v>
      </c>
      <c r="H1054" s="545">
        <f t="shared" si="1477"/>
        <v>0</v>
      </c>
      <c r="I1054" s="545">
        <f t="shared" si="1477"/>
        <v>0</v>
      </c>
      <c r="J1054" s="545">
        <f t="shared" si="1477"/>
        <v>0</v>
      </c>
      <c r="K1054" s="545">
        <f t="shared" si="1477"/>
        <v>0</v>
      </c>
      <c r="L1054" s="546">
        <f t="shared" si="1477"/>
        <v>0</v>
      </c>
      <c r="M1054" s="117"/>
      <c r="N1054" s="117"/>
      <c r="O1054" s="117"/>
      <c r="P1054" s="117"/>
    </row>
    <row r="1055" spans="1:55" s="122" customFormat="1" hidden="1" x14ac:dyDescent="0.3">
      <c r="A1055" s="406" t="s">
        <v>15</v>
      </c>
      <c r="B1055" s="407">
        <v>0</v>
      </c>
      <c r="C1055" s="407">
        <v>0</v>
      </c>
      <c r="D1055" s="407">
        <v>0</v>
      </c>
      <c r="E1055" s="407">
        <v>0</v>
      </c>
      <c r="F1055" s="407">
        <v>0</v>
      </c>
      <c r="G1055" s="407">
        <f>$B$1055/6</f>
        <v>0</v>
      </c>
      <c r="H1055" s="407">
        <f t="shared" ref="H1055:L1055" si="1478">$B$1055/6</f>
        <v>0</v>
      </c>
      <c r="I1055" s="407">
        <f t="shared" si="1478"/>
        <v>0</v>
      </c>
      <c r="J1055" s="407">
        <f t="shared" si="1478"/>
        <v>0</v>
      </c>
      <c r="K1055" s="407">
        <f t="shared" si="1478"/>
        <v>0</v>
      </c>
      <c r="L1055" s="408">
        <f t="shared" si="1478"/>
        <v>0</v>
      </c>
      <c r="M1055" s="117"/>
      <c r="N1055" s="117"/>
      <c r="O1055" s="117"/>
      <c r="P1055" s="117"/>
    </row>
    <row r="1056" spans="1:55" s="122" customFormat="1" ht="52" hidden="1" x14ac:dyDescent="0.3">
      <c r="A1056" s="406" t="s">
        <v>16</v>
      </c>
      <c r="B1056" s="407">
        <v>0</v>
      </c>
      <c r="C1056" s="407">
        <v>0</v>
      </c>
      <c r="D1056" s="407">
        <v>0</v>
      </c>
      <c r="E1056" s="407">
        <v>0</v>
      </c>
      <c r="F1056" s="407">
        <v>0</v>
      </c>
      <c r="G1056" s="407">
        <f>$B$1056/6</f>
        <v>0</v>
      </c>
      <c r="H1056" s="407">
        <f t="shared" ref="H1056:L1056" si="1479">$B$1056/6</f>
        <v>0</v>
      </c>
      <c r="I1056" s="407">
        <f t="shared" si="1479"/>
        <v>0</v>
      </c>
      <c r="J1056" s="407">
        <f t="shared" si="1479"/>
        <v>0</v>
      </c>
      <c r="K1056" s="407">
        <f t="shared" si="1479"/>
        <v>0</v>
      </c>
      <c r="L1056" s="408">
        <f t="shared" si="1479"/>
        <v>0</v>
      </c>
      <c r="M1056" s="117"/>
      <c r="N1056" s="117"/>
      <c r="O1056" s="117"/>
      <c r="P1056" s="117"/>
    </row>
    <row r="1057" spans="1:55" s="122" customFormat="1" ht="39" x14ac:dyDescent="0.3">
      <c r="A1057" s="402" t="s">
        <v>585</v>
      </c>
      <c r="B1057" s="403">
        <f>B1059+B1060</f>
        <v>0</v>
      </c>
      <c r="C1057" s="403">
        <f t="shared" ref="C1057" si="1480">C1059+C1060</f>
        <v>0</v>
      </c>
      <c r="D1057" s="403">
        <f t="shared" ref="D1057" si="1481">D1059+D1060</f>
        <v>0</v>
      </c>
      <c r="E1057" s="403">
        <f t="shared" ref="E1057" si="1482">E1059+E1060</f>
        <v>0</v>
      </c>
      <c r="F1057" s="403">
        <f t="shared" ref="F1057" si="1483">F1059+F1060</f>
        <v>0</v>
      </c>
      <c r="G1057" s="403">
        <f t="shared" ref="G1057" si="1484">G1059+G1060</f>
        <v>0</v>
      </c>
      <c r="H1057" s="403">
        <f t="shared" ref="H1057" si="1485">H1059+H1060</f>
        <v>0</v>
      </c>
      <c r="I1057" s="403">
        <f t="shared" ref="I1057" si="1486">I1059+I1060</f>
        <v>0</v>
      </c>
      <c r="J1057" s="403">
        <f t="shared" ref="J1057" si="1487">J1059+J1060</f>
        <v>0</v>
      </c>
      <c r="K1057" s="403">
        <f t="shared" ref="K1057" si="1488">K1059+K1060</f>
        <v>0</v>
      </c>
      <c r="L1057" s="404">
        <f t="shared" ref="L1057" si="1489">L1059+L1060</f>
        <v>0</v>
      </c>
      <c r="M1057" s="117"/>
      <c r="N1057" s="117"/>
      <c r="O1057" s="117"/>
      <c r="P1057" s="117"/>
    </row>
    <row r="1058" spans="1:55" s="467" customFormat="1" ht="13.5" customHeight="1" x14ac:dyDescent="0.3">
      <c r="A1058" s="544" t="s">
        <v>466</v>
      </c>
      <c r="B1058" s="545">
        <f>B1059+B1060</f>
        <v>0</v>
      </c>
      <c r="C1058" s="545">
        <f t="shared" ref="C1058:L1058" si="1490">C1059+C1060</f>
        <v>0</v>
      </c>
      <c r="D1058" s="545">
        <f t="shared" si="1490"/>
        <v>0</v>
      </c>
      <c r="E1058" s="545">
        <f t="shared" si="1490"/>
        <v>0</v>
      </c>
      <c r="F1058" s="545">
        <f t="shared" si="1490"/>
        <v>0</v>
      </c>
      <c r="G1058" s="545">
        <f t="shared" si="1490"/>
        <v>0</v>
      </c>
      <c r="H1058" s="545">
        <f t="shared" si="1490"/>
        <v>0</v>
      </c>
      <c r="I1058" s="545">
        <f t="shared" si="1490"/>
        <v>0</v>
      </c>
      <c r="J1058" s="545">
        <f t="shared" si="1490"/>
        <v>0</v>
      </c>
      <c r="K1058" s="545">
        <f t="shared" si="1490"/>
        <v>0</v>
      </c>
      <c r="L1058" s="546">
        <f t="shared" si="1490"/>
        <v>0</v>
      </c>
      <c r="M1058" s="117"/>
      <c r="N1058" s="117"/>
      <c r="O1058" s="117"/>
      <c r="P1058" s="117"/>
      <c r="Q1058" s="473"/>
      <c r="R1058" s="473"/>
      <c r="S1058" s="473"/>
      <c r="T1058" s="473"/>
      <c r="U1058" s="473"/>
      <c r="V1058" s="473"/>
      <c r="W1058" s="473"/>
      <c r="X1058" s="473"/>
      <c r="Y1058" s="473"/>
      <c r="Z1058" s="473"/>
      <c r="AA1058" s="473"/>
      <c r="AB1058" s="473"/>
      <c r="AC1058" s="473"/>
      <c r="AD1058" s="473"/>
      <c r="AE1058" s="473"/>
      <c r="AF1058" s="473"/>
      <c r="AG1058" s="473"/>
      <c r="AH1058" s="473"/>
      <c r="AI1058" s="473"/>
      <c r="AJ1058" s="473"/>
      <c r="AK1058" s="473"/>
      <c r="AL1058" s="473"/>
      <c r="AM1058" s="473"/>
      <c r="AN1058" s="473"/>
      <c r="AO1058" s="473"/>
      <c r="AP1058" s="473"/>
      <c r="AQ1058" s="473"/>
      <c r="AR1058" s="473"/>
      <c r="AS1058" s="473"/>
      <c r="AT1058" s="473"/>
      <c r="AU1058" s="473"/>
      <c r="AV1058" s="473"/>
      <c r="AW1058" s="473"/>
      <c r="AX1058" s="473"/>
      <c r="AY1058" s="473"/>
      <c r="AZ1058" s="473"/>
      <c r="BA1058" s="473"/>
      <c r="BB1058" s="473"/>
      <c r="BC1058" s="473"/>
    </row>
    <row r="1059" spans="1:55" s="122" customFormat="1" x14ac:dyDescent="0.3">
      <c r="A1059" s="406" t="s">
        <v>15</v>
      </c>
      <c r="B1059" s="407">
        <v>0</v>
      </c>
      <c r="C1059" s="407">
        <v>0</v>
      </c>
      <c r="D1059" s="407">
        <v>0</v>
      </c>
      <c r="E1059" s="407">
        <v>0</v>
      </c>
      <c r="F1059" s="407">
        <v>0</v>
      </c>
      <c r="G1059" s="407">
        <f>$B$1059/6</f>
        <v>0</v>
      </c>
      <c r="H1059" s="407">
        <f t="shared" ref="H1059:L1059" si="1491">$B$1059/6</f>
        <v>0</v>
      </c>
      <c r="I1059" s="407">
        <f t="shared" si="1491"/>
        <v>0</v>
      </c>
      <c r="J1059" s="407">
        <f t="shared" si="1491"/>
        <v>0</v>
      </c>
      <c r="K1059" s="407">
        <f t="shared" si="1491"/>
        <v>0</v>
      </c>
      <c r="L1059" s="408">
        <f t="shared" si="1491"/>
        <v>0</v>
      </c>
      <c r="M1059" s="117"/>
      <c r="N1059" s="117"/>
      <c r="O1059" s="117"/>
      <c r="P1059" s="117"/>
    </row>
    <row r="1060" spans="1:55" s="122" customFormat="1" ht="52" x14ac:dyDescent="0.3">
      <c r="A1060" s="406" t="s">
        <v>16</v>
      </c>
      <c r="B1060" s="407">
        <v>0</v>
      </c>
      <c r="C1060" s="407">
        <v>0</v>
      </c>
      <c r="D1060" s="407">
        <v>0</v>
      </c>
      <c r="E1060" s="407">
        <v>0</v>
      </c>
      <c r="F1060" s="407">
        <v>0</v>
      </c>
      <c r="G1060" s="407">
        <f>$B$1060/6</f>
        <v>0</v>
      </c>
      <c r="H1060" s="407">
        <f t="shared" ref="H1060:L1060" si="1492">$B$1060/6</f>
        <v>0</v>
      </c>
      <c r="I1060" s="407">
        <f t="shared" si="1492"/>
        <v>0</v>
      </c>
      <c r="J1060" s="407">
        <f t="shared" si="1492"/>
        <v>0</v>
      </c>
      <c r="K1060" s="407">
        <f t="shared" si="1492"/>
        <v>0</v>
      </c>
      <c r="L1060" s="408">
        <f t="shared" si="1492"/>
        <v>0</v>
      </c>
      <c r="M1060" s="117"/>
      <c r="N1060" s="117"/>
      <c r="O1060" s="117"/>
      <c r="P1060" s="117"/>
    </row>
    <row r="1061" spans="1:55" s="122" customFormat="1" ht="52" x14ac:dyDescent="0.3">
      <c r="A1061" s="402" t="s">
        <v>586</v>
      </c>
      <c r="B1061" s="403">
        <f>B1063+B1064</f>
        <v>21044090</v>
      </c>
      <c r="C1061" s="403">
        <f t="shared" ref="C1061:L1061" si="1493">C1063+C1064</f>
        <v>0</v>
      </c>
      <c r="D1061" s="403">
        <f t="shared" si="1493"/>
        <v>0</v>
      </c>
      <c r="E1061" s="403">
        <f t="shared" si="1493"/>
        <v>0</v>
      </c>
      <c r="F1061" s="403">
        <f t="shared" si="1493"/>
        <v>0</v>
      </c>
      <c r="G1061" s="403">
        <f t="shared" si="1493"/>
        <v>3507348.3333333335</v>
      </c>
      <c r="H1061" s="403">
        <f t="shared" si="1493"/>
        <v>3507348.3333333335</v>
      </c>
      <c r="I1061" s="403">
        <f t="shared" si="1493"/>
        <v>3507348.3333333335</v>
      </c>
      <c r="J1061" s="403">
        <f t="shared" si="1493"/>
        <v>3507348.3333333335</v>
      </c>
      <c r="K1061" s="403">
        <f t="shared" si="1493"/>
        <v>3507348.3333333335</v>
      </c>
      <c r="L1061" s="404">
        <f t="shared" si="1493"/>
        <v>3507348.3333333335</v>
      </c>
      <c r="M1061" s="117"/>
      <c r="N1061" s="117"/>
      <c r="O1061" s="117"/>
      <c r="P1061" s="117"/>
    </row>
    <row r="1062" spans="1:55" s="467" customFormat="1" x14ac:dyDescent="0.3">
      <c r="A1062" s="547" t="s">
        <v>465</v>
      </c>
      <c r="B1062" s="545">
        <f>B1063+B1064</f>
        <v>21044090</v>
      </c>
      <c r="C1062" s="545">
        <f t="shared" ref="C1062" si="1494">C1063+C1064</f>
        <v>0</v>
      </c>
      <c r="D1062" s="545">
        <f t="shared" ref="D1062" si="1495">D1063+D1064</f>
        <v>0</v>
      </c>
      <c r="E1062" s="545">
        <f t="shared" ref="E1062" si="1496">E1063+E1064</f>
        <v>0</v>
      </c>
      <c r="F1062" s="545">
        <f t="shared" ref="F1062" si="1497">F1063+F1064</f>
        <v>0</v>
      </c>
      <c r="G1062" s="545">
        <f t="shared" ref="G1062" si="1498">G1063+G1064</f>
        <v>3507348.3333333335</v>
      </c>
      <c r="H1062" s="545">
        <f t="shared" ref="H1062" si="1499">H1063+H1064</f>
        <v>3507348.3333333335</v>
      </c>
      <c r="I1062" s="545">
        <f t="shared" ref="I1062" si="1500">I1063+I1064</f>
        <v>3507348.3333333335</v>
      </c>
      <c r="J1062" s="545">
        <f t="shared" ref="J1062" si="1501">J1063+J1064</f>
        <v>3507348.3333333335</v>
      </c>
      <c r="K1062" s="545">
        <f t="shared" ref="K1062" si="1502">K1063+K1064</f>
        <v>3507348.3333333335</v>
      </c>
      <c r="L1062" s="546">
        <f t="shared" ref="L1062" si="1503">L1063+L1064</f>
        <v>3507348.3333333335</v>
      </c>
      <c r="M1062" s="117"/>
      <c r="N1062" s="117"/>
      <c r="O1062" s="117"/>
      <c r="P1062" s="117"/>
    </row>
    <row r="1063" spans="1:55" s="122" customFormat="1" hidden="1" x14ac:dyDescent="0.3">
      <c r="A1063" s="406" t="s">
        <v>15</v>
      </c>
      <c r="B1063" s="407">
        <v>0</v>
      </c>
      <c r="C1063" s="407">
        <v>0</v>
      </c>
      <c r="D1063" s="407">
        <v>0</v>
      </c>
      <c r="E1063" s="407">
        <v>0</v>
      </c>
      <c r="F1063" s="407">
        <v>0</v>
      </c>
      <c r="G1063" s="407">
        <f>$B$1059/6</f>
        <v>0</v>
      </c>
      <c r="H1063" s="407">
        <f t="shared" ref="H1063:L1063" si="1504">$B$1059/6</f>
        <v>0</v>
      </c>
      <c r="I1063" s="407">
        <f t="shared" si="1504"/>
        <v>0</v>
      </c>
      <c r="J1063" s="407">
        <f t="shared" si="1504"/>
        <v>0</v>
      </c>
      <c r="K1063" s="407">
        <f t="shared" si="1504"/>
        <v>0</v>
      </c>
      <c r="L1063" s="408">
        <f t="shared" si="1504"/>
        <v>0</v>
      </c>
      <c r="M1063" s="117"/>
      <c r="N1063" s="117"/>
      <c r="O1063" s="117"/>
      <c r="P1063" s="117"/>
    </row>
    <row r="1064" spans="1:55" s="122" customFormat="1" ht="52" x14ac:dyDescent="0.3">
      <c r="A1064" s="406" t="s">
        <v>16</v>
      </c>
      <c r="B1064" s="407">
        <f>'3.PIELIKUMS'!J122</f>
        <v>21044090</v>
      </c>
      <c r="C1064" s="407">
        <v>0</v>
      </c>
      <c r="D1064" s="407">
        <v>0</v>
      </c>
      <c r="E1064" s="407">
        <v>0</v>
      </c>
      <c r="F1064" s="407">
        <v>0</v>
      </c>
      <c r="G1064" s="407">
        <f>$B$1064/6</f>
        <v>3507348.3333333335</v>
      </c>
      <c r="H1064" s="407">
        <f t="shared" ref="H1064:L1064" si="1505">$B$1064/6</f>
        <v>3507348.3333333335</v>
      </c>
      <c r="I1064" s="407">
        <f t="shared" si="1505"/>
        <v>3507348.3333333335</v>
      </c>
      <c r="J1064" s="407">
        <f t="shared" si="1505"/>
        <v>3507348.3333333335</v>
      </c>
      <c r="K1064" s="407">
        <f t="shared" si="1505"/>
        <v>3507348.3333333335</v>
      </c>
      <c r="L1064" s="408">
        <f t="shared" si="1505"/>
        <v>3507348.3333333335</v>
      </c>
      <c r="M1064" s="117"/>
      <c r="N1064" s="117"/>
      <c r="O1064" s="117"/>
      <c r="P1064" s="117"/>
    </row>
    <row r="1065" spans="1:55" s="122" customFormat="1" ht="39" x14ac:dyDescent="0.3">
      <c r="A1065" s="402" t="s">
        <v>587</v>
      </c>
      <c r="B1065" s="403">
        <f>B1067+B1068</f>
        <v>310397257.14285713</v>
      </c>
      <c r="C1065" s="403">
        <f t="shared" ref="C1065:L1065" si="1506">C1067+C1068</f>
        <v>0</v>
      </c>
      <c r="D1065" s="403">
        <f t="shared" si="1506"/>
        <v>0</v>
      </c>
      <c r="E1065" s="403">
        <f t="shared" si="1506"/>
        <v>0</v>
      </c>
      <c r="F1065" s="403">
        <f t="shared" si="1506"/>
        <v>0</v>
      </c>
      <c r="G1065" s="403">
        <f t="shared" si="1506"/>
        <v>51732876.190476187</v>
      </c>
      <c r="H1065" s="403">
        <f t="shared" si="1506"/>
        <v>51732876.190476187</v>
      </c>
      <c r="I1065" s="403">
        <f t="shared" si="1506"/>
        <v>51732876.190476187</v>
      </c>
      <c r="J1065" s="403">
        <f t="shared" si="1506"/>
        <v>51732876.190476187</v>
      </c>
      <c r="K1065" s="403">
        <f t="shared" si="1506"/>
        <v>51732876.190476187</v>
      </c>
      <c r="L1065" s="404">
        <f t="shared" si="1506"/>
        <v>51732876.190476187</v>
      </c>
      <c r="M1065" s="117"/>
      <c r="N1065" s="117"/>
      <c r="O1065" s="117"/>
      <c r="P1065" s="117"/>
    </row>
    <row r="1066" spans="1:55" s="467" customFormat="1" x14ac:dyDescent="0.3">
      <c r="A1066" s="547" t="s">
        <v>465</v>
      </c>
      <c r="B1066" s="545">
        <f>B1067+B1068</f>
        <v>310397257.14285713</v>
      </c>
      <c r="C1066" s="545">
        <f t="shared" ref="C1066" si="1507">C1067+C1068</f>
        <v>0</v>
      </c>
      <c r="D1066" s="545">
        <f t="shared" ref="D1066" si="1508">D1067+D1068</f>
        <v>0</v>
      </c>
      <c r="E1066" s="545">
        <f t="shared" ref="E1066" si="1509">E1067+E1068</f>
        <v>0</v>
      </c>
      <c r="F1066" s="545">
        <f t="shared" ref="F1066" si="1510">F1067+F1068</f>
        <v>0</v>
      </c>
      <c r="G1066" s="545">
        <f t="shared" ref="G1066" si="1511">G1067+G1068</f>
        <v>51732876.190476187</v>
      </c>
      <c r="H1066" s="545">
        <f t="shared" ref="H1066" si="1512">H1067+H1068</f>
        <v>51732876.190476187</v>
      </c>
      <c r="I1066" s="545">
        <f t="shared" ref="I1066" si="1513">I1067+I1068</f>
        <v>51732876.190476187</v>
      </c>
      <c r="J1066" s="545">
        <f t="shared" ref="J1066" si="1514">J1067+J1068</f>
        <v>51732876.190476187</v>
      </c>
      <c r="K1066" s="545">
        <f t="shared" ref="K1066" si="1515">K1067+K1068</f>
        <v>51732876.190476187</v>
      </c>
      <c r="L1066" s="546">
        <f t="shared" ref="L1066" si="1516">L1067+L1068</f>
        <v>51732876.190476187</v>
      </c>
      <c r="M1066" s="117"/>
      <c r="N1066" s="117"/>
      <c r="O1066" s="117"/>
      <c r="P1066" s="117"/>
    </row>
    <row r="1067" spans="1:55" s="122" customFormat="1" hidden="1" x14ac:dyDescent="0.3">
      <c r="A1067" s="406" t="s">
        <v>15</v>
      </c>
      <c r="B1067" s="407">
        <v>0</v>
      </c>
      <c r="C1067" s="407">
        <v>0</v>
      </c>
      <c r="D1067" s="407">
        <v>0</v>
      </c>
      <c r="E1067" s="407">
        <v>0</v>
      </c>
      <c r="F1067" s="407">
        <v>0</v>
      </c>
      <c r="G1067" s="407">
        <f>$B$1059/6</f>
        <v>0</v>
      </c>
      <c r="H1067" s="407">
        <f t="shared" ref="H1067:L1067" si="1517">$B$1059/6</f>
        <v>0</v>
      </c>
      <c r="I1067" s="407">
        <f t="shared" si="1517"/>
        <v>0</v>
      </c>
      <c r="J1067" s="407">
        <f t="shared" si="1517"/>
        <v>0</v>
      </c>
      <c r="K1067" s="407">
        <f t="shared" si="1517"/>
        <v>0</v>
      </c>
      <c r="L1067" s="408">
        <f t="shared" si="1517"/>
        <v>0</v>
      </c>
      <c r="M1067" s="117"/>
      <c r="N1067" s="117"/>
      <c r="O1067" s="117"/>
      <c r="P1067" s="117"/>
    </row>
    <row r="1068" spans="1:55" s="122" customFormat="1" ht="52" x14ac:dyDescent="0.3">
      <c r="A1068" s="406" t="s">
        <v>16</v>
      </c>
      <c r="B1068" s="407">
        <f>'3.PIELIKUMS'!J123</f>
        <v>310397257.14285713</v>
      </c>
      <c r="C1068" s="407">
        <v>0</v>
      </c>
      <c r="D1068" s="407">
        <v>0</v>
      </c>
      <c r="E1068" s="407">
        <v>0</v>
      </c>
      <c r="F1068" s="407">
        <v>0</v>
      </c>
      <c r="G1068" s="407">
        <f>$B$1068/6</f>
        <v>51732876.190476187</v>
      </c>
      <c r="H1068" s="407">
        <f t="shared" ref="H1068:L1068" si="1518">$B$1068/6</f>
        <v>51732876.190476187</v>
      </c>
      <c r="I1068" s="407">
        <f t="shared" si="1518"/>
        <v>51732876.190476187</v>
      </c>
      <c r="J1068" s="407">
        <f t="shared" si="1518"/>
        <v>51732876.190476187</v>
      </c>
      <c r="K1068" s="407">
        <f t="shared" si="1518"/>
        <v>51732876.190476187</v>
      </c>
      <c r="L1068" s="408">
        <f t="shared" si="1518"/>
        <v>51732876.190476187</v>
      </c>
      <c r="M1068" s="117"/>
      <c r="N1068" s="117"/>
      <c r="O1068" s="117"/>
      <c r="P1068" s="117"/>
    </row>
    <row r="1069" spans="1:55" s="415" customFormat="1" ht="52" x14ac:dyDescent="0.3">
      <c r="A1069" s="402" t="s">
        <v>588</v>
      </c>
      <c r="B1069" s="403">
        <f t="shared" ref="B1069:L1069" si="1519">B1071+B1072</f>
        <v>49590000</v>
      </c>
      <c r="C1069" s="403">
        <f t="shared" si="1519"/>
        <v>0</v>
      </c>
      <c r="D1069" s="403">
        <f t="shared" si="1519"/>
        <v>0</v>
      </c>
      <c r="E1069" s="403">
        <f t="shared" si="1519"/>
        <v>0</v>
      </c>
      <c r="F1069" s="403">
        <f t="shared" si="1519"/>
        <v>0</v>
      </c>
      <c r="G1069" s="403">
        <f t="shared" si="1519"/>
        <v>8265000</v>
      </c>
      <c r="H1069" s="403">
        <f t="shared" si="1519"/>
        <v>8265000</v>
      </c>
      <c r="I1069" s="403">
        <f t="shared" si="1519"/>
        <v>8265000</v>
      </c>
      <c r="J1069" s="403">
        <f t="shared" si="1519"/>
        <v>8265000</v>
      </c>
      <c r="K1069" s="403">
        <f t="shared" si="1519"/>
        <v>8265000</v>
      </c>
      <c r="L1069" s="404">
        <f t="shared" si="1519"/>
        <v>8265000</v>
      </c>
      <c r="M1069" s="117"/>
      <c r="N1069" s="117"/>
      <c r="O1069" s="117"/>
      <c r="P1069" s="117"/>
    </row>
    <row r="1070" spans="1:55" s="467" customFormat="1" ht="13.5" customHeight="1" x14ac:dyDescent="0.3">
      <c r="A1070" s="544" t="s">
        <v>466</v>
      </c>
      <c r="B1070" s="545">
        <f>B1071+B1072</f>
        <v>49590000</v>
      </c>
      <c r="C1070" s="545">
        <f t="shared" ref="C1070" si="1520">C1071+C1072</f>
        <v>0</v>
      </c>
      <c r="D1070" s="545">
        <f t="shared" ref="D1070" si="1521">D1071+D1072</f>
        <v>0</v>
      </c>
      <c r="E1070" s="545">
        <f t="shared" ref="E1070" si="1522">E1071+E1072</f>
        <v>0</v>
      </c>
      <c r="F1070" s="545">
        <f t="shared" ref="F1070" si="1523">F1071+F1072</f>
        <v>0</v>
      </c>
      <c r="G1070" s="545">
        <f t="shared" ref="G1070" si="1524">G1071+G1072</f>
        <v>8265000</v>
      </c>
      <c r="H1070" s="545">
        <f t="shared" ref="H1070" si="1525">H1071+H1072</f>
        <v>8265000</v>
      </c>
      <c r="I1070" s="545">
        <f t="shared" ref="I1070" si="1526">I1071+I1072</f>
        <v>8265000</v>
      </c>
      <c r="J1070" s="545">
        <f t="shared" ref="J1070" si="1527">J1071+J1072</f>
        <v>8265000</v>
      </c>
      <c r="K1070" s="545">
        <f t="shared" ref="K1070" si="1528">K1071+K1072</f>
        <v>8265000</v>
      </c>
      <c r="L1070" s="546">
        <f t="shared" ref="L1070" si="1529">L1071+L1072</f>
        <v>8265000</v>
      </c>
      <c r="M1070" s="117"/>
      <c r="N1070" s="117"/>
      <c r="O1070" s="117"/>
      <c r="P1070" s="117"/>
      <c r="Q1070" s="473"/>
      <c r="R1070" s="473"/>
      <c r="S1070" s="473"/>
      <c r="T1070" s="473"/>
      <c r="U1070" s="473"/>
      <c r="V1070" s="473"/>
      <c r="W1070" s="473"/>
      <c r="X1070" s="473"/>
      <c r="Y1070" s="473"/>
      <c r="Z1070" s="473"/>
      <c r="AA1070" s="473"/>
      <c r="AB1070" s="473"/>
      <c r="AC1070" s="473"/>
      <c r="AD1070" s="473"/>
      <c r="AE1070" s="473"/>
      <c r="AF1070" s="473"/>
      <c r="AG1070" s="473"/>
      <c r="AH1070" s="473"/>
      <c r="AI1070" s="473"/>
      <c r="AJ1070" s="473"/>
      <c r="AK1070" s="473"/>
      <c r="AL1070" s="473"/>
      <c r="AM1070" s="473"/>
      <c r="AN1070" s="473"/>
      <c r="AO1070" s="473"/>
      <c r="AP1070" s="473"/>
      <c r="AQ1070" s="473"/>
      <c r="AR1070" s="473"/>
      <c r="AS1070" s="473"/>
      <c r="AT1070" s="473"/>
      <c r="AU1070" s="473"/>
      <c r="AV1070" s="473"/>
      <c r="AW1070" s="473"/>
      <c r="AX1070" s="473"/>
      <c r="AY1070" s="473"/>
      <c r="AZ1070" s="473"/>
      <c r="BA1070" s="473"/>
      <c r="BB1070" s="473"/>
      <c r="BC1070" s="473"/>
    </row>
    <row r="1071" spans="1:55" s="415" customFormat="1" hidden="1" x14ac:dyDescent="0.3">
      <c r="A1071" s="406" t="s">
        <v>15</v>
      </c>
      <c r="B1071" s="407">
        <v>0</v>
      </c>
      <c r="C1071" s="407">
        <v>0</v>
      </c>
      <c r="D1071" s="407">
        <v>0</v>
      </c>
      <c r="E1071" s="407">
        <v>0</v>
      </c>
      <c r="F1071" s="407">
        <f>$B$173/6</f>
        <v>0</v>
      </c>
      <c r="G1071" s="407">
        <f t="shared" ref="G1071:L1071" si="1530">$B$1071/6</f>
        <v>0</v>
      </c>
      <c r="H1071" s="407">
        <f t="shared" si="1530"/>
        <v>0</v>
      </c>
      <c r="I1071" s="407">
        <f t="shared" si="1530"/>
        <v>0</v>
      </c>
      <c r="J1071" s="407">
        <f t="shared" si="1530"/>
        <v>0</v>
      </c>
      <c r="K1071" s="407">
        <f t="shared" si="1530"/>
        <v>0</v>
      </c>
      <c r="L1071" s="408">
        <f t="shared" si="1530"/>
        <v>0</v>
      </c>
      <c r="M1071" s="117"/>
      <c r="N1071" s="117"/>
      <c r="O1071" s="117"/>
      <c r="P1071" s="117"/>
    </row>
    <row r="1072" spans="1:55" s="415" customFormat="1" ht="52" x14ac:dyDescent="0.3">
      <c r="A1072" s="406" t="s">
        <v>16</v>
      </c>
      <c r="B1072" s="407">
        <f>'3.PIELIKUMS'!J124</f>
        <v>49590000</v>
      </c>
      <c r="C1072" s="407">
        <v>0</v>
      </c>
      <c r="D1072" s="407">
        <v>0</v>
      </c>
      <c r="E1072" s="407">
        <v>0</v>
      </c>
      <c r="F1072" s="407">
        <v>0</v>
      </c>
      <c r="G1072" s="407">
        <f t="shared" ref="G1072:L1072" si="1531">$B$1072/6</f>
        <v>8265000</v>
      </c>
      <c r="H1072" s="407">
        <f t="shared" si="1531"/>
        <v>8265000</v>
      </c>
      <c r="I1072" s="407">
        <f t="shared" si="1531"/>
        <v>8265000</v>
      </c>
      <c r="J1072" s="407">
        <f t="shared" si="1531"/>
        <v>8265000</v>
      </c>
      <c r="K1072" s="407">
        <f t="shared" si="1531"/>
        <v>8265000</v>
      </c>
      <c r="L1072" s="408">
        <f t="shared" si="1531"/>
        <v>8265000</v>
      </c>
      <c r="M1072" s="117"/>
      <c r="N1072" s="117"/>
      <c r="O1072" s="117"/>
      <c r="P1072" s="117"/>
    </row>
    <row r="1073" spans="1:55" s="415" customFormat="1" ht="39" x14ac:dyDescent="0.3">
      <c r="A1073" s="402" t="s">
        <v>589</v>
      </c>
      <c r="B1073" s="403">
        <f t="shared" ref="B1073:L1073" si="1532">B1075+B1076</f>
        <v>40000000</v>
      </c>
      <c r="C1073" s="403">
        <f t="shared" si="1532"/>
        <v>0</v>
      </c>
      <c r="D1073" s="403">
        <f t="shared" si="1532"/>
        <v>0</v>
      </c>
      <c r="E1073" s="403">
        <f t="shared" si="1532"/>
        <v>0</v>
      </c>
      <c r="F1073" s="403">
        <f t="shared" si="1532"/>
        <v>0</v>
      </c>
      <c r="G1073" s="403">
        <f t="shared" si="1532"/>
        <v>6666666.666666667</v>
      </c>
      <c r="H1073" s="403">
        <f t="shared" si="1532"/>
        <v>6666666.666666667</v>
      </c>
      <c r="I1073" s="403">
        <f t="shared" si="1532"/>
        <v>6666666.666666667</v>
      </c>
      <c r="J1073" s="403">
        <f t="shared" si="1532"/>
        <v>6666666.666666667</v>
      </c>
      <c r="K1073" s="403">
        <f t="shared" si="1532"/>
        <v>6666666.666666667</v>
      </c>
      <c r="L1073" s="404">
        <f t="shared" si="1532"/>
        <v>6666666.666666667</v>
      </c>
      <c r="M1073" s="117"/>
      <c r="N1073" s="117"/>
      <c r="O1073" s="117"/>
      <c r="P1073" s="117"/>
    </row>
    <row r="1074" spans="1:55" s="467" customFormat="1" ht="13.5" customHeight="1" x14ac:dyDescent="0.3">
      <c r="A1074" s="544" t="s">
        <v>466</v>
      </c>
      <c r="B1074" s="545">
        <f>B1075+B1076</f>
        <v>40000000</v>
      </c>
      <c r="C1074" s="545">
        <f t="shared" ref="C1074" si="1533">C1075+C1076</f>
        <v>0</v>
      </c>
      <c r="D1074" s="545">
        <f t="shared" ref="D1074" si="1534">D1075+D1076</f>
        <v>0</v>
      </c>
      <c r="E1074" s="545">
        <f t="shared" ref="E1074" si="1535">E1075+E1076</f>
        <v>0</v>
      </c>
      <c r="F1074" s="545">
        <f t="shared" ref="F1074" si="1536">F1075+F1076</f>
        <v>0</v>
      </c>
      <c r="G1074" s="545">
        <f t="shared" ref="G1074" si="1537">G1075+G1076</f>
        <v>6666666.666666667</v>
      </c>
      <c r="H1074" s="545">
        <f t="shared" ref="H1074" si="1538">H1075+H1076</f>
        <v>6666666.666666667</v>
      </c>
      <c r="I1074" s="545">
        <f t="shared" ref="I1074" si="1539">I1075+I1076</f>
        <v>6666666.666666667</v>
      </c>
      <c r="J1074" s="545">
        <f t="shared" ref="J1074" si="1540">J1075+J1076</f>
        <v>6666666.666666667</v>
      </c>
      <c r="K1074" s="545">
        <f t="shared" ref="K1074" si="1541">K1075+K1076</f>
        <v>6666666.666666667</v>
      </c>
      <c r="L1074" s="546">
        <f t="shared" ref="L1074" si="1542">L1075+L1076</f>
        <v>6666666.666666667</v>
      </c>
      <c r="M1074" s="117"/>
      <c r="N1074" s="117"/>
      <c r="O1074" s="117"/>
      <c r="P1074" s="117"/>
      <c r="Q1074" s="473"/>
      <c r="R1074" s="473"/>
      <c r="S1074" s="473"/>
      <c r="T1074" s="473"/>
      <c r="U1074" s="473"/>
      <c r="V1074" s="473"/>
      <c r="W1074" s="473"/>
      <c r="X1074" s="473"/>
      <c r="Y1074" s="473"/>
      <c r="Z1074" s="473"/>
      <c r="AA1074" s="473"/>
      <c r="AB1074" s="473"/>
      <c r="AC1074" s="473"/>
      <c r="AD1074" s="473"/>
      <c r="AE1074" s="473"/>
      <c r="AF1074" s="473"/>
      <c r="AG1074" s="473"/>
      <c r="AH1074" s="473"/>
      <c r="AI1074" s="473"/>
      <c r="AJ1074" s="473"/>
      <c r="AK1074" s="473"/>
      <c r="AL1074" s="473"/>
      <c r="AM1074" s="473"/>
      <c r="AN1074" s="473"/>
      <c r="AO1074" s="473"/>
      <c r="AP1074" s="473"/>
      <c r="AQ1074" s="473"/>
      <c r="AR1074" s="473"/>
      <c r="AS1074" s="473"/>
      <c r="AT1074" s="473"/>
      <c r="AU1074" s="473"/>
      <c r="AV1074" s="473"/>
      <c r="AW1074" s="473"/>
      <c r="AX1074" s="473"/>
      <c r="AY1074" s="473"/>
      <c r="AZ1074" s="473"/>
      <c r="BA1074" s="473"/>
      <c r="BB1074" s="473"/>
      <c r="BC1074" s="473"/>
    </row>
    <row r="1075" spans="1:55" s="416" customFormat="1" x14ac:dyDescent="0.3">
      <c r="A1075" s="406" t="s">
        <v>15</v>
      </c>
      <c r="B1075" s="407">
        <f>'3.PIELIKUMS'!J125</f>
        <v>40000000</v>
      </c>
      <c r="C1075" s="407">
        <v>0</v>
      </c>
      <c r="D1075" s="407">
        <v>0</v>
      </c>
      <c r="E1075" s="407">
        <v>0</v>
      </c>
      <c r="F1075" s="407">
        <f>$B$173/6</f>
        <v>0</v>
      </c>
      <c r="G1075" s="407">
        <f t="shared" ref="G1075:L1075" si="1543">$B$1075/6</f>
        <v>6666666.666666667</v>
      </c>
      <c r="H1075" s="407">
        <f t="shared" si="1543"/>
        <v>6666666.666666667</v>
      </c>
      <c r="I1075" s="407">
        <f t="shared" si="1543"/>
        <v>6666666.666666667</v>
      </c>
      <c r="J1075" s="407">
        <f t="shared" si="1543"/>
        <v>6666666.666666667</v>
      </c>
      <c r="K1075" s="407">
        <f t="shared" si="1543"/>
        <v>6666666.666666667</v>
      </c>
      <c r="L1075" s="408">
        <f t="shared" si="1543"/>
        <v>6666666.666666667</v>
      </c>
      <c r="M1075" s="117"/>
      <c r="N1075" s="117"/>
      <c r="O1075" s="117"/>
      <c r="P1075" s="117"/>
    </row>
    <row r="1076" spans="1:55" s="415" customFormat="1" ht="52" hidden="1" x14ac:dyDescent="0.3">
      <c r="A1076" s="406" t="s">
        <v>16</v>
      </c>
      <c r="B1076" s="407">
        <f>'3.PIELIKUMS'!K125</f>
        <v>0</v>
      </c>
      <c r="C1076" s="407">
        <v>0</v>
      </c>
      <c r="D1076" s="407">
        <v>0</v>
      </c>
      <c r="E1076" s="407">
        <v>0</v>
      </c>
      <c r="F1076" s="407">
        <v>0</v>
      </c>
      <c r="G1076" s="407">
        <f t="shared" ref="G1076:L1076" si="1544">$B$1076/6</f>
        <v>0</v>
      </c>
      <c r="H1076" s="407">
        <f t="shared" si="1544"/>
        <v>0</v>
      </c>
      <c r="I1076" s="407">
        <f t="shared" si="1544"/>
        <v>0</v>
      </c>
      <c r="J1076" s="407">
        <f t="shared" si="1544"/>
        <v>0</v>
      </c>
      <c r="K1076" s="407">
        <f t="shared" si="1544"/>
        <v>0</v>
      </c>
      <c r="L1076" s="408">
        <f t="shared" si="1544"/>
        <v>0</v>
      </c>
      <c r="M1076" s="117"/>
      <c r="N1076" s="117"/>
      <c r="O1076" s="117"/>
      <c r="P1076" s="117"/>
    </row>
    <row r="1077" spans="1:55" s="122" customFormat="1" ht="26" x14ac:dyDescent="0.3">
      <c r="A1077" s="402" t="s">
        <v>590</v>
      </c>
      <c r="B1077" s="403">
        <f>B1079+B1080</f>
        <v>41760000</v>
      </c>
      <c r="C1077" s="403">
        <f t="shared" ref="C1077" si="1545">C1079+C1080</f>
        <v>0</v>
      </c>
      <c r="D1077" s="403">
        <f t="shared" ref="D1077" si="1546">D1079+D1080</f>
        <v>0</v>
      </c>
      <c r="E1077" s="403">
        <f t="shared" ref="E1077" si="1547">E1079+E1080</f>
        <v>0</v>
      </c>
      <c r="F1077" s="403">
        <f t="shared" ref="F1077" si="1548">F1079+F1080</f>
        <v>0</v>
      </c>
      <c r="G1077" s="403">
        <f t="shared" ref="G1077" si="1549">G1079+G1080</f>
        <v>6960000</v>
      </c>
      <c r="H1077" s="403">
        <f t="shared" ref="H1077" si="1550">H1079+H1080</f>
        <v>6960000</v>
      </c>
      <c r="I1077" s="403">
        <f t="shared" ref="I1077" si="1551">I1079+I1080</f>
        <v>6960000</v>
      </c>
      <c r="J1077" s="403">
        <f t="shared" ref="J1077" si="1552">J1079+J1080</f>
        <v>6960000</v>
      </c>
      <c r="K1077" s="403">
        <f t="shared" ref="K1077" si="1553">K1079+K1080</f>
        <v>6960000</v>
      </c>
      <c r="L1077" s="404">
        <f t="shared" ref="L1077" si="1554">L1079+L1080</f>
        <v>6960000</v>
      </c>
      <c r="M1077" s="117"/>
      <c r="N1077" s="117"/>
      <c r="O1077" s="117"/>
      <c r="P1077" s="117"/>
    </row>
    <row r="1078" spans="1:55" s="467" customFormat="1" ht="13.5" customHeight="1" x14ac:dyDescent="0.3">
      <c r="A1078" s="544" t="s">
        <v>466</v>
      </c>
      <c r="B1078" s="545">
        <f>B1079+B1080</f>
        <v>41760000</v>
      </c>
      <c r="C1078" s="545">
        <f t="shared" ref="C1078" si="1555">C1079+C1080</f>
        <v>0</v>
      </c>
      <c r="D1078" s="545">
        <f t="shared" ref="D1078" si="1556">D1079+D1080</f>
        <v>0</v>
      </c>
      <c r="E1078" s="545">
        <f t="shared" ref="E1078" si="1557">E1079+E1080</f>
        <v>0</v>
      </c>
      <c r="F1078" s="545">
        <f t="shared" ref="F1078" si="1558">F1079+F1080</f>
        <v>0</v>
      </c>
      <c r="G1078" s="545">
        <f t="shared" ref="G1078" si="1559">G1079+G1080</f>
        <v>6960000</v>
      </c>
      <c r="H1078" s="545">
        <f t="shared" ref="H1078" si="1560">H1079+H1080</f>
        <v>6960000</v>
      </c>
      <c r="I1078" s="545">
        <f t="shared" ref="I1078" si="1561">I1079+I1080</f>
        <v>6960000</v>
      </c>
      <c r="J1078" s="545">
        <f t="shared" ref="J1078" si="1562">J1079+J1080</f>
        <v>6960000</v>
      </c>
      <c r="K1078" s="545">
        <f t="shared" ref="K1078" si="1563">K1079+K1080</f>
        <v>6960000</v>
      </c>
      <c r="L1078" s="546">
        <f t="shared" ref="L1078" si="1564">L1079+L1080</f>
        <v>6960000</v>
      </c>
      <c r="M1078" s="117"/>
      <c r="N1078" s="117"/>
      <c r="O1078" s="117"/>
      <c r="P1078" s="117"/>
      <c r="Q1078" s="473"/>
      <c r="R1078" s="473"/>
      <c r="S1078" s="473"/>
      <c r="T1078" s="473"/>
      <c r="U1078" s="473"/>
      <c r="V1078" s="473"/>
      <c r="W1078" s="473"/>
      <c r="X1078" s="473"/>
      <c r="Y1078" s="473"/>
      <c r="Z1078" s="473"/>
      <c r="AA1078" s="473"/>
      <c r="AB1078" s="473"/>
      <c r="AC1078" s="473"/>
      <c r="AD1078" s="473"/>
      <c r="AE1078" s="473"/>
      <c r="AF1078" s="473"/>
      <c r="AG1078" s="473"/>
      <c r="AH1078" s="473"/>
      <c r="AI1078" s="473"/>
      <c r="AJ1078" s="473"/>
      <c r="AK1078" s="473"/>
      <c r="AL1078" s="473"/>
      <c r="AM1078" s="473"/>
      <c r="AN1078" s="473"/>
      <c r="AO1078" s="473"/>
      <c r="AP1078" s="473"/>
      <c r="AQ1078" s="473"/>
      <c r="AR1078" s="473"/>
      <c r="AS1078" s="473"/>
      <c r="AT1078" s="473"/>
      <c r="AU1078" s="473"/>
      <c r="AV1078" s="473"/>
      <c r="AW1078" s="473"/>
      <c r="AX1078" s="473"/>
      <c r="AY1078" s="473"/>
      <c r="AZ1078" s="473"/>
      <c r="BA1078" s="473"/>
      <c r="BB1078" s="473"/>
      <c r="BC1078" s="473"/>
    </row>
    <row r="1079" spans="1:55" s="122" customFormat="1" hidden="1" x14ac:dyDescent="0.3">
      <c r="A1079" s="406" t="s">
        <v>15</v>
      </c>
      <c r="B1079" s="407">
        <v>0</v>
      </c>
      <c r="C1079" s="407">
        <v>0</v>
      </c>
      <c r="D1079" s="407">
        <v>0</v>
      </c>
      <c r="E1079" s="407">
        <v>0</v>
      </c>
      <c r="F1079" s="407">
        <v>0</v>
      </c>
      <c r="G1079" s="407">
        <f t="shared" ref="G1079:L1079" si="1565">$B$1079/6</f>
        <v>0</v>
      </c>
      <c r="H1079" s="407">
        <f t="shared" si="1565"/>
        <v>0</v>
      </c>
      <c r="I1079" s="407">
        <f t="shared" si="1565"/>
        <v>0</v>
      </c>
      <c r="J1079" s="407">
        <f t="shared" si="1565"/>
        <v>0</v>
      </c>
      <c r="K1079" s="407">
        <f t="shared" si="1565"/>
        <v>0</v>
      </c>
      <c r="L1079" s="408">
        <f t="shared" si="1565"/>
        <v>0</v>
      </c>
      <c r="M1079" s="117"/>
      <c r="N1079" s="117"/>
      <c r="O1079" s="117"/>
      <c r="P1079" s="117"/>
    </row>
    <row r="1080" spans="1:55" s="122" customFormat="1" ht="52" x14ac:dyDescent="0.3">
      <c r="A1080" s="406" t="s">
        <v>16</v>
      </c>
      <c r="B1080" s="407">
        <f>'3.PIELIKUMS'!J126</f>
        <v>41760000</v>
      </c>
      <c r="C1080" s="407">
        <v>0</v>
      </c>
      <c r="D1080" s="407">
        <v>0</v>
      </c>
      <c r="E1080" s="407">
        <v>0</v>
      </c>
      <c r="F1080" s="407">
        <v>0</v>
      </c>
      <c r="G1080" s="407">
        <f t="shared" ref="G1080:L1080" si="1566">$B$1080/6</f>
        <v>6960000</v>
      </c>
      <c r="H1080" s="407">
        <f t="shared" si="1566"/>
        <v>6960000</v>
      </c>
      <c r="I1080" s="407">
        <f t="shared" si="1566"/>
        <v>6960000</v>
      </c>
      <c r="J1080" s="407">
        <f t="shared" si="1566"/>
        <v>6960000</v>
      </c>
      <c r="K1080" s="407">
        <f t="shared" si="1566"/>
        <v>6960000</v>
      </c>
      <c r="L1080" s="408">
        <f t="shared" si="1566"/>
        <v>6960000</v>
      </c>
      <c r="M1080" s="117"/>
      <c r="N1080" s="117"/>
      <c r="O1080" s="117"/>
      <c r="P1080" s="117"/>
    </row>
    <row r="1081" spans="1:55" s="122" customFormat="1" x14ac:dyDescent="0.3">
      <c r="A1081" s="402" t="s">
        <v>591</v>
      </c>
      <c r="B1081" s="403">
        <f>B1083+B1084</f>
        <v>17500000</v>
      </c>
      <c r="C1081" s="403">
        <f t="shared" ref="C1081" si="1567">C1083+C1084</f>
        <v>0</v>
      </c>
      <c r="D1081" s="403">
        <f t="shared" ref="D1081" si="1568">D1083+D1084</f>
        <v>0</v>
      </c>
      <c r="E1081" s="403">
        <f t="shared" ref="E1081" si="1569">E1083+E1084</f>
        <v>0</v>
      </c>
      <c r="F1081" s="403">
        <f t="shared" ref="F1081" si="1570">F1083+F1084</f>
        <v>0</v>
      </c>
      <c r="G1081" s="403">
        <f t="shared" ref="G1081" si="1571">G1083+G1084</f>
        <v>2916666.6666666665</v>
      </c>
      <c r="H1081" s="403">
        <f t="shared" ref="H1081" si="1572">H1083+H1084</f>
        <v>2916666.6666666665</v>
      </c>
      <c r="I1081" s="403">
        <f t="shared" ref="I1081" si="1573">I1083+I1084</f>
        <v>2916666.6666666665</v>
      </c>
      <c r="J1081" s="403">
        <f t="shared" ref="J1081" si="1574">J1083+J1084</f>
        <v>2916666.6666666665</v>
      </c>
      <c r="K1081" s="403">
        <f t="shared" ref="K1081" si="1575">K1083+K1084</f>
        <v>2916666.6666666665</v>
      </c>
      <c r="L1081" s="404">
        <f t="shared" ref="L1081" si="1576">L1083+L1084</f>
        <v>2916666.6666666665</v>
      </c>
      <c r="M1081" s="117"/>
      <c r="N1081" s="117"/>
      <c r="O1081" s="117"/>
      <c r="P1081" s="117"/>
    </row>
    <row r="1082" spans="1:55" s="467" customFormat="1" ht="13.5" customHeight="1" x14ac:dyDescent="0.3">
      <c r="A1082" s="544" t="s">
        <v>466</v>
      </c>
      <c r="B1082" s="545">
        <f>B1083+B1084</f>
        <v>17500000</v>
      </c>
      <c r="C1082" s="545">
        <f t="shared" ref="C1082" si="1577">C1083+C1084</f>
        <v>0</v>
      </c>
      <c r="D1082" s="545">
        <f t="shared" ref="D1082" si="1578">D1083+D1084</f>
        <v>0</v>
      </c>
      <c r="E1082" s="545">
        <f t="shared" ref="E1082" si="1579">E1083+E1084</f>
        <v>0</v>
      </c>
      <c r="F1082" s="545">
        <f t="shared" ref="F1082" si="1580">F1083+F1084</f>
        <v>0</v>
      </c>
      <c r="G1082" s="545">
        <f t="shared" ref="G1082" si="1581">G1083+G1084</f>
        <v>2916666.6666666665</v>
      </c>
      <c r="H1082" s="545">
        <f t="shared" ref="H1082" si="1582">H1083+H1084</f>
        <v>2916666.6666666665</v>
      </c>
      <c r="I1082" s="545">
        <f t="shared" ref="I1082" si="1583">I1083+I1084</f>
        <v>2916666.6666666665</v>
      </c>
      <c r="J1082" s="545">
        <f t="shared" ref="J1082" si="1584">J1083+J1084</f>
        <v>2916666.6666666665</v>
      </c>
      <c r="K1082" s="545">
        <f t="shared" ref="K1082" si="1585">K1083+K1084</f>
        <v>2916666.6666666665</v>
      </c>
      <c r="L1082" s="546">
        <f t="shared" ref="L1082" si="1586">L1083+L1084</f>
        <v>2916666.6666666665</v>
      </c>
      <c r="M1082" s="117"/>
      <c r="N1082" s="117"/>
      <c r="O1082" s="117"/>
      <c r="P1082" s="117"/>
      <c r="Q1082" s="473"/>
      <c r="R1082" s="473"/>
      <c r="S1082" s="473"/>
      <c r="T1082" s="473"/>
      <c r="U1082" s="473"/>
      <c r="V1082" s="473"/>
      <c r="W1082" s="473"/>
      <c r="X1082" s="473"/>
      <c r="Y1082" s="473"/>
      <c r="Z1082" s="473"/>
      <c r="AA1082" s="473"/>
      <c r="AB1082" s="473"/>
      <c r="AC1082" s="473"/>
      <c r="AD1082" s="473"/>
      <c r="AE1082" s="473"/>
      <c r="AF1082" s="473"/>
      <c r="AG1082" s="473"/>
      <c r="AH1082" s="473"/>
      <c r="AI1082" s="473"/>
      <c r="AJ1082" s="473"/>
      <c r="AK1082" s="473"/>
      <c r="AL1082" s="473"/>
      <c r="AM1082" s="473"/>
      <c r="AN1082" s="473"/>
      <c r="AO1082" s="473"/>
      <c r="AP1082" s="473"/>
      <c r="AQ1082" s="473"/>
      <c r="AR1082" s="473"/>
      <c r="AS1082" s="473"/>
      <c r="AT1082" s="473"/>
      <c r="AU1082" s="473"/>
      <c r="AV1082" s="473"/>
      <c r="AW1082" s="473"/>
      <c r="AX1082" s="473"/>
      <c r="AY1082" s="473"/>
      <c r="AZ1082" s="473"/>
      <c r="BA1082" s="473"/>
      <c r="BB1082" s="473"/>
      <c r="BC1082" s="473"/>
    </row>
    <row r="1083" spans="1:55" s="122" customFormat="1" ht="14.15" customHeight="1" thickBot="1" x14ac:dyDescent="0.35">
      <c r="A1083" s="406" t="s">
        <v>15</v>
      </c>
      <c r="B1083" s="407">
        <f>'3.PIELIKUMS'!J127</f>
        <v>17500000</v>
      </c>
      <c r="C1083" s="407">
        <v>0</v>
      </c>
      <c r="D1083" s="407">
        <v>0</v>
      </c>
      <c r="E1083" s="407">
        <v>0</v>
      </c>
      <c r="F1083" s="407">
        <v>0</v>
      </c>
      <c r="G1083" s="407">
        <f t="shared" ref="G1083:L1083" si="1587">$B$1083/6</f>
        <v>2916666.6666666665</v>
      </c>
      <c r="H1083" s="407">
        <f t="shared" si="1587"/>
        <v>2916666.6666666665</v>
      </c>
      <c r="I1083" s="407">
        <f t="shared" si="1587"/>
        <v>2916666.6666666665</v>
      </c>
      <c r="J1083" s="407">
        <f t="shared" si="1587"/>
        <v>2916666.6666666665</v>
      </c>
      <c r="K1083" s="407">
        <f t="shared" si="1587"/>
        <v>2916666.6666666665</v>
      </c>
      <c r="L1083" s="408">
        <f t="shared" si="1587"/>
        <v>2916666.6666666665</v>
      </c>
      <c r="M1083" s="117"/>
      <c r="N1083" s="117"/>
      <c r="O1083" s="117"/>
      <c r="P1083" s="117"/>
    </row>
    <row r="1084" spans="1:55" s="122" customFormat="1" ht="52.5" hidden="1" thickBot="1" x14ac:dyDescent="0.35">
      <c r="A1084" s="484" t="s">
        <v>16</v>
      </c>
      <c r="B1084" s="457">
        <v>0</v>
      </c>
      <c r="C1084" s="457">
        <v>0</v>
      </c>
      <c r="D1084" s="457">
        <v>0</v>
      </c>
      <c r="E1084" s="457">
        <v>0</v>
      </c>
      <c r="F1084" s="457">
        <v>0</v>
      </c>
      <c r="G1084" s="457">
        <f t="shared" ref="G1084:L1084" si="1588">$B$1084/6</f>
        <v>0</v>
      </c>
      <c r="H1084" s="457">
        <f t="shared" si="1588"/>
        <v>0</v>
      </c>
      <c r="I1084" s="457">
        <f t="shared" si="1588"/>
        <v>0</v>
      </c>
      <c r="J1084" s="457">
        <f t="shared" si="1588"/>
        <v>0</v>
      </c>
      <c r="K1084" s="457">
        <f t="shared" si="1588"/>
        <v>0</v>
      </c>
      <c r="L1084" s="458">
        <f t="shared" si="1588"/>
        <v>0</v>
      </c>
      <c r="M1084" s="117"/>
      <c r="N1084" s="117"/>
      <c r="O1084" s="117"/>
      <c r="P1084" s="117"/>
    </row>
    <row r="1085" spans="1:55" s="122" customFormat="1" ht="26.5" customHeight="1" thickBot="1" x14ac:dyDescent="0.35">
      <c r="A1085" s="432" t="s">
        <v>592</v>
      </c>
      <c r="B1085" s="654"/>
      <c r="C1085" s="654"/>
      <c r="D1085" s="654"/>
      <c r="E1085" s="654"/>
      <c r="F1085" s="654"/>
      <c r="G1085" s="654"/>
      <c r="H1085" s="654"/>
      <c r="I1085" s="654"/>
      <c r="J1085" s="654"/>
      <c r="K1085" s="654"/>
      <c r="L1085" s="655"/>
      <c r="M1085" s="117"/>
      <c r="N1085" s="117"/>
      <c r="O1085" s="117"/>
      <c r="P1085" s="117"/>
    </row>
    <row r="1086" spans="1:55" s="122" customFormat="1" ht="17.25" customHeight="1" x14ac:dyDescent="0.3">
      <c r="A1086" s="130" t="s">
        <v>9</v>
      </c>
      <c r="B1086" s="301">
        <f>B1090</f>
        <v>106000000</v>
      </c>
      <c r="C1086" s="301">
        <f t="shared" ref="C1086:L1086" si="1589">C1090</f>
        <v>0</v>
      </c>
      <c r="D1086" s="301">
        <f t="shared" si="1589"/>
        <v>0</v>
      </c>
      <c r="E1086" s="301">
        <f t="shared" si="1589"/>
        <v>0</v>
      </c>
      <c r="F1086" s="301">
        <f t="shared" si="1589"/>
        <v>0</v>
      </c>
      <c r="G1086" s="301">
        <f t="shared" si="1589"/>
        <v>17666666.666666668</v>
      </c>
      <c r="H1086" s="301">
        <f t="shared" si="1589"/>
        <v>17666666.666666668</v>
      </c>
      <c r="I1086" s="301">
        <f t="shared" si="1589"/>
        <v>17666666.666666668</v>
      </c>
      <c r="J1086" s="301">
        <f t="shared" si="1589"/>
        <v>17666666.666666668</v>
      </c>
      <c r="K1086" s="301">
        <f t="shared" si="1589"/>
        <v>17666666.666666668</v>
      </c>
      <c r="L1086" s="302">
        <f t="shared" si="1589"/>
        <v>17666666.666666668</v>
      </c>
      <c r="M1086" s="117"/>
      <c r="N1086" s="117"/>
      <c r="O1086" s="117"/>
      <c r="P1086" s="117"/>
    </row>
    <row r="1087" spans="1:55" hidden="1" x14ac:dyDescent="0.3">
      <c r="A1087" s="433" t="s">
        <v>10</v>
      </c>
      <c r="B1087" s="434"/>
      <c r="C1087" s="434"/>
      <c r="D1087" s="434"/>
      <c r="E1087" s="434"/>
      <c r="F1087" s="434"/>
      <c r="G1087" s="434"/>
      <c r="H1087" s="434"/>
      <c r="I1087" s="434"/>
      <c r="J1087" s="434"/>
      <c r="K1087" s="434"/>
      <c r="L1087" s="435"/>
    </row>
    <row r="1088" spans="1:55" hidden="1" x14ac:dyDescent="0.3">
      <c r="A1088" s="433" t="s">
        <v>11</v>
      </c>
      <c r="B1088" s="434"/>
      <c r="C1088" s="434"/>
      <c r="D1088" s="434"/>
      <c r="E1088" s="434"/>
      <c r="F1088" s="434"/>
      <c r="G1088" s="434"/>
      <c r="H1088" s="434"/>
      <c r="I1088" s="434"/>
      <c r="J1088" s="434"/>
      <c r="K1088" s="434"/>
      <c r="L1088" s="435"/>
    </row>
    <row r="1089" spans="1:55" ht="26" hidden="1" x14ac:dyDescent="0.3">
      <c r="A1089" s="433" t="s">
        <v>12</v>
      </c>
      <c r="B1089" s="434"/>
      <c r="C1089" s="434"/>
      <c r="D1089" s="434"/>
      <c r="E1089" s="434"/>
      <c r="F1089" s="434"/>
      <c r="G1089" s="434"/>
      <c r="H1089" s="434"/>
      <c r="I1089" s="434"/>
      <c r="J1089" s="434"/>
      <c r="K1089" s="434"/>
      <c r="L1089" s="435"/>
    </row>
    <row r="1090" spans="1:55" s="122" customFormat="1" x14ac:dyDescent="0.3">
      <c r="A1090" s="436" t="s">
        <v>13</v>
      </c>
      <c r="B1090" s="584">
        <f>B1092+B1093</f>
        <v>106000000</v>
      </c>
      <c r="C1090" s="584">
        <f t="shared" ref="C1090:L1090" si="1590">C1092+C1093</f>
        <v>0</v>
      </c>
      <c r="D1090" s="584">
        <f t="shared" si="1590"/>
        <v>0</v>
      </c>
      <c r="E1090" s="584">
        <f t="shared" si="1590"/>
        <v>0</v>
      </c>
      <c r="F1090" s="584">
        <f t="shared" si="1590"/>
        <v>0</v>
      </c>
      <c r="G1090" s="584">
        <f t="shared" si="1590"/>
        <v>17666666.666666668</v>
      </c>
      <c r="H1090" s="584">
        <f t="shared" si="1590"/>
        <v>17666666.666666668</v>
      </c>
      <c r="I1090" s="584">
        <f t="shared" si="1590"/>
        <v>17666666.666666668</v>
      </c>
      <c r="J1090" s="584">
        <f t="shared" si="1590"/>
        <v>17666666.666666668</v>
      </c>
      <c r="K1090" s="584">
        <f t="shared" si="1590"/>
        <v>17666666.666666668</v>
      </c>
      <c r="L1090" s="585">
        <f t="shared" si="1590"/>
        <v>17666666.666666668</v>
      </c>
      <c r="M1090" s="117"/>
      <c r="N1090" s="117"/>
      <c r="O1090" s="117"/>
      <c r="P1090" s="117"/>
    </row>
    <row r="1091" spans="1:55" x14ac:dyDescent="0.3">
      <c r="A1091" s="433" t="s">
        <v>14</v>
      </c>
      <c r="B1091" s="434"/>
      <c r="C1091" s="434"/>
      <c r="D1091" s="434"/>
      <c r="E1091" s="434"/>
      <c r="F1091" s="434"/>
      <c r="G1091" s="434"/>
      <c r="H1091" s="434"/>
      <c r="I1091" s="434"/>
      <c r="J1091" s="434"/>
      <c r="K1091" s="434"/>
      <c r="L1091" s="435"/>
    </row>
    <row r="1092" spans="1:55" x14ac:dyDescent="0.3">
      <c r="A1092" s="433" t="s">
        <v>15</v>
      </c>
      <c r="B1092" s="437">
        <f>B1104+B1108+B1112</f>
        <v>19000000</v>
      </c>
      <c r="C1092" s="437">
        <f t="shared" ref="C1092:L1092" si="1591">C1104+C1108+C1112</f>
        <v>0</v>
      </c>
      <c r="D1092" s="437">
        <f t="shared" si="1591"/>
        <v>0</v>
      </c>
      <c r="E1092" s="437">
        <f t="shared" si="1591"/>
        <v>0</v>
      </c>
      <c r="F1092" s="437">
        <f t="shared" si="1591"/>
        <v>0</v>
      </c>
      <c r="G1092" s="437">
        <f t="shared" si="1591"/>
        <v>3166666.6666666665</v>
      </c>
      <c r="H1092" s="437">
        <f t="shared" si="1591"/>
        <v>3166666.6666666665</v>
      </c>
      <c r="I1092" s="437">
        <f t="shared" si="1591"/>
        <v>3166666.6666666665</v>
      </c>
      <c r="J1092" s="437">
        <f t="shared" si="1591"/>
        <v>3166666.6666666665</v>
      </c>
      <c r="K1092" s="437">
        <f t="shared" si="1591"/>
        <v>3166666.6666666665</v>
      </c>
      <c r="L1092" s="438">
        <f t="shared" si="1591"/>
        <v>3166666.6666666665</v>
      </c>
    </row>
    <row r="1093" spans="1:55" ht="52.5" thickBot="1" x14ac:dyDescent="0.35">
      <c r="A1093" s="440" t="s">
        <v>16</v>
      </c>
      <c r="B1093" s="441">
        <f>B1105+B1109+B1113</f>
        <v>87000000</v>
      </c>
      <c r="C1093" s="441">
        <f t="shared" ref="C1093:L1093" si="1592">C1105+C1109+C1113</f>
        <v>0</v>
      </c>
      <c r="D1093" s="441">
        <f t="shared" si="1592"/>
        <v>0</v>
      </c>
      <c r="E1093" s="441">
        <f t="shared" si="1592"/>
        <v>0</v>
      </c>
      <c r="F1093" s="441">
        <f t="shared" si="1592"/>
        <v>0</v>
      </c>
      <c r="G1093" s="441">
        <f t="shared" si="1592"/>
        <v>14500000</v>
      </c>
      <c r="H1093" s="441">
        <f t="shared" si="1592"/>
        <v>14500000</v>
      </c>
      <c r="I1093" s="441">
        <f t="shared" si="1592"/>
        <v>14500000</v>
      </c>
      <c r="J1093" s="441">
        <f t="shared" si="1592"/>
        <v>14500000</v>
      </c>
      <c r="K1093" s="441">
        <f t="shared" si="1592"/>
        <v>14500000</v>
      </c>
      <c r="L1093" s="442">
        <f t="shared" si="1592"/>
        <v>14500000</v>
      </c>
    </row>
    <row r="1094" spans="1:55" s="397" customFormat="1" x14ac:dyDescent="0.3">
      <c r="A1094" s="475" t="s">
        <v>461</v>
      </c>
      <c r="B1094" s="476"/>
      <c r="C1094" s="476"/>
      <c r="D1094" s="476"/>
      <c r="E1094" s="476"/>
      <c r="F1094" s="476"/>
      <c r="G1094" s="476"/>
      <c r="H1094" s="476"/>
      <c r="I1094" s="476"/>
      <c r="J1094" s="476"/>
      <c r="K1094" s="476"/>
      <c r="L1094" s="477"/>
      <c r="M1094" s="117"/>
      <c r="N1094" s="117"/>
      <c r="O1094" s="117"/>
      <c r="P1094" s="117"/>
    </row>
    <row r="1095" spans="1:55" s="397" customFormat="1" x14ac:dyDescent="0.3">
      <c r="A1095" s="478" t="s">
        <v>462</v>
      </c>
      <c r="B1095" s="451"/>
      <c r="C1095" s="451"/>
      <c r="D1095" s="451"/>
      <c r="E1095" s="451"/>
      <c r="F1095" s="451"/>
      <c r="G1095" s="451"/>
      <c r="H1095" s="451"/>
      <c r="I1095" s="451"/>
      <c r="J1095" s="451"/>
      <c r="K1095" s="451"/>
      <c r="L1095" s="479"/>
      <c r="M1095" s="117"/>
      <c r="N1095" s="117"/>
      <c r="O1095" s="117"/>
      <c r="P1095" s="117"/>
    </row>
    <row r="1096" spans="1:55" s="466" customFormat="1" x14ac:dyDescent="0.3">
      <c r="A1096" s="502" t="s">
        <v>584</v>
      </c>
      <c r="B1096" s="451">
        <f>B1111</f>
        <v>0</v>
      </c>
      <c r="C1096" s="451">
        <f t="shared" ref="C1096:L1096" si="1593">C1111</f>
        <v>0</v>
      </c>
      <c r="D1096" s="451">
        <f t="shared" si="1593"/>
        <v>0</v>
      </c>
      <c r="E1096" s="451">
        <f t="shared" si="1593"/>
        <v>0</v>
      </c>
      <c r="F1096" s="451">
        <f t="shared" si="1593"/>
        <v>0</v>
      </c>
      <c r="G1096" s="451">
        <f t="shared" si="1593"/>
        <v>0</v>
      </c>
      <c r="H1096" s="451">
        <f t="shared" si="1593"/>
        <v>0</v>
      </c>
      <c r="I1096" s="451">
        <f t="shared" si="1593"/>
        <v>0</v>
      </c>
      <c r="J1096" s="451">
        <f t="shared" si="1593"/>
        <v>0</v>
      </c>
      <c r="K1096" s="451">
        <f t="shared" si="1593"/>
        <v>0</v>
      </c>
      <c r="L1096" s="479">
        <f t="shared" si="1593"/>
        <v>0</v>
      </c>
      <c r="M1096" s="117"/>
      <c r="N1096" s="117"/>
      <c r="O1096" s="117"/>
      <c r="P1096" s="117"/>
    </row>
    <row r="1097" spans="1:55" s="469" customFormat="1" hidden="1" x14ac:dyDescent="0.3">
      <c r="A1097" s="478" t="s">
        <v>15</v>
      </c>
      <c r="B1097" s="452">
        <f t="shared" ref="B1097:L1098" si="1594">B1112</f>
        <v>0</v>
      </c>
      <c r="C1097" s="452">
        <f t="shared" si="1594"/>
        <v>0</v>
      </c>
      <c r="D1097" s="452">
        <f t="shared" si="1594"/>
        <v>0</v>
      </c>
      <c r="E1097" s="452">
        <f t="shared" si="1594"/>
        <v>0</v>
      </c>
      <c r="F1097" s="452">
        <f t="shared" si="1594"/>
        <v>0</v>
      </c>
      <c r="G1097" s="452">
        <f t="shared" si="1594"/>
        <v>0</v>
      </c>
      <c r="H1097" s="452">
        <f t="shared" si="1594"/>
        <v>0</v>
      </c>
      <c r="I1097" s="452">
        <f t="shared" si="1594"/>
        <v>0</v>
      </c>
      <c r="J1097" s="452">
        <f t="shared" si="1594"/>
        <v>0</v>
      </c>
      <c r="K1097" s="452">
        <f t="shared" si="1594"/>
        <v>0</v>
      </c>
      <c r="L1097" s="459">
        <f t="shared" si="1594"/>
        <v>0</v>
      </c>
      <c r="M1097" s="117"/>
      <c r="N1097" s="117"/>
      <c r="O1097" s="117"/>
      <c r="P1097" s="117"/>
    </row>
    <row r="1098" spans="1:55" s="469" customFormat="1" ht="52" hidden="1" x14ac:dyDescent="0.3">
      <c r="A1098" s="478" t="s">
        <v>16</v>
      </c>
      <c r="B1098" s="452">
        <f t="shared" si="1594"/>
        <v>0</v>
      </c>
      <c r="C1098" s="452">
        <f t="shared" si="1594"/>
        <v>0</v>
      </c>
      <c r="D1098" s="452">
        <f t="shared" si="1594"/>
        <v>0</v>
      </c>
      <c r="E1098" s="452">
        <f t="shared" si="1594"/>
        <v>0</v>
      </c>
      <c r="F1098" s="452">
        <f t="shared" si="1594"/>
        <v>0</v>
      </c>
      <c r="G1098" s="452">
        <f t="shared" si="1594"/>
        <v>0</v>
      </c>
      <c r="H1098" s="452">
        <f t="shared" si="1594"/>
        <v>0</v>
      </c>
      <c r="I1098" s="452">
        <f t="shared" si="1594"/>
        <v>0</v>
      </c>
      <c r="J1098" s="452">
        <f t="shared" si="1594"/>
        <v>0</v>
      </c>
      <c r="K1098" s="452">
        <f t="shared" si="1594"/>
        <v>0</v>
      </c>
      <c r="L1098" s="459">
        <f t="shared" si="1594"/>
        <v>0</v>
      </c>
      <c r="M1098" s="117"/>
      <c r="N1098" s="117"/>
      <c r="O1098" s="117"/>
      <c r="P1098" s="117"/>
    </row>
    <row r="1099" spans="1:55" s="466" customFormat="1" ht="13.5" customHeight="1" x14ac:dyDescent="0.3">
      <c r="A1099" s="497" t="s">
        <v>466</v>
      </c>
      <c r="B1099" s="451">
        <f>B1103+B1107</f>
        <v>106000000</v>
      </c>
      <c r="C1099" s="451">
        <f t="shared" ref="C1099:L1099" si="1595">C1103+C1107</f>
        <v>0</v>
      </c>
      <c r="D1099" s="451">
        <f t="shared" si="1595"/>
        <v>0</v>
      </c>
      <c r="E1099" s="451">
        <f t="shared" si="1595"/>
        <v>0</v>
      </c>
      <c r="F1099" s="451">
        <f t="shared" si="1595"/>
        <v>0</v>
      </c>
      <c r="G1099" s="451">
        <f t="shared" si="1595"/>
        <v>17666666.666666664</v>
      </c>
      <c r="H1099" s="451">
        <f t="shared" si="1595"/>
        <v>17666666.666666664</v>
      </c>
      <c r="I1099" s="451">
        <f t="shared" si="1595"/>
        <v>17666666.666666664</v>
      </c>
      <c r="J1099" s="451">
        <f t="shared" si="1595"/>
        <v>17666666.666666664</v>
      </c>
      <c r="K1099" s="451">
        <f t="shared" si="1595"/>
        <v>17666666.666666664</v>
      </c>
      <c r="L1099" s="479">
        <f t="shared" si="1595"/>
        <v>17666666.666666664</v>
      </c>
      <c r="M1099" s="117"/>
      <c r="N1099" s="117"/>
      <c r="O1099" s="117"/>
      <c r="P1099" s="117"/>
      <c r="Q1099" s="472"/>
      <c r="R1099" s="472"/>
      <c r="S1099" s="472"/>
      <c r="T1099" s="472"/>
      <c r="U1099" s="472"/>
      <c r="V1099" s="472"/>
      <c r="W1099" s="472"/>
      <c r="X1099" s="472"/>
      <c r="Y1099" s="472"/>
      <c r="Z1099" s="472"/>
      <c r="AA1099" s="472"/>
      <c r="AB1099" s="472"/>
      <c r="AC1099" s="472"/>
      <c r="AD1099" s="472"/>
      <c r="AE1099" s="472"/>
      <c r="AF1099" s="472"/>
      <c r="AG1099" s="472"/>
      <c r="AH1099" s="472"/>
      <c r="AI1099" s="472"/>
      <c r="AJ1099" s="472"/>
      <c r="AK1099" s="472"/>
      <c r="AL1099" s="472"/>
      <c r="AM1099" s="472"/>
      <c r="AN1099" s="472"/>
      <c r="AO1099" s="472"/>
      <c r="AP1099" s="472"/>
      <c r="AQ1099" s="472"/>
      <c r="AR1099" s="472"/>
      <c r="AS1099" s="472"/>
      <c r="AT1099" s="472"/>
      <c r="AU1099" s="472"/>
      <c r="AV1099" s="472"/>
      <c r="AW1099" s="472"/>
      <c r="AX1099" s="472"/>
      <c r="AY1099" s="472"/>
      <c r="AZ1099" s="472"/>
      <c r="BA1099" s="472"/>
      <c r="BB1099" s="472"/>
      <c r="BC1099" s="472"/>
    </row>
    <row r="1100" spans="1:55" s="469" customFormat="1" x14ac:dyDescent="0.3">
      <c r="A1100" s="478" t="s">
        <v>15</v>
      </c>
      <c r="B1100" s="452">
        <f t="shared" ref="B1100:L1101" si="1596">B1104+B1108</f>
        <v>19000000</v>
      </c>
      <c r="C1100" s="452">
        <f t="shared" si="1596"/>
        <v>0</v>
      </c>
      <c r="D1100" s="452">
        <f t="shared" si="1596"/>
        <v>0</v>
      </c>
      <c r="E1100" s="452">
        <f t="shared" si="1596"/>
        <v>0</v>
      </c>
      <c r="F1100" s="452">
        <f t="shared" si="1596"/>
        <v>0</v>
      </c>
      <c r="G1100" s="452">
        <f t="shared" si="1596"/>
        <v>3166666.6666666665</v>
      </c>
      <c r="H1100" s="452">
        <f t="shared" si="1596"/>
        <v>3166666.6666666665</v>
      </c>
      <c r="I1100" s="452">
        <f t="shared" si="1596"/>
        <v>3166666.6666666665</v>
      </c>
      <c r="J1100" s="452">
        <f t="shared" si="1596"/>
        <v>3166666.6666666665</v>
      </c>
      <c r="K1100" s="452">
        <f t="shared" si="1596"/>
        <v>3166666.6666666665</v>
      </c>
      <c r="L1100" s="459">
        <f t="shared" si="1596"/>
        <v>3166666.6666666665</v>
      </c>
      <c r="M1100" s="117"/>
      <c r="N1100" s="117"/>
      <c r="O1100" s="117"/>
      <c r="P1100" s="117"/>
    </row>
    <row r="1101" spans="1:55" s="469" customFormat="1" ht="52.5" thickBot="1" x14ac:dyDescent="0.35">
      <c r="A1101" s="503" t="s">
        <v>16</v>
      </c>
      <c r="B1101" s="460">
        <f t="shared" si="1596"/>
        <v>87000000</v>
      </c>
      <c r="C1101" s="460">
        <f t="shared" si="1596"/>
        <v>0</v>
      </c>
      <c r="D1101" s="460">
        <f t="shared" si="1596"/>
        <v>0</v>
      </c>
      <c r="E1101" s="460">
        <f t="shared" si="1596"/>
        <v>0</v>
      </c>
      <c r="F1101" s="460">
        <f t="shared" si="1596"/>
        <v>0</v>
      </c>
      <c r="G1101" s="460">
        <f t="shared" si="1596"/>
        <v>14500000</v>
      </c>
      <c r="H1101" s="460">
        <f t="shared" si="1596"/>
        <v>14500000</v>
      </c>
      <c r="I1101" s="460">
        <f t="shared" si="1596"/>
        <v>14500000</v>
      </c>
      <c r="J1101" s="460">
        <f t="shared" si="1596"/>
        <v>14500000</v>
      </c>
      <c r="K1101" s="460">
        <f t="shared" si="1596"/>
        <v>14500000</v>
      </c>
      <c r="L1101" s="461">
        <f t="shared" si="1596"/>
        <v>14500000</v>
      </c>
      <c r="M1101" s="117"/>
      <c r="N1101" s="117"/>
      <c r="O1101" s="117"/>
      <c r="P1101" s="117"/>
    </row>
    <row r="1102" spans="1:55" s="122" customFormat="1" ht="65" x14ac:dyDescent="0.3">
      <c r="A1102" s="490" t="s">
        <v>593</v>
      </c>
      <c r="B1102" s="491">
        <f>B1104+B1105</f>
        <v>99910000</v>
      </c>
      <c r="C1102" s="491">
        <f t="shared" ref="C1102" si="1597">C1104+C1105</f>
        <v>0</v>
      </c>
      <c r="D1102" s="491">
        <f t="shared" ref="D1102" si="1598">D1104+D1105</f>
        <v>0</v>
      </c>
      <c r="E1102" s="491">
        <f t="shared" ref="E1102" si="1599">E1104+E1105</f>
        <v>0</v>
      </c>
      <c r="F1102" s="491">
        <f t="shared" ref="F1102" si="1600">F1104+F1105</f>
        <v>0</v>
      </c>
      <c r="G1102" s="491">
        <f t="shared" ref="G1102" si="1601">G1104+G1105</f>
        <v>16651666.666666666</v>
      </c>
      <c r="H1102" s="491">
        <f t="shared" ref="H1102" si="1602">H1104+H1105</f>
        <v>16651666.666666666</v>
      </c>
      <c r="I1102" s="491">
        <f t="shared" ref="I1102" si="1603">I1104+I1105</f>
        <v>16651666.666666666</v>
      </c>
      <c r="J1102" s="491">
        <f t="shared" ref="J1102" si="1604">J1104+J1105</f>
        <v>16651666.666666666</v>
      </c>
      <c r="K1102" s="491">
        <f t="shared" ref="K1102" si="1605">K1104+K1105</f>
        <v>16651666.666666666</v>
      </c>
      <c r="L1102" s="492">
        <f t="shared" ref="L1102" si="1606">L1104+L1105</f>
        <v>16651666.666666666</v>
      </c>
      <c r="M1102" s="117"/>
      <c r="N1102" s="117"/>
      <c r="O1102" s="117"/>
      <c r="P1102" s="117"/>
    </row>
    <row r="1103" spans="1:55" s="467" customFormat="1" ht="13.5" customHeight="1" x14ac:dyDescent="0.3">
      <c r="A1103" s="544" t="s">
        <v>466</v>
      </c>
      <c r="B1103" s="545">
        <f>B1104+B1105</f>
        <v>99910000</v>
      </c>
      <c r="C1103" s="545">
        <f t="shared" ref="C1103" si="1607">C1104+C1105</f>
        <v>0</v>
      </c>
      <c r="D1103" s="545">
        <f t="shared" ref="D1103" si="1608">D1104+D1105</f>
        <v>0</v>
      </c>
      <c r="E1103" s="545">
        <f t="shared" ref="E1103" si="1609">E1104+E1105</f>
        <v>0</v>
      </c>
      <c r="F1103" s="545">
        <f t="shared" ref="F1103" si="1610">F1104+F1105</f>
        <v>0</v>
      </c>
      <c r="G1103" s="545">
        <f t="shared" ref="G1103" si="1611">G1104+G1105</f>
        <v>16651666.666666666</v>
      </c>
      <c r="H1103" s="545">
        <f t="shared" ref="H1103" si="1612">H1104+H1105</f>
        <v>16651666.666666666</v>
      </c>
      <c r="I1103" s="545">
        <f t="shared" ref="I1103" si="1613">I1104+I1105</f>
        <v>16651666.666666666</v>
      </c>
      <c r="J1103" s="545">
        <f t="shared" ref="J1103" si="1614">J1104+J1105</f>
        <v>16651666.666666666</v>
      </c>
      <c r="K1103" s="545">
        <f t="shared" ref="K1103" si="1615">K1104+K1105</f>
        <v>16651666.666666666</v>
      </c>
      <c r="L1103" s="546">
        <f t="shared" ref="L1103" si="1616">L1104+L1105</f>
        <v>16651666.666666666</v>
      </c>
      <c r="M1103" s="117"/>
      <c r="N1103" s="117"/>
      <c r="O1103" s="117"/>
      <c r="P1103" s="117"/>
      <c r="Q1103" s="473"/>
      <c r="R1103" s="473"/>
      <c r="S1103" s="473"/>
      <c r="T1103" s="473"/>
      <c r="U1103" s="473"/>
      <c r="V1103" s="473"/>
      <c r="W1103" s="473"/>
      <c r="X1103" s="473"/>
      <c r="Y1103" s="473"/>
      <c r="Z1103" s="473"/>
      <c r="AA1103" s="473"/>
      <c r="AB1103" s="473"/>
      <c r="AC1103" s="473"/>
      <c r="AD1103" s="473"/>
      <c r="AE1103" s="473"/>
      <c r="AF1103" s="473"/>
      <c r="AG1103" s="473"/>
      <c r="AH1103" s="473"/>
      <c r="AI1103" s="473"/>
      <c r="AJ1103" s="473"/>
      <c r="AK1103" s="473"/>
      <c r="AL1103" s="473"/>
      <c r="AM1103" s="473"/>
      <c r="AN1103" s="473"/>
      <c r="AO1103" s="473"/>
      <c r="AP1103" s="473"/>
      <c r="AQ1103" s="473"/>
      <c r="AR1103" s="473"/>
      <c r="AS1103" s="473"/>
      <c r="AT1103" s="473"/>
      <c r="AU1103" s="473"/>
      <c r="AV1103" s="473"/>
      <c r="AW1103" s="473"/>
      <c r="AX1103" s="473"/>
      <c r="AY1103" s="473"/>
      <c r="AZ1103" s="473"/>
      <c r="BA1103" s="473"/>
      <c r="BB1103" s="473"/>
      <c r="BC1103" s="473"/>
    </row>
    <row r="1104" spans="1:55" s="122" customFormat="1" x14ac:dyDescent="0.3">
      <c r="A1104" s="406" t="s">
        <v>15</v>
      </c>
      <c r="B1104" s="407">
        <f>'3.PIELIKUMS'!J129</f>
        <v>19000000</v>
      </c>
      <c r="C1104" s="407">
        <v>0</v>
      </c>
      <c r="D1104" s="407">
        <v>0</v>
      </c>
      <c r="E1104" s="407">
        <v>0</v>
      </c>
      <c r="F1104" s="407">
        <v>0</v>
      </c>
      <c r="G1104" s="407">
        <f>$B$1104/6</f>
        <v>3166666.6666666665</v>
      </c>
      <c r="H1104" s="407">
        <f t="shared" ref="H1104:L1104" si="1617">$B$1104/6</f>
        <v>3166666.6666666665</v>
      </c>
      <c r="I1104" s="407">
        <f t="shared" si="1617"/>
        <v>3166666.6666666665</v>
      </c>
      <c r="J1104" s="407">
        <f t="shared" si="1617"/>
        <v>3166666.6666666665</v>
      </c>
      <c r="K1104" s="407">
        <f t="shared" si="1617"/>
        <v>3166666.6666666665</v>
      </c>
      <c r="L1104" s="408">
        <f t="shared" si="1617"/>
        <v>3166666.6666666665</v>
      </c>
      <c r="M1104" s="117"/>
      <c r="N1104" s="117"/>
      <c r="O1104" s="117"/>
      <c r="P1104" s="117"/>
    </row>
    <row r="1105" spans="1:55" s="122" customFormat="1" ht="52" x14ac:dyDescent="0.3">
      <c r="A1105" s="406" t="s">
        <v>16</v>
      </c>
      <c r="B1105" s="407">
        <f>'3.PIELIKUMS'!M129</f>
        <v>80910000</v>
      </c>
      <c r="C1105" s="407">
        <v>0</v>
      </c>
      <c r="D1105" s="407">
        <v>0</v>
      </c>
      <c r="E1105" s="407">
        <v>0</v>
      </c>
      <c r="F1105" s="407">
        <v>0</v>
      </c>
      <c r="G1105" s="407">
        <f>$B$1105/6</f>
        <v>13485000</v>
      </c>
      <c r="H1105" s="407">
        <f t="shared" ref="H1105:L1105" si="1618">$B$1105/6</f>
        <v>13485000</v>
      </c>
      <c r="I1105" s="407">
        <f t="shared" si="1618"/>
        <v>13485000</v>
      </c>
      <c r="J1105" s="407">
        <f t="shared" si="1618"/>
        <v>13485000</v>
      </c>
      <c r="K1105" s="407">
        <f t="shared" si="1618"/>
        <v>13485000</v>
      </c>
      <c r="L1105" s="408">
        <f t="shared" si="1618"/>
        <v>13485000</v>
      </c>
      <c r="M1105" s="117"/>
      <c r="N1105" s="117"/>
      <c r="O1105" s="117"/>
      <c r="P1105" s="117"/>
    </row>
    <row r="1106" spans="1:55" s="122" customFormat="1" ht="39" x14ac:dyDescent="0.3">
      <c r="A1106" s="402" t="s">
        <v>594</v>
      </c>
      <c r="B1106" s="403">
        <f>B1108+B1109</f>
        <v>6090000</v>
      </c>
      <c r="C1106" s="403">
        <f t="shared" ref="C1106" si="1619">C1108+C1109</f>
        <v>0</v>
      </c>
      <c r="D1106" s="403">
        <f t="shared" ref="D1106" si="1620">D1108+D1109</f>
        <v>0</v>
      </c>
      <c r="E1106" s="403">
        <f t="shared" ref="E1106" si="1621">E1108+E1109</f>
        <v>0</v>
      </c>
      <c r="F1106" s="403">
        <f t="shared" ref="F1106" si="1622">F1108+F1109</f>
        <v>0</v>
      </c>
      <c r="G1106" s="403">
        <f t="shared" ref="G1106" si="1623">G1108+G1109</f>
        <v>1015000</v>
      </c>
      <c r="H1106" s="403">
        <f t="shared" ref="H1106" si="1624">H1108+H1109</f>
        <v>1015000</v>
      </c>
      <c r="I1106" s="403">
        <f t="shared" ref="I1106" si="1625">I1108+I1109</f>
        <v>1015000</v>
      </c>
      <c r="J1106" s="403">
        <f t="shared" ref="J1106" si="1626">J1108+J1109</f>
        <v>1015000</v>
      </c>
      <c r="K1106" s="403">
        <f t="shared" ref="K1106" si="1627">K1108+K1109</f>
        <v>1015000</v>
      </c>
      <c r="L1106" s="404">
        <f t="shared" ref="L1106" si="1628">L1108+L1109</f>
        <v>1015000</v>
      </c>
      <c r="M1106" s="117"/>
      <c r="N1106" s="117"/>
      <c r="O1106" s="117"/>
      <c r="P1106" s="117"/>
    </row>
    <row r="1107" spans="1:55" s="467" customFormat="1" ht="13.5" customHeight="1" x14ac:dyDescent="0.3">
      <c r="A1107" s="544" t="s">
        <v>466</v>
      </c>
      <c r="B1107" s="545">
        <f>B1108+B1109</f>
        <v>6090000</v>
      </c>
      <c r="C1107" s="545">
        <f t="shared" ref="C1107" si="1629">C1108+C1109</f>
        <v>0</v>
      </c>
      <c r="D1107" s="545">
        <f t="shared" ref="D1107" si="1630">D1108+D1109</f>
        <v>0</v>
      </c>
      <c r="E1107" s="545">
        <f t="shared" ref="E1107" si="1631">E1108+E1109</f>
        <v>0</v>
      </c>
      <c r="F1107" s="545">
        <f t="shared" ref="F1107" si="1632">F1108+F1109</f>
        <v>0</v>
      </c>
      <c r="G1107" s="545">
        <f t="shared" ref="G1107" si="1633">G1108+G1109</f>
        <v>1015000</v>
      </c>
      <c r="H1107" s="545">
        <f t="shared" ref="H1107" si="1634">H1108+H1109</f>
        <v>1015000</v>
      </c>
      <c r="I1107" s="545">
        <f t="shared" ref="I1107" si="1635">I1108+I1109</f>
        <v>1015000</v>
      </c>
      <c r="J1107" s="545">
        <f t="shared" ref="J1107" si="1636">J1108+J1109</f>
        <v>1015000</v>
      </c>
      <c r="K1107" s="545">
        <f t="shared" ref="K1107" si="1637">K1108+K1109</f>
        <v>1015000</v>
      </c>
      <c r="L1107" s="546">
        <f t="shared" ref="L1107" si="1638">L1108+L1109</f>
        <v>1015000</v>
      </c>
      <c r="M1107" s="117"/>
      <c r="N1107" s="117"/>
      <c r="O1107" s="117"/>
      <c r="P1107" s="117"/>
      <c r="Q1107" s="473"/>
      <c r="R1107" s="473"/>
      <c r="S1107" s="473"/>
      <c r="T1107" s="473"/>
      <c r="U1107" s="473"/>
      <c r="V1107" s="473"/>
      <c r="W1107" s="473"/>
      <c r="X1107" s="473"/>
      <c r="Y1107" s="473"/>
      <c r="Z1107" s="473"/>
      <c r="AA1107" s="473"/>
      <c r="AB1107" s="473"/>
      <c r="AC1107" s="473"/>
      <c r="AD1107" s="473"/>
      <c r="AE1107" s="473"/>
      <c r="AF1107" s="473"/>
      <c r="AG1107" s="473"/>
      <c r="AH1107" s="473"/>
      <c r="AI1107" s="473"/>
      <c r="AJ1107" s="473"/>
      <c r="AK1107" s="473"/>
      <c r="AL1107" s="473"/>
      <c r="AM1107" s="473"/>
      <c r="AN1107" s="473"/>
      <c r="AO1107" s="473"/>
      <c r="AP1107" s="473"/>
      <c r="AQ1107" s="473"/>
      <c r="AR1107" s="473"/>
      <c r="AS1107" s="473"/>
      <c r="AT1107" s="473"/>
      <c r="AU1107" s="473"/>
      <c r="AV1107" s="473"/>
      <c r="AW1107" s="473"/>
      <c r="AX1107" s="473"/>
      <c r="AY1107" s="473"/>
      <c r="AZ1107" s="473"/>
      <c r="BA1107" s="473"/>
      <c r="BB1107" s="473"/>
      <c r="BC1107" s="473"/>
    </row>
    <row r="1108" spans="1:55" s="122" customFormat="1" hidden="1" x14ac:dyDescent="0.3">
      <c r="A1108" s="406" t="s">
        <v>15</v>
      </c>
      <c r="B1108" s="407">
        <v>0</v>
      </c>
      <c r="C1108" s="407">
        <v>0</v>
      </c>
      <c r="D1108" s="407">
        <v>0</v>
      </c>
      <c r="E1108" s="407">
        <v>0</v>
      </c>
      <c r="F1108" s="407">
        <v>0</v>
      </c>
      <c r="G1108" s="407">
        <f>$B$1108/6</f>
        <v>0</v>
      </c>
      <c r="H1108" s="407">
        <f t="shared" ref="H1108:L1108" si="1639">$B$1108/6</f>
        <v>0</v>
      </c>
      <c r="I1108" s="407">
        <f t="shared" si="1639"/>
        <v>0</v>
      </c>
      <c r="J1108" s="407">
        <f t="shared" si="1639"/>
        <v>0</v>
      </c>
      <c r="K1108" s="407">
        <f t="shared" si="1639"/>
        <v>0</v>
      </c>
      <c r="L1108" s="408">
        <f t="shared" si="1639"/>
        <v>0</v>
      </c>
      <c r="M1108" s="117"/>
      <c r="N1108" s="117"/>
      <c r="O1108" s="117"/>
      <c r="P1108" s="117"/>
    </row>
    <row r="1109" spans="1:55" s="122" customFormat="1" ht="52" x14ac:dyDescent="0.3">
      <c r="A1109" s="406" t="s">
        <v>16</v>
      </c>
      <c r="B1109" s="407">
        <f>'3.PIELIKUMS'!J130</f>
        <v>6090000</v>
      </c>
      <c r="C1109" s="407">
        <v>0</v>
      </c>
      <c r="D1109" s="407">
        <v>0</v>
      </c>
      <c r="E1109" s="407">
        <v>0</v>
      </c>
      <c r="F1109" s="407">
        <v>0</v>
      </c>
      <c r="G1109" s="407">
        <f>$B$1109/6</f>
        <v>1015000</v>
      </c>
      <c r="H1109" s="407">
        <f t="shared" ref="H1109:L1109" si="1640">$B$1109/6</f>
        <v>1015000</v>
      </c>
      <c r="I1109" s="407">
        <f t="shared" si="1640"/>
        <v>1015000</v>
      </c>
      <c r="J1109" s="407">
        <f t="shared" si="1640"/>
        <v>1015000</v>
      </c>
      <c r="K1109" s="407">
        <f t="shared" si="1640"/>
        <v>1015000</v>
      </c>
      <c r="L1109" s="408">
        <f t="shared" si="1640"/>
        <v>1015000</v>
      </c>
      <c r="M1109" s="117"/>
      <c r="N1109" s="117"/>
      <c r="O1109" s="117"/>
      <c r="P1109" s="117"/>
    </row>
    <row r="1110" spans="1:55" s="122" customFormat="1" ht="26" x14ac:dyDescent="0.3">
      <c r="A1110" s="402" t="s">
        <v>595</v>
      </c>
      <c r="B1110" s="403">
        <f>B1112+B1113</f>
        <v>0</v>
      </c>
      <c r="C1110" s="403">
        <f t="shared" ref="C1110" si="1641">C1112+C1113</f>
        <v>0</v>
      </c>
      <c r="D1110" s="403">
        <f t="shared" ref="D1110" si="1642">D1112+D1113</f>
        <v>0</v>
      </c>
      <c r="E1110" s="403">
        <f t="shared" ref="E1110" si="1643">E1112+E1113</f>
        <v>0</v>
      </c>
      <c r="F1110" s="403">
        <f t="shared" ref="F1110" si="1644">F1112+F1113</f>
        <v>0</v>
      </c>
      <c r="G1110" s="403">
        <f t="shared" ref="G1110" si="1645">G1112+G1113</f>
        <v>0</v>
      </c>
      <c r="H1110" s="403">
        <f t="shared" ref="H1110" si="1646">H1112+H1113</f>
        <v>0</v>
      </c>
      <c r="I1110" s="403">
        <f t="shared" ref="I1110" si="1647">I1112+I1113</f>
        <v>0</v>
      </c>
      <c r="J1110" s="403">
        <f t="shared" ref="J1110" si="1648">J1112+J1113</f>
        <v>0</v>
      </c>
      <c r="K1110" s="403">
        <f t="shared" ref="K1110" si="1649">K1112+K1113</f>
        <v>0</v>
      </c>
      <c r="L1110" s="404">
        <f t="shared" ref="L1110" si="1650">L1112+L1113</f>
        <v>0</v>
      </c>
      <c r="M1110" s="117"/>
      <c r="N1110" s="117"/>
      <c r="O1110" s="117"/>
      <c r="P1110" s="117"/>
    </row>
    <row r="1111" spans="1:55" s="467" customFormat="1" ht="13.5" thickBot="1" x14ac:dyDescent="0.35">
      <c r="A1111" s="547" t="s">
        <v>584</v>
      </c>
      <c r="B1111" s="545">
        <f>B1112+B1113</f>
        <v>0</v>
      </c>
      <c r="C1111" s="545">
        <f t="shared" ref="C1111" si="1651">C1112+C1113</f>
        <v>0</v>
      </c>
      <c r="D1111" s="545">
        <f t="shared" ref="D1111" si="1652">D1112+D1113</f>
        <v>0</v>
      </c>
      <c r="E1111" s="545">
        <f t="shared" ref="E1111" si="1653">E1112+E1113</f>
        <v>0</v>
      </c>
      <c r="F1111" s="545">
        <f t="shared" ref="F1111" si="1654">F1112+F1113</f>
        <v>0</v>
      </c>
      <c r="G1111" s="545">
        <f t="shared" ref="G1111" si="1655">G1112+G1113</f>
        <v>0</v>
      </c>
      <c r="H1111" s="545">
        <f t="shared" ref="H1111" si="1656">H1112+H1113</f>
        <v>0</v>
      </c>
      <c r="I1111" s="545">
        <f t="shared" ref="I1111" si="1657">I1112+I1113</f>
        <v>0</v>
      </c>
      <c r="J1111" s="545">
        <f t="shared" ref="J1111" si="1658">J1112+J1113</f>
        <v>0</v>
      </c>
      <c r="K1111" s="545">
        <f t="shared" ref="K1111" si="1659">K1112+K1113</f>
        <v>0</v>
      </c>
      <c r="L1111" s="546">
        <f t="shared" ref="L1111" si="1660">L1112+L1113</f>
        <v>0</v>
      </c>
      <c r="M1111" s="117"/>
      <c r="N1111" s="117"/>
      <c r="O1111" s="117"/>
      <c r="P1111" s="117"/>
    </row>
    <row r="1112" spans="1:55" s="122" customFormat="1" ht="13.5" hidden="1" thickBot="1" x14ac:dyDescent="0.35">
      <c r="A1112" s="406" t="s">
        <v>15</v>
      </c>
      <c r="B1112" s="407">
        <v>0</v>
      </c>
      <c r="C1112" s="407">
        <v>0</v>
      </c>
      <c r="D1112" s="407">
        <v>0</v>
      </c>
      <c r="E1112" s="407">
        <v>0</v>
      </c>
      <c r="F1112" s="407">
        <v>0</v>
      </c>
      <c r="G1112" s="407">
        <f>$B$1112/6</f>
        <v>0</v>
      </c>
      <c r="H1112" s="407">
        <f t="shared" ref="H1112:L1112" si="1661">$B$1112/6</f>
        <v>0</v>
      </c>
      <c r="I1112" s="407">
        <f t="shared" si="1661"/>
        <v>0</v>
      </c>
      <c r="J1112" s="407">
        <f t="shared" si="1661"/>
        <v>0</v>
      </c>
      <c r="K1112" s="407">
        <f t="shared" si="1661"/>
        <v>0</v>
      </c>
      <c r="L1112" s="408">
        <f t="shared" si="1661"/>
        <v>0</v>
      </c>
      <c r="M1112" s="117"/>
      <c r="N1112" s="117"/>
      <c r="O1112" s="117"/>
      <c r="P1112" s="117"/>
    </row>
    <row r="1113" spans="1:55" s="122" customFormat="1" ht="52.5" hidden="1" thickBot="1" x14ac:dyDescent="0.35">
      <c r="A1113" s="484" t="s">
        <v>16</v>
      </c>
      <c r="B1113" s="457">
        <v>0</v>
      </c>
      <c r="C1113" s="457">
        <v>0</v>
      </c>
      <c r="D1113" s="457">
        <v>0</v>
      </c>
      <c r="E1113" s="457">
        <v>0</v>
      </c>
      <c r="F1113" s="457">
        <v>0</v>
      </c>
      <c r="G1113" s="457">
        <f>$B$1113/6</f>
        <v>0</v>
      </c>
      <c r="H1113" s="457">
        <f t="shared" ref="H1113:L1113" si="1662">$B$1113/6</f>
        <v>0</v>
      </c>
      <c r="I1113" s="457">
        <f t="shared" si="1662"/>
        <v>0</v>
      </c>
      <c r="J1113" s="457">
        <f t="shared" si="1662"/>
        <v>0</v>
      </c>
      <c r="K1113" s="457">
        <f t="shared" si="1662"/>
        <v>0</v>
      </c>
      <c r="L1113" s="458">
        <f t="shared" si="1662"/>
        <v>0</v>
      </c>
      <c r="M1113" s="117"/>
      <c r="N1113" s="117"/>
      <c r="O1113" s="117"/>
      <c r="P1113" s="117"/>
    </row>
    <row r="1114" spans="1:55" s="122" customFormat="1" ht="26" x14ac:dyDescent="0.3">
      <c r="A1114" s="447" t="s">
        <v>596</v>
      </c>
      <c r="B1114" s="652"/>
      <c r="C1114" s="652"/>
      <c r="D1114" s="652"/>
      <c r="E1114" s="652"/>
      <c r="F1114" s="652"/>
      <c r="G1114" s="652"/>
      <c r="H1114" s="652"/>
      <c r="I1114" s="652"/>
      <c r="J1114" s="652"/>
      <c r="K1114" s="652"/>
      <c r="L1114" s="653"/>
      <c r="M1114" s="117"/>
      <c r="N1114" s="117"/>
      <c r="O1114" s="117"/>
      <c r="P1114" s="117"/>
    </row>
    <row r="1115" spans="1:55" s="122" customFormat="1" ht="17.25" customHeight="1" x14ac:dyDescent="0.3">
      <c r="A1115" s="436" t="s">
        <v>9</v>
      </c>
      <c r="B1115" s="584">
        <f>B1119</f>
        <v>5100000</v>
      </c>
      <c r="C1115" s="584">
        <f t="shared" ref="C1115:L1115" si="1663">C1119</f>
        <v>0</v>
      </c>
      <c r="D1115" s="584">
        <f t="shared" si="1663"/>
        <v>0</v>
      </c>
      <c r="E1115" s="584">
        <f t="shared" si="1663"/>
        <v>0</v>
      </c>
      <c r="F1115" s="584">
        <f t="shared" si="1663"/>
        <v>0</v>
      </c>
      <c r="G1115" s="584">
        <f t="shared" si="1663"/>
        <v>850000</v>
      </c>
      <c r="H1115" s="584">
        <f t="shared" si="1663"/>
        <v>850000</v>
      </c>
      <c r="I1115" s="584">
        <f t="shared" si="1663"/>
        <v>850000</v>
      </c>
      <c r="J1115" s="584">
        <f t="shared" si="1663"/>
        <v>850000</v>
      </c>
      <c r="K1115" s="584">
        <f t="shared" si="1663"/>
        <v>850000</v>
      </c>
      <c r="L1115" s="585">
        <f t="shared" si="1663"/>
        <v>850000</v>
      </c>
      <c r="M1115" s="117"/>
      <c r="N1115" s="117"/>
      <c r="O1115" s="117"/>
      <c r="P1115" s="117"/>
    </row>
    <row r="1116" spans="1:55" hidden="1" x14ac:dyDescent="0.3">
      <c r="A1116" s="433" t="s">
        <v>10</v>
      </c>
      <c r="B1116" s="434"/>
      <c r="C1116" s="434"/>
      <c r="D1116" s="434"/>
      <c r="E1116" s="434"/>
      <c r="F1116" s="434"/>
      <c r="G1116" s="434"/>
      <c r="H1116" s="434"/>
      <c r="I1116" s="434"/>
      <c r="J1116" s="434"/>
      <c r="K1116" s="434"/>
      <c r="L1116" s="435"/>
    </row>
    <row r="1117" spans="1:55" hidden="1" x14ac:dyDescent="0.3">
      <c r="A1117" s="433" t="s">
        <v>11</v>
      </c>
      <c r="B1117" s="434"/>
      <c r="C1117" s="434"/>
      <c r="D1117" s="434"/>
      <c r="E1117" s="434"/>
      <c r="F1117" s="434"/>
      <c r="G1117" s="434"/>
      <c r="H1117" s="434"/>
      <c r="I1117" s="434"/>
      <c r="J1117" s="434"/>
      <c r="K1117" s="434"/>
      <c r="L1117" s="435"/>
    </row>
    <row r="1118" spans="1:55" ht="26" hidden="1" x14ac:dyDescent="0.3">
      <c r="A1118" s="433" t="s">
        <v>12</v>
      </c>
      <c r="B1118" s="434"/>
      <c r="C1118" s="434"/>
      <c r="D1118" s="434"/>
      <c r="E1118" s="434"/>
      <c r="F1118" s="434"/>
      <c r="G1118" s="434"/>
      <c r="H1118" s="434"/>
      <c r="I1118" s="434"/>
      <c r="J1118" s="434"/>
      <c r="K1118" s="434"/>
      <c r="L1118" s="435"/>
    </row>
    <row r="1119" spans="1:55" s="122" customFormat="1" x14ac:dyDescent="0.3">
      <c r="A1119" s="436" t="s">
        <v>13</v>
      </c>
      <c r="B1119" s="584">
        <f>B1121+B1122</f>
        <v>5100000</v>
      </c>
      <c r="C1119" s="584">
        <f t="shared" ref="C1119:L1119" si="1664">C1121+C1122</f>
        <v>0</v>
      </c>
      <c r="D1119" s="584">
        <f t="shared" si="1664"/>
        <v>0</v>
      </c>
      <c r="E1119" s="584">
        <f t="shared" si="1664"/>
        <v>0</v>
      </c>
      <c r="F1119" s="584">
        <f t="shared" si="1664"/>
        <v>0</v>
      </c>
      <c r="G1119" s="584">
        <f t="shared" si="1664"/>
        <v>850000</v>
      </c>
      <c r="H1119" s="584">
        <f t="shared" si="1664"/>
        <v>850000</v>
      </c>
      <c r="I1119" s="584">
        <f t="shared" si="1664"/>
        <v>850000</v>
      </c>
      <c r="J1119" s="584">
        <f t="shared" si="1664"/>
        <v>850000</v>
      </c>
      <c r="K1119" s="584">
        <f t="shared" si="1664"/>
        <v>850000</v>
      </c>
      <c r="L1119" s="585">
        <f t="shared" si="1664"/>
        <v>850000</v>
      </c>
      <c r="M1119" s="117"/>
      <c r="N1119" s="117"/>
      <c r="O1119" s="117"/>
      <c r="P1119" s="117"/>
    </row>
    <row r="1120" spans="1:55" x14ac:dyDescent="0.3">
      <c r="A1120" s="433" t="s">
        <v>14</v>
      </c>
      <c r="B1120" s="434"/>
      <c r="C1120" s="434"/>
      <c r="D1120" s="434"/>
      <c r="E1120" s="434"/>
      <c r="F1120" s="434"/>
      <c r="G1120" s="434"/>
      <c r="H1120" s="434"/>
      <c r="I1120" s="434"/>
      <c r="J1120" s="434"/>
      <c r="K1120" s="434"/>
      <c r="L1120" s="435"/>
    </row>
    <row r="1121" spans="1:16" ht="13.5" thickBot="1" x14ac:dyDescent="0.35">
      <c r="A1121" s="433" t="s">
        <v>15</v>
      </c>
      <c r="B1121" s="437">
        <f>B1130+B1134+B1138</f>
        <v>5100000</v>
      </c>
      <c r="C1121" s="437">
        <f t="shared" ref="C1121:L1121" si="1665">C1130+C1134+C1138</f>
        <v>0</v>
      </c>
      <c r="D1121" s="437">
        <f t="shared" si="1665"/>
        <v>0</v>
      </c>
      <c r="E1121" s="437">
        <f t="shared" si="1665"/>
        <v>0</v>
      </c>
      <c r="F1121" s="437">
        <f t="shared" si="1665"/>
        <v>0</v>
      </c>
      <c r="G1121" s="437">
        <f t="shared" si="1665"/>
        <v>850000</v>
      </c>
      <c r="H1121" s="437">
        <f t="shared" si="1665"/>
        <v>850000</v>
      </c>
      <c r="I1121" s="437">
        <f t="shared" si="1665"/>
        <v>850000</v>
      </c>
      <c r="J1121" s="437">
        <f t="shared" si="1665"/>
        <v>850000</v>
      </c>
      <c r="K1121" s="437">
        <f t="shared" si="1665"/>
        <v>850000</v>
      </c>
      <c r="L1121" s="438">
        <f t="shared" si="1665"/>
        <v>850000</v>
      </c>
    </row>
    <row r="1122" spans="1:16" ht="52.5" hidden="1" thickBot="1" x14ac:dyDescent="0.35">
      <c r="A1122" s="440" t="s">
        <v>16</v>
      </c>
      <c r="B1122" s="441">
        <f>B1131+B1135+B1139</f>
        <v>0</v>
      </c>
      <c r="C1122" s="441">
        <f t="shared" ref="C1122:L1122" si="1666">C1131+C1135+C1139</f>
        <v>0</v>
      </c>
      <c r="D1122" s="441">
        <f t="shared" si="1666"/>
        <v>0</v>
      </c>
      <c r="E1122" s="441">
        <f t="shared" si="1666"/>
        <v>0</v>
      </c>
      <c r="F1122" s="441">
        <f t="shared" si="1666"/>
        <v>0</v>
      </c>
      <c r="G1122" s="441">
        <f t="shared" si="1666"/>
        <v>0</v>
      </c>
      <c r="H1122" s="441">
        <f t="shared" si="1666"/>
        <v>0</v>
      </c>
      <c r="I1122" s="441">
        <f t="shared" si="1666"/>
        <v>0</v>
      </c>
      <c r="J1122" s="441">
        <f t="shared" si="1666"/>
        <v>0</v>
      </c>
      <c r="K1122" s="441">
        <f t="shared" si="1666"/>
        <v>0</v>
      </c>
      <c r="L1122" s="442">
        <f t="shared" si="1666"/>
        <v>0</v>
      </c>
    </row>
    <row r="1123" spans="1:16" s="397" customFormat="1" x14ac:dyDescent="0.3">
      <c r="A1123" s="475" t="s">
        <v>461</v>
      </c>
      <c r="B1123" s="476"/>
      <c r="C1123" s="476"/>
      <c r="D1123" s="476"/>
      <c r="E1123" s="476"/>
      <c r="F1123" s="476"/>
      <c r="G1123" s="476"/>
      <c r="H1123" s="476"/>
      <c r="I1123" s="476"/>
      <c r="J1123" s="476"/>
      <c r="K1123" s="476"/>
      <c r="L1123" s="477"/>
      <c r="M1123" s="117"/>
      <c r="N1123" s="117"/>
      <c r="O1123" s="117"/>
      <c r="P1123" s="117"/>
    </row>
    <row r="1124" spans="1:16" s="397" customFormat="1" x14ac:dyDescent="0.3">
      <c r="A1124" s="478" t="s">
        <v>462</v>
      </c>
      <c r="B1124" s="451"/>
      <c r="C1124" s="451"/>
      <c r="D1124" s="451"/>
      <c r="E1124" s="451"/>
      <c r="F1124" s="451"/>
      <c r="G1124" s="451"/>
      <c r="H1124" s="451"/>
      <c r="I1124" s="451"/>
      <c r="J1124" s="451"/>
      <c r="K1124" s="451"/>
      <c r="L1124" s="479"/>
      <c r="M1124" s="117"/>
      <c r="N1124" s="117"/>
      <c r="O1124" s="117"/>
      <c r="P1124" s="117"/>
    </row>
    <row r="1125" spans="1:16" s="466" customFormat="1" x14ac:dyDescent="0.3">
      <c r="A1125" s="502" t="s">
        <v>584</v>
      </c>
      <c r="B1125" s="451">
        <f>B1126+B1127</f>
        <v>5100000</v>
      </c>
      <c r="C1125" s="451">
        <f t="shared" ref="C1125:L1125" si="1667">C1126+C1127</f>
        <v>0</v>
      </c>
      <c r="D1125" s="451">
        <f t="shared" si="1667"/>
        <v>0</v>
      </c>
      <c r="E1125" s="451">
        <f t="shared" si="1667"/>
        <v>0</v>
      </c>
      <c r="F1125" s="451">
        <f t="shared" si="1667"/>
        <v>0</v>
      </c>
      <c r="G1125" s="451">
        <f t="shared" si="1667"/>
        <v>850000</v>
      </c>
      <c r="H1125" s="451">
        <f t="shared" si="1667"/>
        <v>850000</v>
      </c>
      <c r="I1125" s="451">
        <f t="shared" si="1667"/>
        <v>850000</v>
      </c>
      <c r="J1125" s="451">
        <f t="shared" si="1667"/>
        <v>850000</v>
      </c>
      <c r="K1125" s="451">
        <f t="shared" si="1667"/>
        <v>850000</v>
      </c>
      <c r="L1125" s="479">
        <f t="shared" si="1667"/>
        <v>850000</v>
      </c>
      <c r="M1125" s="117"/>
      <c r="N1125" s="117"/>
      <c r="O1125" s="117"/>
      <c r="P1125" s="117"/>
    </row>
    <row r="1126" spans="1:16" s="469" customFormat="1" ht="13.5" thickBot="1" x14ac:dyDescent="0.35">
      <c r="A1126" s="478" t="s">
        <v>15</v>
      </c>
      <c r="B1126" s="452">
        <f>B1130+B1134+B1138</f>
        <v>5100000</v>
      </c>
      <c r="C1126" s="452">
        <f t="shared" ref="C1126:L1127" si="1668">C1130+C1134+C1138</f>
        <v>0</v>
      </c>
      <c r="D1126" s="452">
        <f t="shared" si="1668"/>
        <v>0</v>
      </c>
      <c r="E1126" s="452">
        <f t="shared" si="1668"/>
        <v>0</v>
      </c>
      <c r="F1126" s="452">
        <f t="shared" si="1668"/>
        <v>0</v>
      </c>
      <c r="G1126" s="452">
        <f t="shared" si="1668"/>
        <v>850000</v>
      </c>
      <c r="H1126" s="452">
        <f t="shared" si="1668"/>
        <v>850000</v>
      </c>
      <c r="I1126" s="452">
        <f t="shared" si="1668"/>
        <v>850000</v>
      </c>
      <c r="J1126" s="452">
        <f t="shared" si="1668"/>
        <v>850000</v>
      </c>
      <c r="K1126" s="452">
        <f t="shared" si="1668"/>
        <v>850000</v>
      </c>
      <c r="L1126" s="459">
        <f t="shared" si="1668"/>
        <v>850000</v>
      </c>
      <c r="M1126" s="117"/>
      <c r="N1126" s="117"/>
      <c r="O1126" s="117"/>
      <c r="P1126" s="117"/>
    </row>
    <row r="1127" spans="1:16" s="469" customFormat="1" ht="52.5" hidden="1" thickBot="1" x14ac:dyDescent="0.35">
      <c r="A1127" s="503" t="s">
        <v>16</v>
      </c>
      <c r="B1127" s="460">
        <f>B1131+B1135+B1139</f>
        <v>0</v>
      </c>
      <c r="C1127" s="460">
        <f t="shared" si="1668"/>
        <v>0</v>
      </c>
      <c r="D1127" s="460">
        <f t="shared" si="1668"/>
        <v>0</v>
      </c>
      <c r="E1127" s="460">
        <f t="shared" si="1668"/>
        <v>0</v>
      </c>
      <c r="F1127" s="460">
        <f t="shared" si="1668"/>
        <v>0</v>
      </c>
      <c r="G1127" s="460">
        <f t="shared" si="1668"/>
        <v>0</v>
      </c>
      <c r="H1127" s="460">
        <f t="shared" si="1668"/>
        <v>0</v>
      </c>
      <c r="I1127" s="460">
        <f t="shared" si="1668"/>
        <v>0</v>
      </c>
      <c r="J1127" s="460">
        <f t="shared" si="1668"/>
        <v>0</v>
      </c>
      <c r="K1127" s="460">
        <f t="shared" si="1668"/>
        <v>0</v>
      </c>
      <c r="L1127" s="461">
        <f t="shared" si="1668"/>
        <v>0</v>
      </c>
      <c r="M1127" s="117"/>
      <c r="N1127" s="117"/>
      <c r="O1127" s="117"/>
      <c r="P1127" s="117"/>
    </row>
    <row r="1128" spans="1:16" s="122" customFormat="1" ht="65" x14ac:dyDescent="0.3">
      <c r="A1128" s="490" t="s">
        <v>597</v>
      </c>
      <c r="B1128" s="491">
        <f>B1130+B1131</f>
        <v>100000</v>
      </c>
      <c r="C1128" s="491">
        <f t="shared" ref="C1128:L1128" si="1669">C1130+C1131</f>
        <v>0</v>
      </c>
      <c r="D1128" s="491">
        <f t="shared" si="1669"/>
        <v>0</v>
      </c>
      <c r="E1128" s="491">
        <f t="shared" si="1669"/>
        <v>0</v>
      </c>
      <c r="F1128" s="491">
        <f t="shared" si="1669"/>
        <v>0</v>
      </c>
      <c r="G1128" s="491">
        <f t="shared" si="1669"/>
        <v>16666.666666666668</v>
      </c>
      <c r="H1128" s="491">
        <f t="shared" si="1669"/>
        <v>16666.666666666668</v>
      </c>
      <c r="I1128" s="491">
        <f t="shared" si="1669"/>
        <v>16666.666666666668</v>
      </c>
      <c r="J1128" s="491">
        <f t="shared" si="1669"/>
        <v>16666.666666666668</v>
      </c>
      <c r="K1128" s="491">
        <f t="shared" si="1669"/>
        <v>16666.666666666668</v>
      </c>
      <c r="L1128" s="492">
        <f t="shared" si="1669"/>
        <v>16666.666666666668</v>
      </c>
      <c r="M1128" s="117"/>
      <c r="N1128" s="117"/>
      <c r="O1128" s="117"/>
      <c r="P1128" s="117"/>
    </row>
    <row r="1129" spans="1:16" s="467" customFormat="1" x14ac:dyDescent="0.3">
      <c r="A1129" s="547" t="s">
        <v>584</v>
      </c>
      <c r="B1129" s="545">
        <f>B1130+B1131</f>
        <v>100000</v>
      </c>
      <c r="C1129" s="545">
        <f t="shared" ref="C1129" si="1670">C1130+C1131</f>
        <v>0</v>
      </c>
      <c r="D1129" s="545">
        <f t="shared" ref="D1129" si="1671">D1130+D1131</f>
        <v>0</v>
      </c>
      <c r="E1129" s="545">
        <f t="shared" ref="E1129" si="1672">E1130+E1131</f>
        <v>0</v>
      </c>
      <c r="F1129" s="545">
        <f t="shared" ref="F1129" si="1673">F1130+F1131</f>
        <v>0</v>
      </c>
      <c r="G1129" s="545">
        <f t="shared" ref="G1129" si="1674">G1130+G1131</f>
        <v>16666.666666666668</v>
      </c>
      <c r="H1129" s="545">
        <f t="shared" ref="H1129" si="1675">H1130+H1131</f>
        <v>16666.666666666668</v>
      </c>
      <c r="I1129" s="545">
        <f t="shared" ref="I1129" si="1676">I1130+I1131</f>
        <v>16666.666666666668</v>
      </c>
      <c r="J1129" s="545">
        <f t="shared" ref="J1129" si="1677">J1130+J1131</f>
        <v>16666.666666666668</v>
      </c>
      <c r="K1129" s="545">
        <f t="shared" ref="K1129" si="1678">K1130+K1131</f>
        <v>16666.666666666668</v>
      </c>
      <c r="L1129" s="546">
        <f t="shared" ref="L1129" si="1679">L1130+L1131</f>
        <v>16666.666666666668</v>
      </c>
      <c r="M1129" s="117"/>
      <c r="N1129" s="117"/>
      <c r="O1129" s="117"/>
      <c r="P1129" s="117"/>
    </row>
    <row r="1130" spans="1:16" s="122" customFormat="1" x14ac:dyDescent="0.3">
      <c r="A1130" s="406" t="s">
        <v>15</v>
      </c>
      <c r="B1130" s="407">
        <f>'3.PIELIKUMS'!J133</f>
        <v>100000</v>
      </c>
      <c r="C1130" s="407">
        <v>0</v>
      </c>
      <c r="D1130" s="407">
        <v>0</v>
      </c>
      <c r="E1130" s="407">
        <v>0</v>
      </c>
      <c r="F1130" s="407">
        <v>0</v>
      </c>
      <c r="G1130" s="407">
        <f>$B$1130/6</f>
        <v>16666.666666666668</v>
      </c>
      <c r="H1130" s="407">
        <f t="shared" ref="H1130:L1130" si="1680">$B$1130/6</f>
        <v>16666.666666666668</v>
      </c>
      <c r="I1130" s="407">
        <f t="shared" si="1680"/>
        <v>16666.666666666668</v>
      </c>
      <c r="J1130" s="407">
        <f t="shared" si="1680"/>
        <v>16666.666666666668</v>
      </c>
      <c r="K1130" s="407">
        <f t="shared" si="1680"/>
        <v>16666.666666666668</v>
      </c>
      <c r="L1130" s="408">
        <f t="shared" si="1680"/>
        <v>16666.666666666668</v>
      </c>
      <c r="M1130" s="117"/>
      <c r="N1130" s="117"/>
      <c r="O1130" s="117"/>
      <c r="P1130" s="117"/>
    </row>
    <row r="1131" spans="1:16" s="122" customFormat="1" ht="52" hidden="1" x14ac:dyDescent="0.3">
      <c r="A1131" s="406" t="s">
        <v>16</v>
      </c>
      <c r="B1131" s="407">
        <v>0</v>
      </c>
      <c r="C1131" s="407">
        <v>0</v>
      </c>
      <c r="D1131" s="407">
        <v>0</v>
      </c>
      <c r="E1131" s="407">
        <v>0</v>
      </c>
      <c r="F1131" s="407">
        <v>0</v>
      </c>
      <c r="G1131" s="407">
        <f>$B$1131/6</f>
        <v>0</v>
      </c>
      <c r="H1131" s="407">
        <f t="shared" ref="H1131:L1131" si="1681">$B$1131/6</f>
        <v>0</v>
      </c>
      <c r="I1131" s="407">
        <f t="shared" si="1681"/>
        <v>0</v>
      </c>
      <c r="J1131" s="407">
        <f t="shared" si="1681"/>
        <v>0</v>
      </c>
      <c r="K1131" s="407">
        <f t="shared" si="1681"/>
        <v>0</v>
      </c>
      <c r="L1131" s="408">
        <f t="shared" si="1681"/>
        <v>0</v>
      </c>
      <c r="M1131" s="117"/>
      <c r="N1131" s="117"/>
      <c r="O1131" s="117"/>
      <c r="P1131" s="117"/>
    </row>
    <row r="1132" spans="1:16" s="122" customFormat="1" ht="51.65" customHeight="1" x14ac:dyDescent="0.3">
      <c r="A1132" s="402" t="s">
        <v>598</v>
      </c>
      <c r="B1132" s="403">
        <f>B1134+B1135</f>
        <v>5000000</v>
      </c>
      <c r="C1132" s="403">
        <f t="shared" ref="C1132:L1132" si="1682">C1134+C1135</f>
        <v>0</v>
      </c>
      <c r="D1132" s="403">
        <f t="shared" si="1682"/>
        <v>0</v>
      </c>
      <c r="E1132" s="403">
        <f t="shared" si="1682"/>
        <v>0</v>
      </c>
      <c r="F1132" s="403">
        <f t="shared" si="1682"/>
        <v>0</v>
      </c>
      <c r="G1132" s="403">
        <f t="shared" si="1682"/>
        <v>833333.33333333337</v>
      </c>
      <c r="H1132" s="403">
        <f t="shared" si="1682"/>
        <v>833333.33333333337</v>
      </c>
      <c r="I1132" s="403">
        <f t="shared" si="1682"/>
        <v>833333.33333333337</v>
      </c>
      <c r="J1132" s="403">
        <f t="shared" si="1682"/>
        <v>833333.33333333337</v>
      </c>
      <c r="K1132" s="403">
        <f t="shared" si="1682"/>
        <v>833333.33333333337</v>
      </c>
      <c r="L1132" s="404">
        <f t="shared" si="1682"/>
        <v>833333.33333333337</v>
      </c>
      <c r="M1132" s="117"/>
      <c r="N1132" s="117"/>
      <c r="O1132" s="117"/>
      <c r="P1132" s="117"/>
    </row>
    <row r="1133" spans="1:16" s="467" customFormat="1" x14ac:dyDescent="0.3">
      <c r="A1133" s="547" t="s">
        <v>584</v>
      </c>
      <c r="B1133" s="545">
        <f>B1134+B1135</f>
        <v>5000000</v>
      </c>
      <c r="C1133" s="545">
        <f t="shared" ref="C1133" si="1683">C1134+C1135</f>
        <v>0</v>
      </c>
      <c r="D1133" s="545">
        <f t="shared" ref="D1133" si="1684">D1134+D1135</f>
        <v>0</v>
      </c>
      <c r="E1133" s="545">
        <f t="shared" ref="E1133" si="1685">E1134+E1135</f>
        <v>0</v>
      </c>
      <c r="F1133" s="545">
        <f t="shared" ref="F1133" si="1686">F1134+F1135</f>
        <v>0</v>
      </c>
      <c r="G1133" s="545">
        <f t="shared" ref="G1133" si="1687">G1134+G1135</f>
        <v>833333.33333333337</v>
      </c>
      <c r="H1133" s="545">
        <f t="shared" ref="H1133" si="1688">H1134+H1135</f>
        <v>833333.33333333337</v>
      </c>
      <c r="I1133" s="545">
        <f t="shared" ref="I1133" si="1689">I1134+I1135</f>
        <v>833333.33333333337</v>
      </c>
      <c r="J1133" s="545">
        <f t="shared" ref="J1133" si="1690">J1134+J1135</f>
        <v>833333.33333333337</v>
      </c>
      <c r="K1133" s="545">
        <f t="shared" ref="K1133" si="1691">K1134+K1135</f>
        <v>833333.33333333337</v>
      </c>
      <c r="L1133" s="546">
        <f t="shared" ref="L1133" si="1692">L1134+L1135</f>
        <v>833333.33333333337</v>
      </c>
      <c r="M1133" s="117"/>
      <c r="N1133" s="117"/>
      <c r="O1133" s="117"/>
      <c r="P1133" s="117"/>
    </row>
    <row r="1134" spans="1:16" s="122" customFormat="1" x14ac:dyDescent="0.3">
      <c r="A1134" s="406" t="s">
        <v>15</v>
      </c>
      <c r="B1134" s="407">
        <f>'3.PIELIKUMS'!J134</f>
        <v>5000000</v>
      </c>
      <c r="C1134" s="407">
        <v>0</v>
      </c>
      <c r="D1134" s="407">
        <v>0</v>
      </c>
      <c r="E1134" s="407">
        <v>0</v>
      </c>
      <c r="F1134" s="407">
        <v>0</v>
      </c>
      <c r="G1134" s="407">
        <f>$B$1134/6</f>
        <v>833333.33333333337</v>
      </c>
      <c r="H1134" s="407">
        <f t="shared" ref="H1134:L1134" si="1693">$B$1134/6</f>
        <v>833333.33333333337</v>
      </c>
      <c r="I1134" s="407">
        <f t="shared" si="1693"/>
        <v>833333.33333333337</v>
      </c>
      <c r="J1134" s="407">
        <f t="shared" si="1693"/>
        <v>833333.33333333337</v>
      </c>
      <c r="K1134" s="407">
        <f t="shared" si="1693"/>
        <v>833333.33333333337</v>
      </c>
      <c r="L1134" s="408">
        <f t="shared" si="1693"/>
        <v>833333.33333333337</v>
      </c>
      <c r="M1134" s="117"/>
      <c r="N1134" s="117"/>
      <c r="O1134" s="117"/>
      <c r="P1134" s="117"/>
    </row>
    <row r="1135" spans="1:16" s="122" customFormat="1" ht="52" hidden="1" x14ac:dyDescent="0.3">
      <c r="A1135" s="406" t="s">
        <v>16</v>
      </c>
      <c r="B1135" s="407">
        <v>0</v>
      </c>
      <c r="C1135" s="407">
        <v>0</v>
      </c>
      <c r="D1135" s="407">
        <v>0</v>
      </c>
      <c r="E1135" s="407">
        <v>0</v>
      </c>
      <c r="F1135" s="407">
        <v>0</v>
      </c>
      <c r="G1135" s="407">
        <f>$B$1135/6</f>
        <v>0</v>
      </c>
      <c r="H1135" s="407">
        <f t="shared" ref="H1135:L1135" si="1694">$B$1135/6</f>
        <v>0</v>
      </c>
      <c r="I1135" s="407">
        <f t="shared" si="1694"/>
        <v>0</v>
      </c>
      <c r="J1135" s="407">
        <f t="shared" si="1694"/>
        <v>0</v>
      </c>
      <c r="K1135" s="407">
        <f t="shared" si="1694"/>
        <v>0</v>
      </c>
      <c r="L1135" s="408">
        <f t="shared" si="1694"/>
        <v>0</v>
      </c>
      <c r="M1135" s="117"/>
      <c r="N1135" s="117"/>
      <c r="O1135" s="117"/>
      <c r="P1135" s="117"/>
    </row>
    <row r="1136" spans="1:16" s="122" customFormat="1" ht="39" x14ac:dyDescent="0.3">
      <c r="A1136" s="402" t="s">
        <v>599</v>
      </c>
      <c r="B1136" s="403">
        <f>B1138+B1139</f>
        <v>0</v>
      </c>
      <c r="C1136" s="403">
        <f t="shared" ref="C1136:L1136" si="1695">C1138+C1139</f>
        <v>0</v>
      </c>
      <c r="D1136" s="403">
        <f t="shared" si="1695"/>
        <v>0</v>
      </c>
      <c r="E1136" s="403">
        <f t="shared" si="1695"/>
        <v>0</v>
      </c>
      <c r="F1136" s="403">
        <f t="shared" si="1695"/>
        <v>0</v>
      </c>
      <c r="G1136" s="403">
        <f t="shared" si="1695"/>
        <v>0</v>
      </c>
      <c r="H1136" s="403">
        <f t="shared" si="1695"/>
        <v>0</v>
      </c>
      <c r="I1136" s="403">
        <f t="shared" si="1695"/>
        <v>0</v>
      </c>
      <c r="J1136" s="403">
        <f t="shared" si="1695"/>
        <v>0</v>
      </c>
      <c r="K1136" s="403">
        <f t="shared" si="1695"/>
        <v>0</v>
      </c>
      <c r="L1136" s="404">
        <f t="shared" si="1695"/>
        <v>0</v>
      </c>
      <c r="M1136" s="117"/>
      <c r="N1136" s="117"/>
      <c r="O1136" s="117"/>
      <c r="P1136" s="117"/>
    </row>
    <row r="1137" spans="1:16" s="467" customFormat="1" ht="13.5" thickBot="1" x14ac:dyDescent="0.35">
      <c r="A1137" s="547" t="s">
        <v>584</v>
      </c>
      <c r="B1137" s="545">
        <f>B1138+B1139</f>
        <v>0</v>
      </c>
      <c r="C1137" s="545">
        <f t="shared" ref="C1137" si="1696">C1138+C1139</f>
        <v>0</v>
      </c>
      <c r="D1137" s="545">
        <f t="shared" ref="D1137" si="1697">D1138+D1139</f>
        <v>0</v>
      </c>
      <c r="E1137" s="545">
        <f t="shared" ref="E1137" si="1698">E1138+E1139</f>
        <v>0</v>
      </c>
      <c r="F1137" s="545">
        <f t="shared" ref="F1137" si="1699">F1138+F1139</f>
        <v>0</v>
      </c>
      <c r="G1137" s="545">
        <f t="shared" ref="G1137" si="1700">G1138+G1139</f>
        <v>0</v>
      </c>
      <c r="H1137" s="545">
        <f t="shared" ref="H1137" si="1701">H1138+H1139</f>
        <v>0</v>
      </c>
      <c r="I1137" s="545">
        <f t="shared" ref="I1137" si="1702">I1138+I1139</f>
        <v>0</v>
      </c>
      <c r="J1137" s="545">
        <f t="shared" ref="J1137" si="1703">J1138+J1139</f>
        <v>0</v>
      </c>
      <c r="K1137" s="545">
        <f t="shared" ref="K1137" si="1704">K1138+K1139</f>
        <v>0</v>
      </c>
      <c r="L1137" s="546">
        <f t="shared" ref="L1137" si="1705">L1138+L1139</f>
        <v>0</v>
      </c>
      <c r="M1137" s="117"/>
      <c r="N1137" s="117"/>
      <c r="O1137" s="117"/>
      <c r="P1137" s="117"/>
    </row>
    <row r="1138" spans="1:16" s="122" customFormat="1" ht="13.5" hidden="1" thickBot="1" x14ac:dyDescent="0.35">
      <c r="A1138" s="406" t="s">
        <v>15</v>
      </c>
      <c r="B1138" s="407">
        <v>0</v>
      </c>
      <c r="C1138" s="407">
        <v>0</v>
      </c>
      <c r="D1138" s="407">
        <v>0</v>
      </c>
      <c r="E1138" s="407">
        <v>0</v>
      </c>
      <c r="F1138" s="407">
        <v>0</v>
      </c>
      <c r="G1138" s="407">
        <f>$B$1135/6</f>
        <v>0</v>
      </c>
      <c r="H1138" s="407">
        <f t="shared" ref="H1138:L1138" si="1706">$B$1135/6</f>
        <v>0</v>
      </c>
      <c r="I1138" s="407">
        <f t="shared" si="1706"/>
        <v>0</v>
      </c>
      <c r="J1138" s="407">
        <f t="shared" si="1706"/>
        <v>0</v>
      </c>
      <c r="K1138" s="407">
        <f t="shared" si="1706"/>
        <v>0</v>
      </c>
      <c r="L1138" s="408">
        <f t="shared" si="1706"/>
        <v>0</v>
      </c>
      <c r="M1138" s="117"/>
      <c r="N1138" s="117"/>
      <c r="O1138" s="117"/>
      <c r="P1138" s="117"/>
    </row>
    <row r="1139" spans="1:16" s="122" customFormat="1" ht="52.5" hidden="1" thickBot="1" x14ac:dyDescent="0.35">
      <c r="A1139" s="484" t="s">
        <v>16</v>
      </c>
      <c r="B1139" s="457">
        <v>0</v>
      </c>
      <c r="C1139" s="457">
        <v>0</v>
      </c>
      <c r="D1139" s="457">
        <v>0</v>
      </c>
      <c r="E1139" s="457">
        <v>0</v>
      </c>
      <c r="F1139" s="457">
        <v>0</v>
      </c>
      <c r="G1139" s="457">
        <f>$B$1139/6</f>
        <v>0</v>
      </c>
      <c r="H1139" s="457">
        <f t="shared" ref="H1139:L1139" si="1707">$B$1139/6</f>
        <v>0</v>
      </c>
      <c r="I1139" s="457">
        <f t="shared" si="1707"/>
        <v>0</v>
      </c>
      <c r="J1139" s="457">
        <f t="shared" si="1707"/>
        <v>0</v>
      </c>
      <c r="K1139" s="457">
        <f t="shared" si="1707"/>
        <v>0</v>
      </c>
      <c r="L1139" s="458">
        <f t="shared" si="1707"/>
        <v>0</v>
      </c>
      <c r="M1139" s="117"/>
      <c r="N1139" s="117"/>
      <c r="O1139" s="117"/>
      <c r="P1139" s="117"/>
    </row>
    <row r="1140" spans="1:16" s="122" customFormat="1" ht="26" x14ac:dyDescent="0.3">
      <c r="A1140" s="447" t="s">
        <v>600</v>
      </c>
      <c r="B1140" s="652"/>
      <c r="C1140" s="652"/>
      <c r="D1140" s="652"/>
      <c r="E1140" s="652"/>
      <c r="F1140" s="652"/>
      <c r="G1140" s="652"/>
      <c r="H1140" s="652"/>
      <c r="I1140" s="652"/>
      <c r="J1140" s="652"/>
      <c r="K1140" s="652"/>
      <c r="L1140" s="653"/>
      <c r="M1140" s="117"/>
      <c r="N1140" s="117"/>
      <c r="O1140" s="117"/>
      <c r="P1140" s="117"/>
    </row>
    <row r="1141" spans="1:16" s="122" customFormat="1" x14ac:dyDescent="0.3">
      <c r="A1141" s="436" t="s">
        <v>9</v>
      </c>
      <c r="B1141" s="584">
        <f>B1145</f>
        <v>0</v>
      </c>
      <c r="C1141" s="584">
        <f t="shared" ref="C1141:L1141" si="1708">C1145</f>
        <v>0</v>
      </c>
      <c r="D1141" s="584">
        <f t="shared" si="1708"/>
        <v>0</v>
      </c>
      <c r="E1141" s="584">
        <f t="shared" si="1708"/>
        <v>0</v>
      </c>
      <c r="F1141" s="584">
        <f t="shared" si="1708"/>
        <v>0</v>
      </c>
      <c r="G1141" s="584">
        <f t="shared" si="1708"/>
        <v>0</v>
      </c>
      <c r="H1141" s="584">
        <f t="shared" si="1708"/>
        <v>0</v>
      </c>
      <c r="I1141" s="584">
        <f t="shared" si="1708"/>
        <v>0</v>
      </c>
      <c r="J1141" s="584">
        <f t="shared" si="1708"/>
        <v>0</v>
      </c>
      <c r="K1141" s="584">
        <f t="shared" si="1708"/>
        <v>0</v>
      </c>
      <c r="L1141" s="585">
        <f t="shared" si="1708"/>
        <v>0</v>
      </c>
      <c r="M1141" s="117"/>
      <c r="N1141" s="117"/>
      <c r="O1141" s="117"/>
      <c r="P1141" s="117"/>
    </row>
    <row r="1142" spans="1:16" hidden="1" x14ac:dyDescent="0.3">
      <c r="A1142" s="433" t="s">
        <v>10</v>
      </c>
      <c r="B1142" s="434"/>
      <c r="C1142" s="434"/>
      <c r="D1142" s="434"/>
      <c r="E1142" s="434"/>
      <c r="F1142" s="434"/>
      <c r="G1142" s="434"/>
      <c r="H1142" s="434"/>
      <c r="I1142" s="434"/>
      <c r="J1142" s="434"/>
      <c r="K1142" s="434"/>
      <c r="L1142" s="435"/>
    </row>
    <row r="1143" spans="1:16" hidden="1" x14ac:dyDescent="0.3">
      <c r="A1143" s="433" t="s">
        <v>11</v>
      </c>
      <c r="B1143" s="434"/>
      <c r="C1143" s="434"/>
      <c r="D1143" s="434"/>
      <c r="E1143" s="434"/>
      <c r="F1143" s="434"/>
      <c r="G1143" s="434"/>
      <c r="H1143" s="434"/>
      <c r="I1143" s="434"/>
      <c r="J1143" s="434"/>
      <c r="K1143" s="434"/>
      <c r="L1143" s="435"/>
    </row>
    <row r="1144" spans="1:16" ht="26" hidden="1" x14ac:dyDescent="0.3">
      <c r="A1144" s="433" t="s">
        <v>12</v>
      </c>
      <c r="B1144" s="434"/>
      <c r="C1144" s="434"/>
      <c r="D1144" s="434"/>
      <c r="E1144" s="434"/>
      <c r="F1144" s="434"/>
      <c r="G1144" s="434"/>
      <c r="H1144" s="434"/>
      <c r="I1144" s="434"/>
      <c r="J1144" s="434"/>
      <c r="K1144" s="434"/>
      <c r="L1144" s="435"/>
    </row>
    <row r="1145" spans="1:16" s="122" customFormat="1" x14ac:dyDescent="0.3">
      <c r="A1145" s="436" t="s">
        <v>13</v>
      </c>
      <c r="B1145" s="584">
        <f>B1147+B1148</f>
        <v>0</v>
      </c>
      <c r="C1145" s="584">
        <f t="shared" ref="C1145:L1145" si="1709">C1147+C1148</f>
        <v>0</v>
      </c>
      <c r="D1145" s="584">
        <f t="shared" si="1709"/>
        <v>0</v>
      </c>
      <c r="E1145" s="584">
        <f t="shared" si="1709"/>
        <v>0</v>
      </c>
      <c r="F1145" s="584">
        <f t="shared" si="1709"/>
        <v>0</v>
      </c>
      <c r="G1145" s="584">
        <f t="shared" si="1709"/>
        <v>0</v>
      </c>
      <c r="H1145" s="584">
        <f t="shared" si="1709"/>
        <v>0</v>
      </c>
      <c r="I1145" s="584">
        <f t="shared" si="1709"/>
        <v>0</v>
      </c>
      <c r="J1145" s="584">
        <f t="shared" si="1709"/>
        <v>0</v>
      </c>
      <c r="K1145" s="584">
        <f t="shared" si="1709"/>
        <v>0</v>
      </c>
      <c r="L1145" s="585">
        <f t="shared" si="1709"/>
        <v>0</v>
      </c>
      <c r="M1145" s="117"/>
      <c r="N1145" s="117"/>
      <c r="O1145" s="117"/>
      <c r="P1145" s="117"/>
    </row>
    <row r="1146" spans="1:16" x14ac:dyDescent="0.3">
      <c r="A1146" s="433" t="s">
        <v>14</v>
      </c>
      <c r="B1146" s="434"/>
      <c r="C1146" s="434"/>
      <c r="D1146" s="434"/>
      <c r="E1146" s="434"/>
      <c r="F1146" s="434"/>
      <c r="G1146" s="434"/>
      <c r="H1146" s="434"/>
      <c r="I1146" s="434"/>
      <c r="J1146" s="434"/>
      <c r="K1146" s="434"/>
      <c r="L1146" s="435"/>
    </row>
    <row r="1147" spans="1:16" x14ac:dyDescent="0.3">
      <c r="A1147" s="433" t="s">
        <v>15</v>
      </c>
      <c r="B1147" s="437">
        <f>B1152</f>
        <v>0</v>
      </c>
      <c r="C1147" s="437">
        <f t="shared" ref="C1147:L1147" si="1710">C1152</f>
        <v>0</v>
      </c>
      <c r="D1147" s="437">
        <f t="shared" si="1710"/>
        <v>0</v>
      </c>
      <c r="E1147" s="437">
        <f t="shared" si="1710"/>
        <v>0</v>
      </c>
      <c r="F1147" s="437">
        <f t="shared" si="1710"/>
        <v>0</v>
      </c>
      <c r="G1147" s="437">
        <f t="shared" si="1710"/>
        <v>0</v>
      </c>
      <c r="H1147" s="437">
        <f t="shared" si="1710"/>
        <v>0</v>
      </c>
      <c r="I1147" s="437">
        <f t="shared" si="1710"/>
        <v>0</v>
      </c>
      <c r="J1147" s="437">
        <f t="shared" si="1710"/>
        <v>0</v>
      </c>
      <c r="K1147" s="437">
        <f t="shared" si="1710"/>
        <v>0</v>
      </c>
      <c r="L1147" s="438">
        <f t="shared" si="1710"/>
        <v>0</v>
      </c>
    </row>
    <row r="1148" spans="1:16" ht="52.5" thickBot="1" x14ac:dyDescent="0.35">
      <c r="A1148" s="440" t="s">
        <v>16</v>
      </c>
      <c r="B1148" s="441">
        <f>B1153</f>
        <v>0</v>
      </c>
      <c r="C1148" s="441">
        <f t="shared" ref="C1148:L1148" si="1711">C1153</f>
        <v>0</v>
      </c>
      <c r="D1148" s="441">
        <f t="shared" si="1711"/>
        <v>0</v>
      </c>
      <c r="E1148" s="441">
        <f t="shared" si="1711"/>
        <v>0</v>
      </c>
      <c r="F1148" s="441">
        <f t="shared" si="1711"/>
        <v>0</v>
      </c>
      <c r="G1148" s="441">
        <f t="shared" si="1711"/>
        <v>0</v>
      </c>
      <c r="H1148" s="441">
        <f t="shared" si="1711"/>
        <v>0</v>
      </c>
      <c r="I1148" s="441">
        <f t="shared" si="1711"/>
        <v>0</v>
      </c>
      <c r="J1148" s="441">
        <f t="shared" si="1711"/>
        <v>0</v>
      </c>
      <c r="K1148" s="441">
        <f t="shared" si="1711"/>
        <v>0</v>
      </c>
      <c r="L1148" s="442">
        <f t="shared" si="1711"/>
        <v>0</v>
      </c>
    </row>
    <row r="1149" spans="1:16" s="250" customFormat="1" x14ac:dyDescent="0.3">
      <c r="A1149" s="475" t="s">
        <v>461</v>
      </c>
      <c r="B1149" s="476"/>
      <c r="C1149" s="476"/>
      <c r="D1149" s="476"/>
      <c r="E1149" s="476"/>
      <c r="F1149" s="476"/>
      <c r="G1149" s="476"/>
      <c r="H1149" s="476"/>
      <c r="I1149" s="476"/>
      <c r="J1149" s="476"/>
      <c r="K1149" s="476"/>
      <c r="L1149" s="477"/>
      <c r="M1149" s="117"/>
      <c r="N1149" s="117"/>
      <c r="O1149" s="117"/>
      <c r="P1149" s="117"/>
    </row>
    <row r="1150" spans="1:16" s="250" customFormat="1" x14ac:dyDescent="0.3">
      <c r="A1150" s="478" t="s">
        <v>462</v>
      </c>
      <c r="B1150" s="451"/>
      <c r="C1150" s="451"/>
      <c r="D1150" s="451"/>
      <c r="E1150" s="451"/>
      <c r="F1150" s="451"/>
      <c r="G1150" s="451"/>
      <c r="H1150" s="451"/>
      <c r="I1150" s="451"/>
      <c r="J1150" s="451"/>
      <c r="K1150" s="451"/>
      <c r="L1150" s="479"/>
      <c r="M1150" s="117"/>
      <c r="N1150" s="117"/>
      <c r="O1150" s="117"/>
      <c r="P1150" s="117"/>
    </row>
    <row r="1151" spans="1:16" s="466" customFormat="1" ht="13.5" thickBot="1" x14ac:dyDescent="0.35">
      <c r="A1151" s="530" t="s">
        <v>468</v>
      </c>
      <c r="B1151" s="487">
        <f>B1155</f>
        <v>0</v>
      </c>
      <c r="C1151" s="487">
        <f t="shared" ref="C1151:L1151" si="1712">C1155</f>
        <v>0</v>
      </c>
      <c r="D1151" s="487">
        <f t="shared" si="1712"/>
        <v>0</v>
      </c>
      <c r="E1151" s="487">
        <f t="shared" si="1712"/>
        <v>0</v>
      </c>
      <c r="F1151" s="487">
        <f t="shared" si="1712"/>
        <v>0</v>
      </c>
      <c r="G1151" s="487">
        <f t="shared" si="1712"/>
        <v>0</v>
      </c>
      <c r="H1151" s="487">
        <f t="shared" si="1712"/>
        <v>0</v>
      </c>
      <c r="I1151" s="487">
        <f t="shared" si="1712"/>
        <v>0</v>
      </c>
      <c r="J1151" s="487">
        <f t="shared" si="1712"/>
        <v>0</v>
      </c>
      <c r="K1151" s="487">
        <f t="shared" si="1712"/>
        <v>0</v>
      </c>
      <c r="L1151" s="531">
        <f t="shared" si="1712"/>
        <v>0</v>
      </c>
      <c r="M1151" s="117"/>
      <c r="N1151" s="117"/>
      <c r="O1151" s="117"/>
      <c r="P1151" s="117"/>
    </row>
    <row r="1152" spans="1:16" s="397" customFormat="1" ht="13.5" hidden="1" thickBot="1" x14ac:dyDescent="0.35">
      <c r="A1152" s="478" t="s">
        <v>15</v>
      </c>
      <c r="B1152" s="452">
        <f>B1156</f>
        <v>0</v>
      </c>
      <c r="C1152" s="452">
        <f t="shared" ref="C1152:L1152" si="1713">C1156</f>
        <v>0</v>
      </c>
      <c r="D1152" s="452">
        <f t="shared" si="1713"/>
        <v>0</v>
      </c>
      <c r="E1152" s="452">
        <f t="shared" si="1713"/>
        <v>0</v>
      </c>
      <c r="F1152" s="452">
        <f t="shared" si="1713"/>
        <v>0</v>
      </c>
      <c r="G1152" s="452">
        <f t="shared" si="1713"/>
        <v>0</v>
      </c>
      <c r="H1152" s="452">
        <f t="shared" si="1713"/>
        <v>0</v>
      </c>
      <c r="I1152" s="452">
        <f t="shared" si="1713"/>
        <v>0</v>
      </c>
      <c r="J1152" s="452">
        <f t="shared" si="1713"/>
        <v>0</v>
      </c>
      <c r="K1152" s="452">
        <f t="shared" si="1713"/>
        <v>0</v>
      </c>
      <c r="L1152" s="459">
        <f t="shared" si="1713"/>
        <v>0</v>
      </c>
      <c r="M1152" s="117"/>
      <c r="N1152" s="117"/>
      <c r="O1152" s="117"/>
      <c r="P1152" s="117"/>
    </row>
    <row r="1153" spans="1:16" s="397" customFormat="1" ht="52.5" hidden="1" thickBot="1" x14ac:dyDescent="0.35">
      <c r="A1153" s="503" t="s">
        <v>16</v>
      </c>
      <c r="B1153" s="460">
        <f>B1157</f>
        <v>0</v>
      </c>
      <c r="C1153" s="460">
        <f t="shared" ref="C1153:L1153" si="1714">C1157</f>
        <v>0</v>
      </c>
      <c r="D1153" s="460">
        <f t="shared" si="1714"/>
        <v>0</v>
      </c>
      <c r="E1153" s="460">
        <f t="shared" si="1714"/>
        <v>0</v>
      </c>
      <c r="F1153" s="460">
        <f t="shared" si="1714"/>
        <v>0</v>
      </c>
      <c r="G1153" s="460">
        <f t="shared" si="1714"/>
        <v>0</v>
      </c>
      <c r="H1153" s="460">
        <f t="shared" si="1714"/>
        <v>0</v>
      </c>
      <c r="I1153" s="460">
        <f t="shared" si="1714"/>
        <v>0</v>
      </c>
      <c r="J1153" s="460">
        <f t="shared" si="1714"/>
        <v>0</v>
      </c>
      <c r="K1153" s="460">
        <f t="shared" si="1714"/>
        <v>0</v>
      </c>
      <c r="L1153" s="461">
        <f t="shared" si="1714"/>
        <v>0</v>
      </c>
      <c r="M1153" s="117"/>
      <c r="N1153" s="117"/>
      <c r="O1153" s="117"/>
      <c r="P1153" s="117"/>
    </row>
    <row r="1154" spans="1:16" s="415" customFormat="1" ht="26" x14ac:dyDescent="0.3">
      <c r="A1154" s="490" t="s">
        <v>601</v>
      </c>
      <c r="B1154" s="491">
        <f t="shared" ref="B1154:L1154" si="1715">B1156+B1157</f>
        <v>0</v>
      </c>
      <c r="C1154" s="491">
        <f t="shared" si="1715"/>
        <v>0</v>
      </c>
      <c r="D1154" s="491">
        <f t="shared" si="1715"/>
        <v>0</v>
      </c>
      <c r="E1154" s="491">
        <f t="shared" si="1715"/>
        <v>0</v>
      </c>
      <c r="F1154" s="491">
        <f t="shared" si="1715"/>
        <v>0</v>
      </c>
      <c r="G1154" s="491">
        <f t="shared" si="1715"/>
        <v>0</v>
      </c>
      <c r="H1154" s="491">
        <f t="shared" si="1715"/>
        <v>0</v>
      </c>
      <c r="I1154" s="491">
        <f t="shared" si="1715"/>
        <v>0</v>
      </c>
      <c r="J1154" s="491">
        <f t="shared" si="1715"/>
        <v>0</v>
      </c>
      <c r="K1154" s="491">
        <f t="shared" si="1715"/>
        <v>0</v>
      </c>
      <c r="L1154" s="492">
        <f t="shared" si="1715"/>
        <v>0</v>
      </c>
      <c r="M1154" s="117"/>
      <c r="N1154" s="117"/>
      <c r="O1154" s="117"/>
      <c r="P1154" s="117"/>
    </row>
    <row r="1155" spans="1:16" s="467" customFormat="1" ht="13.5" thickBot="1" x14ac:dyDescent="0.35">
      <c r="A1155" s="573" t="s">
        <v>468</v>
      </c>
      <c r="B1155" s="574">
        <f t="shared" ref="B1155:L1155" si="1716">B1156+B1157</f>
        <v>0</v>
      </c>
      <c r="C1155" s="574">
        <f t="shared" si="1716"/>
        <v>0</v>
      </c>
      <c r="D1155" s="574">
        <f t="shared" si="1716"/>
        <v>0</v>
      </c>
      <c r="E1155" s="574">
        <f t="shared" si="1716"/>
        <v>0</v>
      </c>
      <c r="F1155" s="574">
        <f t="shared" si="1716"/>
        <v>0</v>
      </c>
      <c r="G1155" s="574">
        <f t="shared" si="1716"/>
        <v>0</v>
      </c>
      <c r="H1155" s="574">
        <f t="shared" si="1716"/>
        <v>0</v>
      </c>
      <c r="I1155" s="574">
        <f t="shared" si="1716"/>
        <v>0</v>
      </c>
      <c r="J1155" s="574">
        <f t="shared" si="1716"/>
        <v>0</v>
      </c>
      <c r="K1155" s="574">
        <f t="shared" si="1716"/>
        <v>0</v>
      </c>
      <c r="L1155" s="575">
        <f t="shared" si="1716"/>
        <v>0</v>
      </c>
      <c r="M1155" s="117"/>
      <c r="N1155" s="117"/>
      <c r="O1155" s="117"/>
      <c r="P1155" s="117"/>
    </row>
    <row r="1156" spans="1:16" s="415" customFormat="1" hidden="1" x14ac:dyDescent="0.3">
      <c r="A1156" s="406" t="s">
        <v>15</v>
      </c>
      <c r="B1156" s="407">
        <v>0</v>
      </c>
      <c r="C1156" s="407">
        <v>0</v>
      </c>
      <c r="D1156" s="407">
        <v>0</v>
      </c>
      <c r="E1156" s="407">
        <v>0</v>
      </c>
      <c r="F1156" s="407">
        <v>0</v>
      </c>
      <c r="G1156" s="407">
        <f t="shared" ref="G1156:L1156" si="1717">$B$1156/6</f>
        <v>0</v>
      </c>
      <c r="H1156" s="407">
        <f t="shared" si="1717"/>
        <v>0</v>
      </c>
      <c r="I1156" s="407">
        <f t="shared" si="1717"/>
        <v>0</v>
      </c>
      <c r="J1156" s="407">
        <f t="shared" si="1717"/>
        <v>0</v>
      </c>
      <c r="K1156" s="407">
        <f t="shared" si="1717"/>
        <v>0</v>
      </c>
      <c r="L1156" s="408">
        <f t="shared" si="1717"/>
        <v>0</v>
      </c>
      <c r="M1156" s="117"/>
      <c r="N1156" s="117"/>
      <c r="O1156" s="117"/>
      <c r="P1156" s="117"/>
    </row>
    <row r="1157" spans="1:16" s="415" customFormat="1" ht="42.65" hidden="1" customHeight="1" thickBot="1" x14ac:dyDescent="0.35">
      <c r="A1157" s="406" t="s">
        <v>16</v>
      </c>
      <c r="B1157" s="407">
        <v>0</v>
      </c>
      <c r="C1157" s="407">
        <v>0</v>
      </c>
      <c r="D1157" s="407">
        <v>0</v>
      </c>
      <c r="E1157" s="407">
        <v>0</v>
      </c>
      <c r="F1157" s="407">
        <v>0</v>
      </c>
      <c r="G1157" s="407">
        <f t="shared" ref="G1157:L1157" si="1718">$B$1157/6</f>
        <v>0</v>
      </c>
      <c r="H1157" s="407">
        <f t="shared" si="1718"/>
        <v>0</v>
      </c>
      <c r="I1157" s="407">
        <f t="shared" si="1718"/>
        <v>0</v>
      </c>
      <c r="J1157" s="407">
        <f t="shared" si="1718"/>
        <v>0</v>
      </c>
      <c r="K1157" s="407">
        <f t="shared" si="1718"/>
        <v>0</v>
      </c>
      <c r="L1157" s="408">
        <f t="shared" si="1718"/>
        <v>0</v>
      </c>
      <c r="M1157" s="117"/>
      <c r="N1157" s="117"/>
      <c r="O1157" s="117"/>
      <c r="P1157" s="117"/>
    </row>
    <row r="1158" spans="1:16" s="122" customFormat="1" ht="39" x14ac:dyDescent="0.3">
      <c r="A1158" s="447" t="s">
        <v>602</v>
      </c>
      <c r="B1158" s="652"/>
      <c r="C1158" s="652"/>
      <c r="D1158" s="652"/>
      <c r="E1158" s="652"/>
      <c r="F1158" s="652"/>
      <c r="G1158" s="652"/>
      <c r="H1158" s="652"/>
      <c r="I1158" s="652"/>
      <c r="J1158" s="652"/>
      <c r="K1158" s="652"/>
      <c r="L1158" s="653"/>
      <c r="M1158" s="117"/>
      <c r="N1158" s="117"/>
      <c r="O1158" s="117"/>
      <c r="P1158" s="117"/>
    </row>
    <row r="1159" spans="1:16" s="122" customFormat="1" ht="17.25" customHeight="1" x14ac:dyDescent="0.3">
      <c r="A1159" s="436" t="s">
        <v>9</v>
      </c>
      <c r="B1159" s="584">
        <f>B1163</f>
        <v>41760000</v>
      </c>
      <c r="C1159" s="584">
        <f t="shared" ref="C1159:L1159" si="1719">C1163</f>
        <v>0</v>
      </c>
      <c r="D1159" s="584">
        <f t="shared" si="1719"/>
        <v>0</v>
      </c>
      <c r="E1159" s="584">
        <f t="shared" si="1719"/>
        <v>0</v>
      </c>
      <c r="F1159" s="584">
        <f t="shared" si="1719"/>
        <v>0</v>
      </c>
      <c r="G1159" s="584">
        <f t="shared" si="1719"/>
        <v>6960000</v>
      </c>
      <c r="H1159" s="584">
        <f t="shared" si="1719"/>
        <v>6960000</v>
      </c>
      <c r="I1159" s="584">
        <f t="shared" si="1719"/>
        <v>6960000</v>
      </c>
      <c r="J1159" s="584">
        <f t="shared" si="1719"/>
        <v>6960000</v>
      </c>
      <c r="K1159" s="584">
        <f t="shared" si="1719"/>
        <v>6960000</v>
      </c>
      <c r="L1159" s="585">
        <f t="shared" si="1719"/>
        <v>6960000</v>
      </c>
      <c r="M1159" s="117"/>
      <c r="N1159" s="117"/>
      <c r="O1159" s="117"/>
      <c r="P1159" s="117"/>
    </row>
    <row r="1160" spans="1:16" hidden="1" x14ac:dyDescent="0.3">
      <c r="A1160" s="433" t="s">
        <v>10</v>
      </c>
      <c r="B1160" s="434"/>
      <c r="C1160" s="434"/>
      <c r="D1160" s="434"/>
      <c r="E1160" s="434"/>
      <c r="F1160" s="434"/>
      <c r="G1160" s="434"/>
      <c r="H1160" s="434"/>
      <c r="I1160" s="434"/>
      <c r="J1160" s="434"/>
      <c r="K1160" s="434"/>
      <c r="L1160" s="435"/>
    </row>
    <row r="1161" spans="1:16" hidden="1" x14ac:dyDescent="0.3">
      <c r="A1161" s="433" t="s">
        <v>11</v>
      </c>
      <c r="B1161" s="434"/>
      <c r="C1161" s="434"/>
      <c r="D1161" s="434"/>
      <c r="E1161" s="434"/>
      <c r="F1161" s="434"/>
      <c r="G1161" s="434"/>
      <c r="H1161" s="434"/>
      <c r="I1161" s="434"/>
      <c r="J1161" s="434"/>
      <c r="K1161" s="434"/>
      <c r="L1161" s="435"/>
    </row>
    <row r="1162" spans="1:16" ht="26" hidden="1" x14ac:dyDescent="0.3">
      <c r="A1162" s="433" t="s">
        <v>12</v>
      </c>
      <c r="B1162" s="434"/>
      <c r="C1162" s="434"/>
      <c r="D1162" s="434"/>
      <c r="E1162" s="434"/>
      <c r="F1162" s="434"/>
      <c r="G1162" s="434"/>
      <c r="H1162" s="434"/>
      <c r="I1162" s="434"/>
      <c r="J1162" s="434"/>
      <c r="K1162" s="434"/>
      <c r="L1162" s="435"/>
    </row>
    <row r="1163" spans="1:16" s="122" customFormat="1" x14ac:dyDescent="0.3">
      <c r="A1163" s="436" t="s">
        <v>13</v>
      </c>
      <c r="B1163" s="584">
        <f>B1165+B1166</f>
        <v>41760000</v>
      </c>
      <c r="C1163" s="584">
        <f t="shared" ref="C1163:L1163" si="1720">C1165+C1166</f>
        <v>0</v>
      </c>
      <c r="D1163" s="584">
        <f t="shared" si="1720"/>
        <v>0</v>
      </c>
      <c r="E1163" s="584">
        <f t="shared" si="1720"/>
        <v>0</v>
      </c>
      <c r="F1163" s="584">
        <f t="shared" si="1720"/>
        <v>0</v>
      </c>
      <c r="G1163" s="584">
        <f t="shared" si="1720"/>
        <v>6960000</v>
      </c>
      <c r="H1163" s="584">
        <f t="shared" si="1720"/>
        <v>6960000</v>
      </c>
      <c r="I1163" s="584">
        <f t="shared" si="1720"/>
        <v>6960000</v>
      </c>
      <c r="J1163" s="584">
        <f t="shared" si="1720"/>
        <v>6960000</v>
      </c>
      <c r="K1163" s="584">
        <f t="shared" si="1720"/>
        <v>6960000</v>
      </c>
      <c r="L1163" s="585">
        <f t="shared" si="1720"/>
        <v>6960000</v>
      </c>
      <c r="M1163" s="117"/>
      <c r="N1163" s="117"/>
      <c r="O1163" s="117"/>
      <c r="P1163" s="117"/>
    </row>
    <row r="1164" spans="1:16" x14ac:dyDescent="0.3">
      <c r="A1164" s="433" t="s">
        <v>14</v>
      </c>
      <c r="B1164" s="434"/>
      <c r="C1164" s="434"/>
      <c r="D1164" s="434"/>
      <c r="E1164" s="434"/>
      <c r="F1164" s="434"/>
      <c r="G1164" s="434"/>
      <c r="H1164" s="434"/>
      <c r="I1164" s="434"/>
      <c r="J1164" s="434"/>
      <c r="K1164" s="434"/>
      <c r="L1164" s="435"/>
    </row>
    <row r="1165" spans="1:16" hidden="1" x14ac:dyDescent="0.3">
      <c r="A1165" s="433" t="s">
        <v>15</v>
      </c>
      <c r="B1165" s="462">
        <f>B1174</f>
        <v>0</v>
      </c>
      <c r="C1165" s="462">
        <f t="shared" ref="C1165:L1166" si="1721">C1174</f>
        <v>0</v>
      </c>
      <c r="D1165" s="462">
        <f t="shared" si="1721"/>
        <v>0</v>
      </c>
      <c r="E1165" s="462">
        <f t="shared" si="1721"/>
        <v>0</v>
      </c>
      <c r="F1165" s="462">
        <f t="shared" si="1721"/>
        <v>0</v>
      </c>
      <c r="G1165" s="462">
        <f t="shared" si="1721"/>
        <v>0</v>
      </c>
      <c r="H1165" s="462">
        <f t="shared" si="1721"/>
        <v>0</v>
      </c>
      <c r="I1165" s="462">
        <f t="shared" si="1721"/>
        <v>0</v>
      </c>
      <c r="J1165" s="462">
        <f t="shared" si="1721"/>
        <v>0</v>
      </c>
      <c r="K1165" s="462">
        <f t="shared" si="1721"/>
        <v>0</v>
      </c>
      <c r="L1165" s="539">
        <f t="shared" si="1721"/>
        <v>0</v>
      </c>
    </row>
    <row r="1166" spans="1:16" ht="52.5" thickBot="1" x14ac:dyDescent="0.35">
      <c r="A1166" s="440" t="s">
        <v>16</v>
      </c>
      <c r="B1166" s="441">
        <f>B1175</f>
        <v>41760000</v>
      </c>
      <c r="C1166" s="441">
        <f t="shared" si="1721"/>
        <v>0</v>
      </c>
      <c r="D1166" s="441">
        <f t="shared" si="1721"/>
        <v>0</v>
      </c>
      <c r="E1166" s="441">
        <f t="shared" si="1721"/>
        <v>0</v>
      </c>
      <c r="F1166" s="441">
        <f t="shared" si="1721"/>
        <v>0</v>
      </c>
      <c r="G1166" s="441">
        <f t="shared" si="1721"/>
        <v>6960000</v>
      </c>
      <c r="H1166" s="441">
        <f t="shared" si="1721"/>
        <v>6960000</v>
      </c>
      <c r="I1166" s="441">
        <f t="shared" si="1721"/>
        <v>6960000</v>
      </c>
      <c r="J1166" s="441">
        <f t="shared" si="1721"/>
        <v>6960000</v>
      </c>
      <c r="K1166" s="441">
        <f t="shared" si="1721"/>
        <v>6960000</v>
      </c>
      <c r="L1166" s="442">
        <f t="shared" si="1721"/>
        <v>6960000</v>
      </c>
    </row>
    <row r="1167" spans="1:16" s="250" customFormat="1" x14ac:dyDescent="0.3">
      <c r="A1167" s="530" t="s">
        <v>461</v>
      </c>
      <c r="B1167" s="487"/>
      <c r="C1167" s="487"/>
      <c r="D1167" s="487"/>
      <c r="E1167" s="487"/>
      <c r="F1167" s="487"/>
      <c r="G1167" s="487"/>
      <c r="H1167" s="487"/>
      <c r="I1167" s="487"/>
      <c r="J1167" s="487"/>
      <c r="K1167" s="487"/>
      <c r="L1167" s="531"/>
      <c r="M1167" s="117"/>
      <c r="N1167" s="117"/>
      <c r="O1167" s="117"/>
      <c r="P1167" s="117"/>
    </row>
    <row r="1168" spans="1:16" s="409" customFormat="1" x14ac:dyDescent="0.3">
      <c r="A1168" s="478" t="s">
        <v>462</v>
      </c>
      <c r="B1168" s="450"/>
      <c r="C1168" s="450"/>
      <c r="D1168" s="450"/>
      <c r="E1168" s="450"/>
      <c r="F1168" s="450"/>
      <c r="G1168" s="450"/>
      <c r="H1168" s="450"/>
      <c r="I1168" s="450"/>
      <c r="J1168" s="450"/>
      <c r="K1168" s="450"/>
      <c r="L1168" s="488"/>
      <c r="M1168" s="117"/>
      <c r="N1168" s="117"/>
      <c r="O1168" s="117"/>
      <c r="P1168" s="117"/>
    </row>
    <row r="1169" spans="1:16" s="466" customFormat="1" x14ac:dyDescent="0.3">
      <c r="A1169" s="502" t="s">
        <v>584</v>
      </c>
      <c r="B1169" s="451">
        <f>B1173</f>
        <v>41760000</v>
      </c>
      <c r="C1169" s="451">
        <f t="shared" ref="C1169:L1169" si="1722">C1173</f>
        <v>0</v>
      </c>
      <c r="D1169" s="451">
        <f t="shared" si="1722"/>
        <v>0</v>
      </c>
      <c r="E1169" s="451">
        <f t="shared" si="1722"/>
        <v>0</v>
      </c>
      <c r="F1169" s="451">
        <f t="shared" si="1722"/>
        <v>0</v>
      </c>
      <c r="G1169" s="451">
        <f t="shared" si="1722"/>
        <v>6960000</v>
      </c>
      <c r="H1169" s="451">
        <f t="shared" si="1722"/>
        <v>6960000</v>
      </c>
      <c r="I1169" s="451">
        <f t="shared" si="1722"/>
        <v>6960000</v>
      </c>
      <c r="J1169" s="451">
        <f t="shared" si="1722"/>
        <v>6960000</v>
      </c>
      <c r="K1169" s="451">
        <f t="shared" si="1722"/>
        <v>6960000</v>
      </c>
      <c r="L1169" s="479">
        <f t="shared" si="1722"/>
        <v>6960000</v>
      </c>
      <c r="M1169" s="117"/>
      <c r="N1169" s="117"/>
      <c r="O1169" s="117"/>
      <c r="P1169" s="117"/>
    </row>
    <row r="1170" spans="1:16" s="469" customFormat="1" hidden="1" x14ac:dyDescent="0.3">
      <c r="A1170" s="478" t="s">
        <v>15</v>
      </c>
      <c r="B1170" s="452">
        <f t="shared" ref="B1170:L1171" si="1723">B1174</f>
        <v>0</v>
      </c>
      <c r="C1170" s="452">
        <f t="shared" si="1723"/>
        <v>0</v>
      </c>
      <c r="D1170" s="452">
        <f t="shared" si="1723"/>
        <v>0</v>
      </c>
      <c r="E1170" s="452">
        <f t="shared" si="1723"/>
        <v>0</v>
      </c>
      <c r="F1170" s="452">
        <f t="shared" si="1723"/>
        <v>0</v>
      </c>
      <c r="G1170" s="452">
        <f t="shared" si="1723"/>
        <v>0</v>
      </c>
      <c r="H1170" s="452">
        <f t="shared" si="1723"/>
        <v>0</v>
      </c>
      <c r="I1170" s="452">
        <f t="shared" si="1723"/>
        <v>0</v>
      </c>
      <c r="J1170" s="452">
        <f t="shared" si="1723"/>
        <v>0</v>
      </c>
      <c r="K1170" s="452">
        <f t="shared" si="1723"/>
        <v>0</v>
      </c>
      <c r="L1170" s="459">
        <f t="shared" si="1723"/>
        <v>0</v>
      </c>
      <c r="M1170" s="117"/>
      <c r="N1170" s="117"/>
      <c r="O1170" s="117"/>
      <c r="P1170" s="117"/>
    </row>
    <row r="1171" spans="1:16" s="469" customFormat="1" ht="52" x14ac:dyDescent="0.3">
      <c r="A1171" s="478" t="s">
        <v>16</v>
      </c>
      <c r="B1171" s="452">
        <f t="shared" si="1723"/>
        <v>41760000</v>
      </c>
      <c r="C1171" s="452">
        <f t="shared" si="1723"/>
        <v>0</v>
      </c>
      <c r="D1171" s="452">
        <f t="shared" si="1723"/>
        <v>0</v>
      </c>
      <c r="E1171" s="452">
        <f t="shared" si="1723"/>
        <v>0</v>
      </c>
      <c r="F1171" s="452">
        <f t="shared" si="1723"/>
        <v>0</v>
      </c>
      <c r="G1171" s="452">
        <f t="shared" si="1723"/>
        <v>6960000</v>
      </c>
      <c r="H1171" s="452">
        <f t="shared" si="1723"/>
        <v>6960000</v>
      </c>
      <c r="I1171" s="452">
        <f t="shared" si="1723"/>
        <v>6960000</v>
      </c>
      <c r="J1171" s="452">
        <f t="shared" si="1723"/>
        <v>6960000</v>
      </c>
      <c r="K1171" s="452">
        <f t="shared" si="1723"/>
        <v>6960000</v>
      </c>
      <c r="L1171" s="459">
        <f t="shared" si="1723"/>
        <v>6960000</v>
      </c>
      <c r="M1171" s="117"/>
      <c r="N1171" s="117"/>
      <c r="O1171" s="117"/>
      <c r="P1171" s="117"/>
    </row>
    <row r="1172" spans="1:16" s="122" customFormat="1" ht="52" x14ac:dyDescent="0.3">
      <c r="A1172" s="402" t="s">
        <v>603</v>
      </c>
      <c r="B1172" s="403">
        <f>B1174+B1175</f>
        <v>41760000</v>
      </c>
      <c r="C1172" s="403">
        <f t="shared" ref="C1172" si="1724">C1174+C1175</f>
        <v>0</v>
      </c>
      <c r="D1172" s="403">
        <f t="shared" ref="D1172" si="1725">D1174+D1175</f>
        <v>0</v>
      </c>
      <c r="E1172" s="403">
        <f t="shared" ref="E1172" si="1726">E1174+E1175</f>
        <v>0</v>
      </c>
      <c r="F1172" s="403">
        <f t="shared" ref="F1172" si="1727">F1174+F1175</f>
        <v>0</v>
      </c>
      <c r="G1172" s="403">
        <f t="shared" ref="G1172" si="1728">G1174+G1175</f>
        <v>6960000</v>
      </c>
      <c r="H1172" s="403">
        <f t="shared" ref="H1172" si="1729">H1174+H1175</f>
        <v>6960000</v>
      </c>
      <c r="I1172" s="403">
        <f t="shared" ref="I1172" si="1730">I1174+I1175</f>
        <v>6960000</v>
      </c>
      <c r="J1172" s="403">
        <f t="shared" ref="J1172" si="1731">J1174+J1175</f>
        <v>6960000</v>
      </c>
      <c r="K1172" s="403">
        <f t="shared" ref="K1172" si="1732">K1174+K1175</f>
        <v>6960000</v>
      </c>
      <c r="L1172" s="404">
        <f t="shared" ref="L1172" si="1733">L1174+L1175</f>
        <v>6960000</v>
      </c>
      <c r="M1172" s="117"/>
      <c r="N1172" s="117"/>
      <c r="O1172" s="117"/>
      <c r="P1172" s="117"/>
    </row>
    <row r="1173" spans="1:16" s="467" customFormat="1" x14ac:dyDescent="0.3">
      <c r="A1173" s="547" t="s">
        <v>584</v>
      </c>
      <c r="B1173" s="545">
        <f>B1174+B1175</f>
        <v>41760000</v>
      </c>
      <c r="C1173" s="545">
        <f t="shared" ref="C1173" si="1734">C1174+C1175</f>
        <v>0</v>
      </c>
      <c r="D1173" s="545">
        <f t="shared" ref="D1173" si="1735">D1174+D1175</f>
        <v>0</v>
      </c>
      <c r="E1173" s="545">
        <f t="shared" ref="E1173" si="1736">E1174+E1175</f>
        <v>0</v>
      </c>
      <c r="F1173" s="545">
        <f t="shared" ref="F1173" si="1737">F1174+F1175</f>
        <v>0</v>
      </c>
      <c r="G1173" s="545">
        <f t="shared" ref="G1173" si="1738">G1174+G1175</f>
        <v>6960000</v>
      </c>
      <c r="H1173" s="545">
        <f t="shared" ref="H1173" si="1739">H1174+H1175</f>
        <v>6960000</v>
      </c>
      <c r="I1173" s="545">
        <f t="shared" ref="I1173" si="1740">I1174+I1175</f>
        <v>6960000</v>
      </c>
      <c r="J1173" s="545">
        <f t="shared" ref="J1173" si="1741">J1174+J1175</f>
        <v>6960000</v>
      </c>
      <c r="K1173" s="545">
        <f t="shared" ref="K1173" si="1742">K1174+K1175</f>
        <v>6960000</v>
      </c>
      <c r="L1173" s="546">
        <f t="shared" ref="L1173" si="1743">L1174+L1175</f>
        <v>6960000</v>
      </c>
      <c r="M1173" s="117"/>
      <c r="N1173" s="117"/>
      <c r="O1173" s="117"/>
      <c r="P1173" s="117"/>
    </row>
    <row r="1174" spans="1:16" s="122" customFormat="1" hidden="1" x14ac:dyDescent="0.3">
      <c r="A1174" s="406" t="s">
        <v>15</v>
      </c>
      <c r="B1174" s="407">
        <v>0</v>
      </c>
      <c r="C1174" s="407">
        <v>0</v>
      </c>
      <c r="D1174" s="407">
        <v>0</v>
      </c>
      <c r="E1174" s="407">
        <v>0</v>
      </c>
      <c r="F1174" s="407">
        <v>0</v>
      </c>
      <c r="G1174" s="407">
        <f t="shared" ref="G1174:L1174" si="1744">$B$1174/6</f>
        <v>0</v>
      </c>
      <c r="H1174" s="407">
        <f t="shared" si="1744"/>
        <v>0</v>
      </c>
      <c r="I1174" s="407">
        <f t="shared" si="1744"/>
        <v>0</v>
      </c>
      <c r="J1174" s="407">
        <f t="shared" si="1744"/>
        <v>0</v>
      </c>
      <c r="K1174" s="407">
        <f t="shared" si="1744"/>
        <v>0</v>
      </c>
      <c r="L1174" s="408">
        <f t="shared" si="1744"/>
        <v>0</v>
      </c>
      <c r="M1174" s="117"/>
      <c r="N1174" s="117"/>
      <c r="O1174" s="117"/>
      <c r="P1174" s="117"/>
    </row>
    <row r="1175" spans="1:16" s="122" customFormat="1" ht="52" customHeight="1" thickBot="1" x14ac:dyDescent="0.35">
      <c r="A1175" s="484" t="s">
        <v>16</v>
      </c>
      <c r="B1175" s="457">
        <f>'3.PIELIKUMS'!J139</f>
        <v>41760000</v>
      </c>
      <c r="C1175" s="457">
        <v>0</v>
      </c>
      <c r="D1175" s="457">
        <v>0</v>
      </c>
      <c r="E1175" s="457">
        <v>0</v>
      </c>
      <c r="F1175" s="457">
        <v>0</v>
      </c>
      <c r="G1175" s="457">
        <f t="shared" ref="G1175:L1175" si="1745">$B$1175/6</f>
        <v>6960000</v>
      </c>
      <c r="H1175" s="457">
        <f t="shared" si="1745"/>
        <v>6960000</v>
      </c>
      <c r="I1175" s="457">
        <f t="shared" si="1745"/>
        <v>6960000</v>
      </c>
      <c r="J1175" s="457">
        <f t="shared" si="1745"/>
        <v>6960000</v>
      </c>
      <c r="K1175" s="457">
        <f t="shared" si="1745"/>
        <v>6960000</v>
      </c>
      <c r="L1175" s="458">
        <f t="shared" si="1745"/>
        <v>6960000</v>
      </c>
      <c r="M1175" s="117"/>
      <c r="N1175" s="117"/>
      <c r="O1175" s="117"/>
      <c r="P1175" s="117"/>
    </row>
    <row r="1176" spans="1:16" s="415" customFormat="1" ht="66.75" customHeight="1" x14ac:dyDescent="0.3">
      <c r="A1176" s="447" t="s">
        <v>604</v>
      </c>
      <c r="B1176" s="652"/>
      <c r="C1176" s="652"/>
      <c r="D1176" s="652"/>
      <c r="E1176" s="652"/>
      <c r="F1176" s="652"/>
      <c r="G1176" s="652"/>
      <c r="H1176" s="652"/>
      <c r="I1176" s="652"/>
      <c r="J1176" s="652"/>
      <c r="K1176" s="652"/>
      <c r="L1176" s="653"/>
      <c r="M1176" s="117"/>
      <c r="N1176" s="117"/>
      <c r="O1176" s="117"/>
      <c r="P1176" s="117"/>
    </row>
    <row r="1177" spans="1:16" s="415" customFormat="1" ht="17.25" customHeight="1" x14ac:dyDescent="0.3">
      <c r="A1177" s="436" t="s">
        <v>9</v>
      </c>
      <c r="B1177" s="584">
        <f>B1181</f>
        <v>16500000</v>
      </c>
      <c r="C1177" s="584">
        <f t="shared" ref="C1177:L1177" si="1746">C1181</f>
        <v>0</v>
      </c>
      <c r="D1177" s="584">
        <f t="shared" si="1746"/>
        <v>0</v>
      </c>
      <c r="E1177" s="584">
        <f t="shared" si="1746"/>
        <v>0</v>
      </c>
      <c r="F1177" s="584">
        <f t="shared" si="1746"/>
        <v>0</v>
      </c>
      <c r="G1177" s="584">
        <f t="shared" si="1746"/>
        <v>2750000</v>
      </c>
      <c r="H1177" s="584">
        <f t="shared" si="1746"/>
        <v>2750000</v>
      </c>
      <c r="I1177" s="584">
        <f t="shared" si="1746"/>
        <v>2750000</v>
      </c>
      <c r="J1177" s="584">
        <f t="shared" si="1746"/>
        <v>2750000</v>
      </c>
      <c r="K1177" s="584">
        <f t="shared" si="1746"/>
        <v>2750000</v>
      </c>
      <c r="L1177" s="585">
        <f t="shared" si="1746"/>
        <v>2750000</v>
      </c>
      <c r="M1177" s="117"/>
      <c r="N1177" s="117"/>
      <c r="O1177" s="117"/>
      <c r="P1177" s="117"/>
    </row>
    <row r="1178" spans="1:16" s="416" customFormat="1" hidden="1" x14ac:dyDescent="0.3">
      <c r="A1178" s="433" t="s">
        <v>10</v>
      </c>
      <c r="B1178" s="434"/>
      <c r="C1178" s="434"/>
      <c r="D1178" s="434"/>
      <c r="E1178" s="434"/>
      <c r="F1178" s="434"/>
      <c r="G1178" s="434"/>
      <c r="H1178" s="434"/>
      <c r="I1178" s="434"/>
      <c r="J1178" s="434"/>
      <c r="K1178" s="434"/>
      <c r="L1178" s="435"/>
      <c r="M1178" s="117"/>
      <c r="N1178" s="117"/>
      <c r="O1178" s="117"/>
      <c r="P1178" s="117"/>
    </row>
    <row r="1179" spans="1:16" s="416" customFormat="1" hidden="1" x14ac:dyDescent="0.3">
      <c r="A1179" s="433" t="s">
        <v>11</v>
      </c>
      <c r="B1179" s="434"/>
      <c r="C1179" s="434"/>
      <c r="D1179" s="434"/>
      <c r="E1179" s="434"/>
      <c r="F1179" s="434"/>
      <c r="G1179" s="434"/>
      <c r="H1179" s="434"/>
      <c r="I1179" s="434"/>
      <c r="J1179" s="434"/>
      <c r="K1179" s="434"/>
      <c r="L1179" s="435"/>
      <c r="M1179" s="117"/>
      <c r="N1179" s="117"/>
      <c r="O1179" s="117"/>
      <c r="P1179" s="117"/>
    </row>
    <row r="1180" spans="1:16" s="416" customFormat="1" ht="26" hidden="1" x14ac:dyDescent="0.3">
      <c r="A1180" s="433" t="s">
        <v>12</v>
      </c>
      <c r="B1180" s="434"/>
      <c r="C1180" s="434"/>
      <c r="D1180" s="434"/>
      <c r="E1180" s="434"/>
      <c r="F1180" s="434"/>
      <c r="G1180" s="434"/>
      <c r="H1180" s="434"/>
      <c r="I1180" s="434"/>
      <c r="J1180" s="434"/>
      <c r="K1180" s="434"/>
      <c r="L1180" s="435"/>
      <c r="M1180" s="117"/>
      <c r="N1180" s="117"/>
      <c r="O1180" s="117"/>
      <c r="P1180" s="117"/>
    </row>
    <row r="1181" spans="1:16" s="415" customFormat="1" x14ac:dyDescent="0.3">
      <c r="A1181" s="436" t="s">
        <v>13</v>
      </c>
      <c r="B1181" s="584">
        <f>B1182+B1184</f>
        <v>16500000</v>
      </c>
      <c r="C1181" s="584">
        <f t="shared" ref="C1181:L1181" si="1747">C1182+C1184</f>
        <v>0</v>
      </c>
      <c r="D1181" s="584">
        <f t="shared" si="1747"/>
        <v>0</v>
      </c>
      <c r="E1181" s="584">
        <f t="shared" si="1747"/>
        <v>0</v>
      </c>
      <c r="F1181" s="584">
        <f t="shared" si="1747"/>
        <v>0</v>
      </c>
      <c r="G1181" s="584">
        <f t="shared" si="1747"/>
        <v>2750000</v>
      </c>
      <c r="H1181" s="584">
        <f t="shared" si="1747"/>
        <v>2750000</v>
      </c>
      <c r="I1181" s="584">
        <f t="shared" si="1747"/>
        <v>2750000</v>
      </c>
      <c r="J1181" s="584">
        <f t="shared" si="1747"/>
        <v>2750000</v>
      </c>
      <c r="K1181" s="584">
        <f t="shared" si="1747"/>
        <v>2750000</v>
      </c>
      <c r="L1181" s="585">
        <f t="shared" si="1747"/>
        <v>2750000</v>
      </c>
      <c r="M1181" s="117"/>
      <c r="N1181" s="117"/>
      <c r="O1181" s="117"/>
      <c r="P1181" s="117"/>
    </row>
    <row r="1182" spans="1:16" s="416" customFormat="1" x14ac:dyDescent="0.3">
      <c r="A1182" s="433" t="s">
        <v>14</v>
      </c>
      <c r="B1182" s="437">
        <f>B1192</f>
        <v>0</v>
      </c>
      <c r="C1182" s="437">
        <f t="shared" ref="C1182:L1182" si="1748">C1192</f>
        <v>0</v>
      </c>
      <c r="D1182" s="437">
        <f t="shared" si="1748"/>
        <v>0</v>
      </c>
      <c r="E1182" s="437">
        <f t="shared" si="1748"/>
        <v>0</v>
      </c>
      <c r="F1182" s="437">
        <f t="shared" si="1748"/>
        <v>0</v>
      </c>
      <c r="G1182" s="437">
        <f t="shared" si="1748"/>
        <v>0</v>
      </c>
      <c r="H1182" s="437">
        <f t="shared" si="1748"/>
        <v>0</v>
      </c>
      <c r="I1182" s="437">
        <f t="shared" si="1748"/>
        <v>0</v>
      </c>
      <c r="J1182" s="437">
        <f t="shared" si="1748"/>
        <v>0</v>
      </c>
      <c r="K1182" s="437">
        <f t="shared" si="1748"/>
        <v>0</v>
      </c>
      <c r="L1182" s="438">
        <f t="shared" si="1748"/>
        <v>0</v>
      </c>
      <c r="M1182" s="117"/>
      <c r="N1182" s="117"/>
      <c r="O1182" s="117"/>
      <c r="P1182" s="117"/>
    </row>
    <row r="1183" spans="1:16" s="416" customFormat="1" hidden="1" x14ac:dyDescent="0.3">
      <c r="A1183" s="433" t="s">
        <v>15</v>
      </c>
      <c r="B1183" s="437">
        <f>B1188</f>
        <v>0</v>
      </c>
      <c r="C1183" s="437">
        <f t="shared" ref="C1183:K1183" si="1749">C1188</f>
        <v>0</v>
      </c>
      <c r="D1183" s="437">
        <f t="shared" si="1749"/>
        <v>0</v>
      </c>
      <c r="E1183" s="437">
        <f t="shared" si="1749"/>
        <v>0</v>
      </c>
      <c r="F1183" s="437">
        <f t="shared" si="1749"/>
        <v>0</v>
      </c>
      <c r="G1183" s="437">
        <f t="shared" si="1749"/>
        <v>0</v>
      </c>
      <c r="H1183" s="437">
        <f t="shared" si="1749"/>
        <v>0</v>
      </c>
      <c r="I1183" s="437">
        <f t="shared" si="1749"/>
        <v>0</v>
      </c>
      <c r="J1183" s="437">
        <f t="shared" si="1749"/>
        <v>0</v>
      </c>
      <c r="K1183" s="437">
        <f t="shared" si="1749"/>
        <v>0</v>
      </c>
      <c r="L1183" s="438">
        <f>L1188</f>
        <v>0</v>
      </c>
      <c r="M1183" s="117"/>
      <c r="N1183" s="117"/>
      <c r="O1183" s="117"/>
      <c r="P1183" s="117"/>
    </row>
    <row r="1184" spans="1:16" s="416" customFormat="1" ht="52.5" thickBot="1" x14ac:dyDescent="0.35">
      <c r="A1184" s="440" t="s">
        <v>16</v>
      </c>
      <c r="B1184" s="441">
        <f>B1193</f>
        <v>16500000</v>
      </c>
      <c r="C1184" s="441">
        <f t="shared" ref="C1184:L1184" si="1750">C1193</f>
        <v>0</v>
      </c>
      <c r="D1184" s="441">
        <f t="shared" si="1750"/>
        <v>0</v>
      </c>
      <c r="E1184" s="441">
        <f t="shared" si="1750"/>
        <v>0</v>
      </c>
      <c r="F1184" s="441">
        <f t="shared" si="1750"/>
        <v>0</v>
      </c>
      <c r="G1184" s="441">
        <f t="shared" si="1750"/>
        <v>2750000</v>
      </c>
      <c r="H1184" s="441">
        <f t="shared" si="1750"/>
        <v>2750000</v>
      </c>
      <c r="I1184" s="441">
        <f t="shared" si="1750"/>
        <v>2750000</v>
      </c>
      <c r="J1184" s="441">
        <f t="shared" si="1750"/>
        <v>2750000</v>
      </c>
      <c r="K1184" s="441">
        <f t="shared" si="1750"/>
        <v>2750000</v>
      </c>
      <c r="L1184" s="442">
        <f t="shared" si="1750"/>
        <v>2750000</v>
      </c>
      <c r="M1184" s="117"/>
      <c r="N1184" s="117"/>
      <c r="O1184" s="117"/>
      <c r="P1184" s="117"/>
    </row>
    <row r="1185" spans="1:55" s="397" customFormat="1" x14ac:dyDescent="0.3">
      <c r="A1185" s="475" t="s">
        <v>461</v>
      </c>
      <c r="B1185" s="476"/>
      <c r="C1185" s="476"/>
      <c r="D1185" s="476"/>
      <c r="E1185" s="476"/>
      <c r="F1185" s="476"/>
      <c r="G1185" s="476"/>
      <c r="H1185" s="476"/>
      <c r="I1185" s="476"/>
      <c r="J1185" s="476"/>
      <c r="K1185" s="476"/>
      <c r="L1185" s="477"/>
      <c r="M1185" s="117"/>
      <c r="N1185" s="117"/>
      <c r="O1185" s="117"/>
      <c r="P1185" s="117"/>
    </row>
    <row r="1186" spans="1:55" s="422" customFormat="1" x14ac:dyDescent="0.3">
      <c r="A1186" s="478" t="s">
        <v>462</v>
      </c>
      <c r="B1186" s="450"/>
      <c r="C1186" s="450"/>
      <c r="D1186" s="450"/>
      <c r="E1186" s="450"/>
      <c r="F1186" s="450"/>
      <c r="G1186" s="450"/>
      <c r="H1186" s="450"/>
      <c r="I1186" s="450"/>
      <c r="J1186" s="450"/>
      <c r="K1186" s="450"/>
      <c r="L1186" s="488"/>
      <c r="M1186" s="117"/>
      <c r="N1186" s="117"/>
      <c r="O1186" s="117"/>
      <c r="P1186" s="117"/>
    </row>
    <row r="1187" spans="1:55" s="466" customFormat="1" x14ac:dyDescent="0.3">
      <c r="A1187" s="497" t="s">
        <v>466</v>
      </c>
      <c r="B1187" s="451">
        <f>B1188+B1189</f>
        <v>16500000</v>
      </c>
      <c r="C1187" s="451">
        <f t="shared" ref="C1187:L1187" si="1751">C1188+C1189</f>
        <v>0</v>
      </c>
      <c r="D1187" s="451">
        <f t="shared" si="1751"/>
        <v>0</v>
      </c>
      <c r="E1187" s="451">
        <f t="shared" si="1751"/>
        <v>0</v>
      </c>
      <c r="F1187" s="451">
        <f t="shared" si="1751"/>
        <v>0</v>
      </c>
      <c r="G1187" s="451">
        <f t="shared" si="1751"/>
        <v>2750000</v>
      </c>
      <c r="H1187" s="451">
        <f t="shared" si="1751"/>
        <v>2750000</v>
      </c>
      <c r="I1187" s="451">
        <f t="shared" si="1751"/>
        <v>2750000</v>
      </c>
      <c r="J1187" s="451">
        <f t="shared" si="1751"/>
        <v>2750000</v>
      </c>
      <c r="K1187" s="451">
        <f t="shared" si="1751"/>
        <v>2750000</v>
      </c>
      <c r="L1187" s="479">
        <f t="shared" si="1751"/>
        <v>2750000</v>
      </c>
      <c r="M1187" s="117"/>
      <c r="N1187" s="117"/>
      <c r="O1187" s="117"/>
      <c r="P1187" s="117"/>
      <c r="Q1187" s="472"/>
      <c r="R1187" s="472"/>
      <c r="S1187" s="472"/>
      <c r="T1187" s="472"/>
      <c r="U1187" s="472"/>
      <c r="V1187" s="472"/>
      <c r="W1187" s="472"/>
      <c r="X1187" s="472"/>
      <c r="Y1187" s="472"/>
      <c r="Z1187" s="472"/>
      <c r="AA1187" s="472"/>
      <c r="AB1187" s="472"/>
      <c r="AC1187" s="472"/>
      <c r="AD1187" s="472"/>
      <c r="AE1187" s="472"/>
      <c r="AF1187" s="472"/>
      <c r="AG1187" s="472"/>
      <c r="AH1187" s="472"/>
      <c r="AI1187" s="472"/>
      <c r="AJ1187" s="472"/>
      <c r="AK1187" s="472"/>
      <c r="AL1187" s="472"/>
      <c r="AM1187" s="472"/>
      <c r="AN1187" s="472"/>
      <c r="AO1187" s="472"/>
      <c r="AP1187" s="472"/>
      <c r="AQ1187" s="472"/>
      <c r="AR1187" s="472"/>
      <c r="AS1187" s="472"/>
      <c r="AT1187" s="472"/>
      <c r="AU1187" s="472"/>
      <c r="AV1187" s="472"/>
      <c r="AW1187" s="472"/>
      <c r="AX1187" s="472"/>
      <c r="AY1187" s="472"/>
      <c r="AZ1187" s="472"/>
      <c r="BA1187" s="472"/>
      <c r="BB1187" s="472"/>
      <c r="BC1187" s="472"/>
    </row>
    <row r="1188" spans="1:55" s="466" customFormat="1" hidden="1" x14ac:dyDescent="0.3">
      <c r="A1188" s="478" t="s">
        <v>15</v>
      </c>
      <c r="B1188" s="452">
        <f>B1192</f>
        <v>0</v>
      </c>
      <c r="C1188" s="452">
        <f t="shared" ref="C1188:L1188" si="1752">C1192</f>
        <v>0</v>
      </c>
      <c r="D1188" s="452">
        <f t="shared" si="1752"/>
        <v>0</v>
      </c>
      <c r="E1188" s="452">
        <f t="shared" si="1752"/>
        <v>0</v>
      </c>
      <c r="F1188" s="452">
        <f t="shared" si="1752"/>
        <v>0</v>
      </c>
      <c r="G1188" s="452">
        <f t="shared" si="1752"/>
        <v>0</v>
      </c>
      <c r="H1188" s="452">
        <f t="shared" si="1752"/>
        <v>0</v>
      </c>
      <c r="I1188" s="452">
        <f t="shared" si="1752"/>
        <v>0</v>
      </c>
      <c r="J1188" s="452">
        <f t="shared" si="1752"/>
        <v>0</v>
      </c>
      <c r="K1188" s="452">
        <f t="shared" si="1752"/>
        <v>0</v>
      </c>
      <c r="L1188" s="459">
        <f t="shared" si="1752"/>
        <v>0</v>
      </c>
      <c r="M1188" s="117"/>
      <c r="N1188" s="117"/>
      <c r="O1188" s="117"/>
      <c r="P1188" s="117"/>
    </row>
    <row r="1189" spans="1:55" s="466" customFormat="1" ht="52.5" thickBot="1" x14ac:dyDescent="0.35">
      <c r="A1189" s="503" t="s">
        <v>16</v>
      </c>
      <c r="B1189" s="460">
        <f>B1193</f>
        <v>16500000</v>
      </c>
      <c r="C1189" s="460">
        <f t="shared" ref="C1189:L1189" si="1753">C1193</f>
        <v>0</v>
      </c>
      <c r="D1189" s="460">
        <f t="shared" si="1753"/>
        <v>0</v>
      </c>
      <c r="E1189" s="460">
        <f t="shared" si="1753"/>
        <v>0</v>
      </c>
      <c r="F1189" s="460">
        <f t="shared" si="1753"/>
        <v>0</v>
      </c>
      <c r="G1189" s="460">
        <f t="shared" si="1753"/>
        <v>2750000</v>
      </c>
      <c r="H1189" s="460">
        <f t="shared" si="1753"/>
        <v>2750000</v>
      </c>
      <c r="I1189" s="460">
        <f t="shared" si="1753"/>
        <v>2750000</v>
      </c>
      <c r="J1189" s="460">
        <f t="shared" si="1753"/>
        <v>2750000</v>
      </c>
      <c r="K1189" s="460">
        <f t="shared" si="1753"/>
        <v>2750000</v>
      </c>
      <c r="L1189" s="461">
        <f t="shared" si="1753"/>
        <v>2750000</v>
      </c>
      <c r="M1189" s="117"/>
      <c r="N1189" s="117"/>
      <c r="O1189" s="117"/>
      <c r="P1189" s="117"/>
    </row>
    <row r="1190" spans="1:55" s="415" customFormat="1" x14ac:dyDescent="0.3">
      <c r="A1190" s="490" t="s">
        <v>605</v>
      </c>
      <c r="B1190" s="491"/>
      <c r="C1190" s="491"/>
      <c r="D1190" s="491"/>
      <c r="E1190" s="491"/>
      <c r="F1190" s="491"/>
      <c r="G1190" s="491"/>
      <c r="H1190" s="491"/>
      <c r="I1190" s="491"/>
      <c r="J1190" s="491"/>
      <c r="K1190" s="491"/>
      <c r="L1190" s="492"/>
      <c r="M1190" s="117"/>
      <c r="N1190" s="117"/>
      <c r="O1190" s="117"/>
      <c r="P1190" s="117"/>
    </row>
    <row r="1191" spans="1:55" s="467" customFormat="1" ht="13.5" customHeight="1" x14ac:dyDescent="0.3">
      <c r="A1191" s="544" t="s">
        <v>466</v>
      </c>
      <c r="B1191" s="545">
        <f>B1192+B1193</f>
        <v>16500000</v>
      </c>
      <c r="C1191" s="545">
        <f t="shared" ref="C1191" si="1754">C1192+C1193</f>
        <v>0</v>
      </c>
      <c r="D1191" s="545">
        <f t="shared" ref="D1191" si="1755">D1192+D1193</f>
        <v>0</v>
      </c>
      <c r="E1191" s="545">
        <f t="shared" ref="E1191" si="1756">E1192+E1193</f>
        <v>0</v>
      </c>
      <c r="F1191" s="545">
        <f t="shared" ref="F1191" si="1757">F1192+F1193</f>
        <v>0</v>
      </c>
      <c r="G1191" s="545">
        <f t="shared" ref="G1191" si="1758">G1192+G1193</f>
        <v>2750000</v>
      </c>
      <c r="H1191" s="545">
        <f t="shared" ref="H1191" si="1759">H1192+H1193</f>
        <v>2750000</v>
      </c>
      <c r="I1191" s="545">
        <f t="shared" ref="I1191" si="1760">I1192+I1193</f>
        <v>2750000</v>
      </c>
      <c r="J1191" s="545">
        <f t="shared" ref="J1191" si="1761">J1192+J1193</f>
        <v>2750000</v>
      </c>
      <c r="K1191" s="545">
        <f t="shared" ref="K1191" si="1762">K1192+K1193</f>
        <v>2750000</v>
      </c>
      <c r="L1191" s="546">
        <f t="shared" ref="L1191" si="1763">L1192+L1193</f>
        <v>2750000</v>
      </c>
      <c r="M1191" s="117"/>
      <c r="N1191" s="117"/>
      <c r="O1191" s="117"/>
      <c r="P1191" s="117"/>
      <c r="Q1191" s="473"/>
      <c r="R1191" s="473"/>
      <c r="S1191" s="473"/>
      <c r="T1191" s="473"/>
      <c r="U1191" s="473"/>
      <c r="V1191" s="473"/>
      <c r="W1191" s="473"/>
      <c r="X1191" s="473"/>
      <c r="Y1191" s="473"/>
      <c r="Z1191" s="473"/>
      <c r="AA1191" s="473"/>
      <c r="AB1191" s="473"/>
      <c r="AC1191" s="473"/>
      <c r="AD1191" s="473"/>
      <c r="AE1191" s="473"/>
      <c r="AF1191" s="473"/>
      <c r="AG1191" s="473"/>
      <c r="AH1191" s="473"/>
      <c r="AI1191" s="473"/>
      <c r="AJ1191" s="473"/>
      <c r="AK1191" s="473"/>
      <c r="AL1191" s="473"/>
      <c r="AM1191" s="473"/>
      <c r="AN1191" s="473"/>
      <c r="AO1191" s="473"/>
      <c r="AP1191" s="473"/>
      <c r="AQ1191" s="473"/>
      <c r="AR1191" s="473"/>
      <c r="AS1191" s="473"/>
      <c r="AT1191" s="473"/>
      <c r="AU1191" s="473"/>
      <c r="AV1191" s="473"/>
      <c r="AW1191" s="473"/>
      <c r="AX1191" s="473"/>
      <c r="AY1191" s="473"/>
      <c r="AZ1191" s="473"/>
      <c r="BA1191" s="473"/>
      <c r="BB1191" s="473"/>
      <c r="BC1191" s="473"/>
    </row>
    <row r="1192" spans="1:55" s="415" customFormat="1" hidden="1" x14ac:dyDescent="0.3">
      <c r="A1192" s="406" t="s">
        <v>15</v>
      </c>
      <c r="B1192" s="407">
        <v>0</v>
      </c>
      <c r="C1192" s="407">
        <v>0</v>
      </c>
      <c r="D1192" s="407">
        <v>0</v>
      </c>
      <c r="E1192" s="407">
        <v>0</v>
      </c>
      <c r="F1192" s="407">
        <v>0</v>
      </c>
      <c r="G1192" s="407">
        <f>$B$1192/6</f>
        <v>0</v>
      </c>
      <c r="H1192" s="407">
        <f t="shared" ref="H1192:L1192" si="1764">$B$1192/6</f>
        <v>0</v>
      </c>
      <c r="I1192" s="407">
        <f t="shared" si="1764"/>
        <v>0</v>
      </c>
      <c r="J1192" s="407">
        <f t="shared" si="1764"/>
        <v>0</v>
      </c>
      <c r="K1192" s="407">
        <f t="shared" si="1764"/>
        <v>0</v>
      </c>
      <c r="L1192" s="408">
        <f t="shared" si="1764"/>
        <v>0</v>
      </c>
      <c r="M1192" s="117"/>
      <c r="N1192" s="117"/>
      <c r="O1192" s="117"/>
      <c r="P1192" s="117"/>
    </row>
    <row r="1193" spans="1:55" s="415" customFormat="1" ht="52.5" thickBot="1" x14ac:dyDescent="0.35">
      <c r="A1193" s="484" t="s">
        <v>16</v>
      </c>
      <c r="B1193" s="457">
        <f>'3.PIELIKUMS'!J141</f>
        <v>16500000</v>
      </c>
      <c r="C1193" s="457">
        <v>0</v>
      </c>
      <c r="D1193" s="457">
        <v>0</v>
      </c>
      <c r="E1193" s="457">
        <v>0</v>
      </c>
      <c r="F1193" s="457">
        <v>0</v>
      </c>
      <c r="G1193" s="457">
        <f>$B$1193/6</f>
        <v>2750000</v>
      </c>
      <c r="H1193" s="457">
        <f t="shared" ref="H1193:L1193" si="1765">$B$1193/6</f>
        <v>2750000</v>
      </c>
      <c r="I1193" s="457">
        <f t="shared" si="1765"/>
        <v>2750000</v>
      </c>
      <c r="J1193" s="457">
        <f t="shared" si="1765"/>
        <v>2750000</v>
      </c>
      <c r="K1193" s="457">
        <f t="shared" si="1765"/>
        <v>2750000</v>
      </c>
      <c r="L1193" s="458">
        <f t="shared" si="1765"/>
        <v>2750000</v>
      </c>
      <c r="M1193" s="117"/>
      <c r="N1193" s="117"/>
      <c r="O1193" s="117"/>
      <c r="P1193" s="117"/>
    </row>
    <row r="1194" spans="1:55" s="415" customFormat="1" ht="39" x14ac:dyDescent="0.3">
      <c r="A1194" s="447" t="s">
        <v>606</v>
      </c>
      <c r="B1194" s="652"/>
      <c r="C1194" s="652"/>
      <c r="D1194" s="652"/>
      <c r="E1194" s="652"/>
      <c r="F1194" s="652"/>
      <c r="G1194" s="652"/>
      <c r="H1194" s="652"/>
      <c r="I1194" s="652"/>
      <c r="J1194" s="652"/>
      <c r="K1194" s="652"/>
      <c r="L1194" s="653"/>
      <c r="M1194" s="117"/>
      <c r="N1194" s="117"/>
      <c r="O1194" s="117"/>
      <c r="P1194" s="117"/>
    </row>
    <row r="1195" spans="1:55" s="415" customFormat="1" x14ac:dyDescent="0.3">
      <c r="A1195" s="436" t="s">
        <v>9</v>
      </c>
      <c r="B1195" s="584">
        <f>B1199</f>
        <v>0</v>
      </c>
      <c r="C1195" s="584">
        <f t="shared" ref="C1195:L1195" si="1766">C1199</f>
        <v>0</v>
      </c>
      <c r="D1195" s="584">
        <f t="shared" si="1766"/>
        <v>0</v>
      </c>
      <c r="E1195" s="584">
        <f t="shared" si="1766"/>
        <v>0</v>
      </c>
      <c r="F1195" s="584">
        <f t="shared" si="1766"/>
        <v>0</v>
      </c>
      <c r="G1195" s="584">
        <f t="shared" si="1766"/>
        <v>0</v>
      </c>
      <c r="H1195" s="584">
        <f t="shared" si="1766"/>
        <v>0</v>
      </c>
      <c r="I1195" s="584">
        <f t="shared" si="1766"/>
        <v>0</v>
      </c>
      <c r="J1195" s="584">
        <f t="shared" si="1766"/>
        <v>0</v>
      </c>
      <c r="K1195" s="584">
        <f t="shared" si="1766"/>
        <v>0</v>
      </c>
      <c r="L1195" s="585">
        <f t="shared" si="1766"/>
        <v>0</v>
      </c>
      <c r="M1195" s="117"/>
      <c r="N1195" s="117"/>
      <c r="O1195" s="117"/>
      <c r="P1195" s="117"/>
    </row>
    <row r="1196" spans="1:55" s="416" customFormat="1" hidden="1" x14ac:dyDescent="0.3">
      <c r="A1196" s="433" t="s">
        <v>10</v>
      </c>
      <c r="B1196" s="434"/>
      <c r="C1196" s="434"/>
      <c r="D1196" s="434"/>
      <c r="E1196" s="434"/>
      <c r="F1196" s="434"/>
      <c r="G1196" s="434"/>
      <c r="H1196" s="434"/>
      <c r="I1196" s="434"/>
      <c r="J1196" s="434"/>
      <c r="K1196" s="434"/>
      <c r="L1196" s="435"/>
      <c r="M1196" s="117"/>
      <c r="N1196" s="117"/>
      <c r="O1196" s="117"/>
      <c r="P1196" s="117"/>
    </row>
    <row r="1197" spans="1:55" s="416" customFormat="1" hidden="1" x14ac:dyDescent="0.3">
      <c r="A1197" s="433" t="s">
        <v>11</v>
      </c>
      <c r="B1197" s="434"/>
      <c r="C1197" s="434"/>
      <c r="D1197" s="434"/>
      <c r="E1197" s="434"/>
      <c r="F1197" s="434"/>
      <c r="G1197" s="434"/>
      <c r="H1197" s="434"/>
      <c r="I1197" s="434"/>
      <c r="J1197" s="434"/>
      <c r="K1197" s="434"/>
      <c r="L1197" s="435"/>
      <c r="M1197" s="117"/>
      <c r="N1197" s="117"/>
      <c r="O1197" s="117"/>
      <c r="P1197" s="117"/>
    </row>
    <row r="1198" spans="1:55" s="416" customFormat="1" ht="26" hidden="1" x14ac:dyDescent="0.3">
      <c r="A1198" s="433" t="s">
        <v>12</v>
      </c>
      <c r="B1198" s="434"/>
      <c r="C1198" s="434"/>
      <c r="D1198" s="434"/>
      <c r="E1198" s="434"/>
      <c r="F1198" s="434"/>
      <c r="G1198" s="434"/>
      <c r="H1198" s="434"/>
      <c r="I1198" s="434"/>
      <c r="J1198" s="434"/>
      <c r="K1198" s="434"/>
      <c r="L1198" s="435"/>
      <c r="M1198" s="117"/>
      <c r="N1198" s="117"/>
      <c r="O1198" s="117"/>
      <c r="P1198" s="117"/>
    </row>
    <row r="1199" spans="1:55" s="415" customFormat="1" x14ac:dyDescent="0.3">
      <c r="A1199" s="436" t="s">
        <v>13</v>
      </c>
      <c r="B1199" s="584">
        <f>B1200+B1202</f>
        <v>0</v>
      </c>
      <c r="C1199" s="584">
        <f t="shared" ref="C1199:L1199" si="1767">C1200+C1202</f>
        <v>0</v>
      </c>
      <c r="D1199" s="584">
        <f t="shared" si="1767"/>
        <v>0</v>
      </c>
      <c r="E1199" s="584">
        <f t="shared" si="1767"/>
        <v>0</v>
      </c>
      <c r="F1199" s="584">
        <f t="shared" si="1767"/>
        <v>0</v>
      </c>
      <c r="G1199" s="584">
        <f t="shared" si="1767"/>
        <v>0</v>
      </c>
      <c r="H1199" s="584">
        <f t="shared" si="1767"/>
        <v>0</v>
      </c>
      <c r="I1199" s="584">
        <f t="shared" si="1767"/>
        <v>0</v>
      </c>
      <c r="J1199" s="584">
        <f t="shared" si="1767"/>
        <v>0</v>
      </c>
      <c r="K1199" s="584">
        <f t="shared" si="1767"/>
        <v>0</v>
      </c>
      <c r="L1199" s="585">
        <f t="shared" si="1767"/>
        <v>0</v>
      </c>
      <c r="M1199" s="117"/>
      <c r="N1199" s="117"/>
      <c r="O1199" s="117"/>
      <c r="P1199" s="117"/>
    </row>
    <row r="1200" spans="1:55" s="416" customFormat="1" x14ac:dyDescent="0.3">
      <c r="A1200" s="433" t="s">
        <v>14</v>
      </c>
      <c r="B1200" s="437">
        <f>B1210</f>
        <v>0</v>
      </c>
      <c r="C1200" s="437">
        <f t="shared" ref="C1200:L1200" si="1768">C1210</f>
        <v>0</v>
      </c>
      <c r="D1200" s="437">
        <f t="shared" si="1768"/>
        <v>0</v>
      </c>
      <c r="E1200" s="437">
        <f t="shared" si="1768"/>
        <v>0</v>
      </c>
      <c r="F1200" s="437">
        <f t="shared" si="1768"/>
        <v>0</v>
      </c>
      <c r="G1200" s="437">
        <f t="shared" si="1768"/>
        <v>0</v>
      </c>
      <c r="H1200" s="437">
        <f t="shared" si="1768"/>
        <v>0</v>
      </c>
      <c r="I1200" s="437">
        <f t="shared" si="1768"/>
        <v>0</v>
      </c>
      <c r="J1200" s="437">
        <f t="shared" si="1768"/>
        <v>0</v>
      </c>
      <c r="K1200" s="437">
        <f t="shared" si="1768"/>
        <v>0</v>
      </c>
      <c r="L1200" s="438">
        <f t="shared" si="1768"/>
        <v>0</v>
      </c>
      <c r="M1200" s="117"/>
      <c r="N1200" s="117"/>
      <c r="O1200" s="117"/>
      <c r="P1200" s="117"/>
    </row>
    <row r="1201" spans="1:16" s="416" customFormat="1" x14ac:dyDescent="0.3">
      <c r="A1201" s="433" t="s">
        <v>15</v>
      </c>
      <c r="B1201" s="437">
        <f>B1210</f>
        <v>0</v>
      </c>
      <c r="C1201" s="437">
        <f t="shared" ref="C1201:L1201" si="1769">C1210</f>
        <v>0</v>
      </c>
      <c r="D1201" s="437">
        <f t="shared" si="1769"/>
        <v>0</v>
      </c>
      <c r="E1201" s="437">
        <f t="shared" si="1769"/>
        <v>0</v>
      </c>
      <c r="F1201" s="437">
        <f t="shared" si="1769"/>
        <v>0</v>
      </c>
      <c r="G1201" s="437">
        <f t="shared" si="1769"/>
        <v>0</v>
      </c>
      <c r="H1201" s="437">
        <f t="shared" si="1769"/>
        <v>0</v>
      </c>
      <c r="I1201" s="437">
        <f t="shared" si="1769"/>
        <v>0</v>
      </c>
      <c r="J1201" s="437">
        <f t="shared" si="1769"/>
        <v>0</v>
      </c>
      <c r="K1201" s="437">
        <f t="shared" si="1769"/>
        <v>0</v>
      </c>
      <c r="L1201" s="438">
        <f t="shared" si="1769"/>
        <v>0</v>
      </c>
      <c r="M1201" s="117"/>
      <c r="N1201" s="117"/>
      <c r="O1201" s="117"/>
      <c r="P1201" s="117"/>
    </row>
    <row r="1202" spans="1:16" s="416" customFormat="1" ht="52.5" thickBot="1" x14ac:dyDescent="0.35">
      <c r="A1202" s="440" t="s">
        <v>16</v>
      </c>
      <c r="B1202" s="441">
        <f>B1211</f>
        <v>0</v>
      </c>
      <c r="C1202" s="441">
        <f t="shared" ref="C1202:L1202" si="1770">C1211</f>
        <v>0</v>
      </c>
      <c r="D1202" s="441">
        <f t="shared" si="1770"/>
        <v>0</v>
      </c>
      <c r="E1202" s="441">
        <f t="shared" si="1770"/>
        <v>0</v>
      </c>
      <c r="F1202" s="441">
        <f t="shared" si="1770"/>
        <v>0</v>
      </c>
      <c r="G1202" s="441">
        <f t="shared" si="1770"/>
        <v>0</v>
      </c>
      <c r="H1202" s="441">
        <f t="shared" si="1770"/>
        <v>0</v>
      </c>
      <c r="I1202" s="441">
        <f t="shared" si="1770"/>
        <v>0</v>
      </c>
      <c r="J1202" s="441">
        <f t="shared" si="1770"/>
        <v>0</v>
      </c>
      <c r="K1202" s="441">
        <f t="shared" si="1770"/>
        <v>0</v>
      </c>
      <c r="L1202" s="442">
        <f t="shared" si="1770"/>
        <v>0</v>
      </c>
      <c r="M1202" s="117"/>
      <c r="N1202" s="117"/>
      <c r="O1202" s="117"/>
      <c r="P1202" s="117"/>
    </row>
    <row r="1203" spans="1:16" s="397" customFormat="1" x14ac:dyDescent="0.3">
      <c r="A1203" s="475" t="s">
        <v>461</v>
      </c>
      <c r="B1203" s="476"/>
      <c r="C1203" s="476"/>
      <c r="D1203" s="476"/>
      <c r="E1203" s="476"/>
      <c r="F1203" s="476"/>
      <c r="G1203" s="476"/>
      <c r="H1203" s="476"/>
      <c r="I1203" s="476"/>
      <c r="J1203" s="476"/>
      <c r="K1203" s="476"/>
      <c r="L1203" s="477"/>
      <c r="M1203" s="117"/>
      <c r="N1203" s="117"/>
      <c r="O1203" s="117"/>
      <c r="P1203" s="117"/>
    </row>
    <row r="1204" spans="1:16" s="422" customFormat="1" x14ac:dyDescent="0.3">
      <c r="A1204" s="478" t="s">
        <v>462</v>
      </c>
      <c r="B1204" s="450"/>
      <c r="C1204" s="450"/>
      <c r="D1204" s="450"/>
      <c r="E1204" s="450"/>
      <c r="F1204" s="450"/>
      <c r="G1204" s="450"/>
      <c r="H1204" s="450"/>
      <c r="I1204" s="450"/>
      <c r="J1204" s="450"/>
      <c r="K1204" s="450"/>
      <c r="L1204" s="488"/>
      <c r="M1204" s="117"/>
      <c r="N1204" s="117"/>
      <c r="O1204" s="117"/>
      <c r="P1204" s="117"/>
    </row>
    <row r="1205" spans="1:16" s="466" customFormat="1" ht="13.5" thickBot="1" x14ac:dyDescent="0.35">
      <c r="A1205" s="502" t="s">
        <v>584</v>
      </c>
      <c r="B1205" s="451">
        <f>B1206+B1207</f>
        <v>0</v>
      </c>
      <c r="C1205" s="451">
        <f t="shared" ref="C1205:L1205" si="1771">C1206+C1207</f>
        <v>0</v>
      </c>
      <c r="D1205" s="451">
        <f t="shared" si="1771"/>
        <v>0</v>
      </c>
      <c r="E1205" s="451">
        <f t="shared" si="1771"/>
        <v>0</v>
      </c>
      <c r="F1205" s="451">
        <f t="shared" si="1771"/>
        <v>0</v>
      </c>
      <c r="G1205" s="451">
        <f t="shared" si="1771"/>
        <v>0</v>
      </c>
      <c r="H1205" s="451">
        <f t="shared" si="1771"/>
        <v>0</v>
      </c>
      <c r="I1205" s="451">
        <f t="shared" si="1771"/>
        <v>0</v>
      </c>
      <c r="J1205" s="451">
        <f t="shared" si="1771"/>
        <v>0</v>
      </c>
      <c r="K1205" s="451">
        <f t="shared" si="1771"/>
        <v>0</v>
      </c>
      <c r="L1205" s="479">
        <f t="shared" si="1771"/>
        <v>0</v>
      </c>
      <c r="M1205" s="117"/>
      <c r="N1205" s="117"/>
      <c r="O1205" s="117"/>
      <c r="P1205" s="117"/>
    </row>
    <row r="1206" spans="1:16" s="466" customFormat="1" ht="13.5" hidden="1" thickBot="1" x14ac:dyDescent="0.35">
      <c r="A1206" s="478" t="s">
        <v>15</v>
      </c>
      <c r="B1206" s="452">
        <f>B1210</f>
        <v>0</v>
      </c>
      <c r="C1206" s="452">
        <f t="shared" ref="C1206:L1206" si="1772">C1210</f>
        <v>0</v>
      </c>
      <c r="D1206" s="452">
        <f t="shared" si="1772"/>
        <v>0</v>
      </c>
      <c r="E1206" s="452">
        <f t="shared" si="1772"/>
        <v>0</v>
      </c>
      <c r="F1206" s="452">
        <f t="shared" si="1772"/>
        <v>0</v>
      </c>
      <c r="G1206" s="452">
        <f t="shared" si="1772"/>
        <v>0</v>
      </c>
      <c r="H1206" s="452">
        <f t="shared" si="1772"/>
        <v>0</v>
      </c>
      <c r="I1206" s="452">
        <f t="shared" si="1772"/>
        <v>0</v>
      </c>
      <c r="J1206" s="452">
        <f t="shared" si="1772"/>
        <v>0</v>
      </c>
      <c r="K1206" s="452">
        <f t="shared" si="1772"/>
        <v>0</v>
      </c>
      <c r="L1206" s="459">
        <f t="shared" si="1772"/>
        <v>0</v>
      </c>
      <c r="M1206" s="117"/>
      <c r="N1206" s="117"/>
      <c r="O1206" s="117"/>
      <c r="P1206" s="117"/>
    </row>
    <row r="1207" spans="1:16" s="466" customFormat="1" ht="52.5" hidden="1" thickBot="1" x14ac:dyDescent="0.35">
      <c r="A1207" s="503" t="s">
        <v>16</v>
      </c>
      <c r="B1207" s="460">
        <f>B1211</f>
        <v>0</v>
      </c>
      <c r="C1207" s="460">
        <f t="shared" ref="C1207:L1207" si="1773">C1211</f>
        <v>0</v>
      </c>
      <c r="D1207" s="460">
        <f t="shared" si="1773"/>
        <v>0</v>
      </c>
      <c r="E1207" s="460">
        <f t="shared" si="1773"/>
        <v>0</v>
      </c>
      <c r="F1207" s="460">
        <f t="shared" si="1773"/>
        <v>0</v>
      </c>
      <c r="G1207" s="460">
        <f t="shared" si="1773"/>
        <v>0</v>
      </c>
      <c r="H1207" s="460">
        <f t="shared" si="1773"/>
        <v>0</v>
      </c>
      <c r="I1207" s="460">
        <f t="shared" si="1773"/>
        <v>0</v>
      </c>
      <c r="J1207" s="460">
        <f t="shared" si="1773"/>
        <v>0</v>
      </c>
      <c r="K1207" s="460">
        <f t="shared" si="1773"/>
        <v>0</v>
      </c>
      <c r="L1207" s="461">
        <f t="shared" si="1773"/>
        <v>0</v>
      </c>
      <c r="M1207" s="117"/>
      <c r="N1207" s="117"/>
      <c r="O1207" s="117"/>
      <c r="P1207" s="117"/>
    </row>
    <row r="1208" spans="1:16" s="415" customFormat="1" ht="52" x14ac:dyDescent="0.3">
      <c r="A1208" s="490" t="s">
        <v>607</v>
      </c>
      <c r="B1208" s="491">
        <v>0</v>
      </c>
      <c r="C1208" s="491">
        <v>0</v>
      </c>
      <c r="D1208" s="491">
        <v>0</v>
      </c>
      <c r="E1208" s="491">
        <v>0</v>
      </c>
      <c r="F1208" s="491">
        <v>0</v>
      </c>
      <c r="G1208" s="491">
        <v>0</v>
      </c>
      <c r="H1208" s="491">
        <v>0</v>
      </c>
      <c r="I1208" s="491">
        <v>0</v>
      </c>
      <c r="J1208" s="491">
        <v>0</v>
      </c>
      <c r="K1208" s="491">
        <v>0</v>
      </c>
      <c r="L1208" s="492">
        <v>0</v>
      </c>
      <c r="M1208" s="117"/>
      <c r="N1208" s="117"/>
      <c r="O1208" s="117"/>
      <c r="P1208" s="117"/>
    </row>
    <row r="1209" spans="1:16" s="467" customFormat="1" ht="13.5" thickBot="1" x14ac:dyDescent="0.35">
      <c r="A1209" s="547" t="s">
        <v>584</v>
      </c>
      <c r="B1209" s="545">
        <f>B1210+B1211</f>
        <v>0</v>
      </c>
      <c r="C1209" s="545">
        <f t="shared" ref="C1209" si="1774">C1210+C1211</f>
        <v>0</v>
      </c>
      <c r="D1209" s="545">
        <f t="shared" ref="D1209" si="1775">D1210+D1211</f>
        <v>0</v>
      </c>
      <c r="E1209" s="545">
        <f t="shared" ref="E1209" si="1776">E1210+E1211</f>
        <v>0</v>
      </c>
      <c r="F1209" s="545">
        <f t="shared" ref="F1209" si="1777">F1210+F1211</f>
        <v>0</v>
      </c>
      <c r="G1209" s="545">
        <f t="shared" ref="G1209" si="1778">G1210+G1211</f>
        <v>0</v>
      </c>
      <c r="H1209" s="545">
        <f t="shared" ref="H1209" si="1779">H1210+H1211</f>
        <v>0</v>
      </c>
      <c r="I1209" s="545">
        <f t="shared" ref="I1209" si="1780">I1210+I1211</f>
        <v>0</v>
      </c>
      <c r="J1209" s="545">
        <f t="shared" ref="J1209" si="1781">J1210+J1211</f>
        <v>0</v>
      </c>
      <c r="K1209" s="545">
        <f t="shared" ref="K1209" si="1782">K1210+K1211</f>
        <v>0</v>
      </c>
      <c r="L1209" s="546">
        <f t="shared" ref="L1209" si="1783">L1210+L1211</f>
        <v>0</v>
      </c>
      <c r="M1209" s="117"/>
      <c r="N1209" s="117"/>
      <c r="O1209" s="117"/>
      <c r="P1209" s="117"/>
    </row>
    <row r="1210" spans="1:16" s="415" customFormat="1" ht="13.5" hidden="1" thickBot="1" x14ac:dyDescent="0.35">
      <c r="A1210" s="406" t="s">
        <v>15</v>
      </c>
      <c r="B1210" s="407">
        <v>0</v>
      </c>
      <c r="C1210" s="407">
        <v>0</v>
      </c>
      <c r="D1210" s="407">
        <v>0</v>
      </c>
      <c r="E1210" s="407">
        <v>0</v>
      </c>
      <c r="F1210" s="407">
        <v>0</v>
      </c>
      <c r="G1210" s="407">
        <f>$B$1192/6</f>
        <v>0</v>
      </c>
      <c r="H1210" s="407">
        <f t="shared" ref="H1210:L1210" si="1784">$B$1192/6</f>
        <v>0</v>
      </c>
      <c r="I1210" s="407">
        <f t="shared" si="1784"/>
        <v>0</v>
      </c>
      <c r="J1210" s="407">
        <f t="shared" si="1784"/>
        <v>0</v>
      </c>
      <c r="K1210" s="407">
        <f t="shared" si="1784"/>
        <v>0</v>
      </c>
      <c r="L1210" s="408">
        <f t="shared" si="1784"/>
        <v>0</v>
      </c>
      <c r="M1210" s="117"/>
      <c r="N1210" s="117"/>
      <c r="O1210" s="117"/>
      <c r="P1210" s="117"/>
    </row>
    <row r="1211" spans="1:16" s="415" customFormat="1" ht="52.5" hidden="1" thickBot="1" x14ac:dyDescent="0.35">
      <c r="A1211" s="484" t="s">
        <v>16</v>
      </c>
      <c r="B1211" s="457">
        <f>'3.PIELIKUMS'!J155</f>
        <v>0</v>
      </c>
      <c r="C1211" s="457">
        <v>0</v>
      </c>
      <c r="D1211" s="457">
        <v>0</v>
      </c>
      <c r="E1211" s="457">
        <v>0</v>
      </c>
      <c r="F1211" s="457">
        <v>0</v>
      </c>
      <c r="G1211" s="457">
        <f>$B$1211/6</f>
        <v>0</v>
      </c>
      <c r="H1211" s="457">
        <f t="shared" ref="H1211:L1211" si="1785">$B$1211/6</f>
        <v>0</v>
      </c>
      <c r="I1211" s="457">
        <f t="shared" si="1785"/>
        <v>0</v>
      </c>
      <c r="J1211" s="457">
        <f t="shared" si="1785"/>
        <v>0</v>
      </c>
      <c r="K1211" s="457">
        <f t="shared" si="1785"/>
        <v>0</v>
      </c>
      <c r="L1211" s="458">
        <f t="shared" si="1785"/>
        <v>0</v>
      </c>
      <c r="M1211" s="117"/>
      <c r="N1211" s="117"/>
      <c r="O1211" s="117"/>
      <c r="P1211" s="117"/>
    </row>
    <row r="1212" spans="1:16" s="122" customFormat="1" ht="13.5" thickBot="1" x14ac:dyDescent="0.35">
      <c r="A1212" s="661" t="s">
        <v>608</v>
      </c>
      <c r="B1212" s="662"/>
      <c r="C1212" s="662"/>
      <c r="D1212" s="662"/>
      <c r="E1212" s="662"/>
      <c r="F1212" s="662"/>
      <c r="G1212" s="662"/>
      <c r="H1212" s="662"/>
      <c r="I1212" s="662"/>
      <c r="J1212" s="662"/>
      <c r="K1212" s="662"/>
      <c r="L1212" s="663"/>
      <c r="M1212" s="117"/>
      <c r="N1212" s="117"/>
      <c r="O1212" s="117"/>
      <c r="P1212" s="117"/>
    </row>
    <row r="1213" spans="1:16" s="122" customFormat="1" x14ac:dyDescent="0.3">
      <c r="A1213" s="470" t="s">
        <v>9</v>
      </c>
      <c r="B1213" s="247">
        <f>B1217</f>
        <v>219240000</v>
      </c>
      <c r="C1213" s="247">
        <f t="shared" ref="C1213:L1213" si="1786">C1217</f>
        <v>0</v>
      </c>
      <c r="D1213" s="247">
        <f t="shared" si="1786"/>
        <v>0</v>
      </c>
      <c r="E1213" s="247">
        <f t="shared" si="1786"/>
        <v>0</v>
      </c>
      <c r="F1213" s="247">
        <f t="shared" si="1786"/>
        <v>0</v>
      </c>
      <c r="G1213" s="247">
        <f t="shared" si="1786"/>
        <v>36540000</v>
      </c>
      <c r="H1213" s="247">
        <f t="shared" si="1786"/>
        <v>36540000</v>
      </c>
      <c r="I1213" s="247">
        <f t="shared" si="1786"/>
        <v>36540000</v>
      </c>
      <c r="J1213" s="247">
        <f t="shared" si="1786"/>
        <v>36540000</v>
      </c>
      <c r="K1213" s="247">
        <f t="shared" si="1786"/>
        <v>36540000</v>
      </c>
      <c r="L1213" s="280">
        <f t="shared" si="1786"/>
        <v>36540000</v>
      </c>
      <c r="M1213" s="117"/>
      <c r="N1213" s="117"/>
      <c r="O1213" s="117"/>
      <c r="P1213" s="117"/>
    </row>
    <row r="1214" spans="1:16" hidden="1" x14ac:dyDescent="0.3">
      <c r="A1214" s="107" t="s">
        <v>10</v>
      </c>
      <c r="B1214" s="171"/>
      <c r="C1214" s="171"/>
      <c r="D1214" s="171"/>
      <c r="E1214" s="171"/>
      <c r="F1214" s="171"/>
      <c r="G1214" s="171"/>
      <c r="H1214" s="171"/>
      <c r="I1214" s="171"/>
      <c r="J1214" s="171"/>
      <c r="K1214" s="171"/>
      <c r="L1214" s="172"/>
    </row>
    <row r="1215" spans="1:16" hidden="1" x14ac:dyDescent="0.3">
      <c r="A1215" s="107" t="s">
        <v>11</v>
      </c>
      <c r="B1215" s="171"/>
      <c r="C1215" s="171"/>
      <c r="D1215" s="171"/>
      <c r="E1215" s="171"/>
      <c r="F1215" s="171"/>
      <c r="G1215" s="171"/>
      <c r="H1215" s="171"/>
      <c r="I1215" s="171"/>
      <c r="J1215" s="171"/>
      <c r="K1215" s="171"/>
      <c r="L1215" s="172"/>
    </row>
    <row r="1216" spans="1:16" ht="26" hidden="1" x14ac:dyDescent="0.3">
      <c r="A1216" s="107" t="s">
        <v>12</v>
      </c>
      <c r="B1216" s="171"/>
      <c r="C1216" s="171"/>
      <c r="D1216" s="171"/>
      <c r="E1216" s="171"/>
      <c r="F1216" s="171"/>
      <c r="G1216" s="171"/>
      <c r="H1216" s="171"/>
      <c r="I1216" s="171"/>
      <c r="J1216" s="171"/>
      <c r="K1216" s="171"/>
      <c r="L1216" s="172"/>
    </row>
    <row r="1217" spans="1:16" s="122" customFormat="1" x14ac:dyDescent="0.3">
      <c r="A1217" s="146" t="s">
        <v>13</v>
      </c>
      <c r="B1217" s="147">
        <f>B1219+B1220</f>
        <v>219240000</v>
      </c>
      <c r="C1217" s="147">
        <f t="shared" ref="C1217:L1217" si="1787">C1219+C1220</f>
        <v>0</v>
      </c>
      <c r="D1217" s="147">
        <f t="shared" si="1787"/>
        <v>0</v>
      </c>
      <c r="E1217" s="147">
        <f t="shared" si="1787"/>
        <v>0</v>
      </c>
      <c r="F1217" s="147">
        <f t="shared" si="1787"/>
        <v>0</v>
      </c>
      <c r="G1217" s="147">
        <f t="shared" si="1787"/>
        <v>36540000</v>
      </c>
      <c r="H1217" s="147">
        <f t="shared" si="1787"/>
        <v>36540000</v>
      </c>
      <c r="I1217" s="147">
        <f t="shared" si="1787"/>
        <v>36540000</v>
      </c>
      <c r="J1217" s="147">
        <f t="shared" si="1787"/>
        <v>36540000</v>
      </c>
      <c r="K1217" s="147">
        <f t="shared" si="1787"/>
        <v>36540000</v>
      </c>
      <c r="L1217" s="151">
        <f t="shared" si="1787"/>
        <v>36540000</v>
      </c>
      <c r="M1217" s="117"/>
      <c r="N1217" s="117"/>
      <c r="O1217" s="117"/>
      <c r="P1217" s="117"/>
    </row>
    <row r="1218" spans="1:16" x14ac:dyDescent="0.3">
      <c r="A1218" s="148" t="s">
        <v>14</v>
      </c>
      <c r="B1218" s="171"/>
      <c r="C1218" s="171"/>
      <c r="D1218" s="171"/>
      <c r="E1218" s="171"/>
      <c r="F1218" s="171"/>
      <c r="G1218" s="171"/>
      <c r="H1218" s="171"/>
      <c r="I1218" s="171"/>
      <c r="J1218" s="171"/>
      <c r="K1218" s="171"/>
      <c r="L1218" s="172"/>
    </row>
    <row r="1219" spans="1:16" hidden="1" x14ac:dyDescent="0.3">
      <c r="A1219" s="148" t="s">
        <v>15</v>
      </c>
      <c r="B1219" s="149">
        <f t="shared" ref="B1219:L1219" si="1788">B1233+B1251+B1273+B1291</f>
        <v>0</v>
      </c>
      <c r="C1219" s="149">
        <f t="shared" si="1788"/>
        <v>0</v>
      </c>
      <c r="D1219" s="149">
        <f t="shared" si="1788"/>
        <v>0</v>
      </c>
      <c r="E1219" s="149">
        <f t="shared" si="1788"/>
        <v>0</v>
      </c>
      <c r="F1219" s="149">
        <f t="shared" si="1788"/>
        <v>0</v>
      </c>
      <c r="G1219" s="149">
        <f t="shared" si="1788"/>
        <v>0</v>
      </c>
      <c r="H1219" s="149">
        <f t="shared" si="1788"/>
        <v>0</v>
      </c>
      <c r="I1219" s="149">
        <f t="shared" si="1788"/>
        <v>0</v>
      </c>
      <c r="J1219" s="149">
        <f t="shared" si="1788"/>
        <v>0</v>
      </c>
      <c r="K1219" s="149">
        <f t="shared" si="1788"/>
        <v>0</v>
      </c>
      <c r="L1219" s="178">
        <f t="shared" si="1788"/>
        <v>0</v>
      </c>
    </row>
    <row r="1220" spans="1:16" ht="52.5" thickBot="1" x14ac:dyDescent="0.35">
      <c r="A1220" s="150" t="s">
        <v>16</v>
      </c>
      <c r="B1220" s="177">
        <f t="shared" ref="B1220:L1220" si="1789">B1234+B1252+B1274+B1292</f>
        <v>219240000</v>
      </c>
      <c r="C1220" s="177">
        <f t="shared" si="1789"/>
        <v>0</v>
      </c>
      <c r="D1220" s="177">
        <f t="shared" si="1789"/>
        <v>0</v>
      </c>
      <c r="E1220" s="177">
        <f t="shared" si="1789"/>
        <v>0</v>
      </c>
      <c r="F1220" s="177">
        <f t="shared" si="1789"/>
        <v>0</v>
      </c>
      <c r="G1220" s="177">
        <f t="shared" si="1789"/>
        <v>36540000</v>
      </c>
      <c r="H1220" s="177">
        <f t="shared" si="1789"/>
        <v>36540000</v>
      </c>
      <c r="I1220" s="177">
        <f t="shared" si="1789"/>
        <v>36540000</v>
      </c>
      <c r="J1220" s="177">
        <f t="shared" si="1789"/>
        <v>36540000</v>
      </c>
      <c r="K1220" s="177">
        <f t="shared" si="1789"/>
        <v>36540000</v>
      </c>
      <c r="L1220" s="179">
        <f t="shared" si="1789"/>
        <v>36540000</v>
      </c>
    </row>
    <row r="1221" spans="1:16" s="122" customFormat="1" x14ac:dyDescent="0.3">
      <c r="A1221" s="454" t="s">
        <v>461</v>
      </c>
      <c r="B1221" s="455"/>
      <c r="C1221" s="455"/>
      <c r="D1221" s="455"/>
      <c r="E1221" s="455"/>
      <c r="F1221" s="455"/>
      <c r="G1221" s="455"/>
      <c r="H1221" s="455"/>
      <c r="I1221" s="455"/>
      <c r="J1221" s="455"/>
      <c r="K1221" s="455"/>
      <c r="L1221" s="456"/>
      <c r="M1221" s="117"/>
      <c r="N1221" s="117"/>
      <c r="O1221" s="117"/>
      <c r="P1221" s="117"/>
    </row>
    <row r="1222" spans="1:16" s="122" customFormat="1" x14ac:dyDescent="0.3">
      <c r="A1222" s="252" t="s">
        <v>462</v>
      </c>
      <c r="B1222" s="248"/>
      <c r="C1222" s="248"/>
      <c r="D1222" s="248"/>
      <c r="E1222" s="248"/>
      <c r="F1222" s="248"/>
      <c r="G1222" s="248"/>
      <c r="H1222" s="248"/>
      <c r="I1222" s="248"/>
      <c r="J1222" s="248"/>
      <c r="K1222" s="248"/>
      <c r="L1222" s="249"/>
      <c r="M1222" s="117"/>
      <c r="N1222" s="117"/>
      <c r="O1222" s="117"/>
      <c r="P1222" s="117"/>
    </row>
    <row r="1223" spans="1:16" s="122" customFormat="1" x14ac:dyDescent="0.3">
      <c r="A1223" s="252" t="s">
        <v>584</v>
      </c>
      <c r="B1223" s="248">
        <f>B1237+B1255+B1277+B1295</f>
        <v>219240000</v>
      </c>
      <c r="C1223" s="248">
        <f t="shared" ref="C1223:L1223" si="1790">C1237+C1255+C1277+C1295</f>
        <v>0</v>
      </c>
      <c r="D1223" s="248">
        <f t="shared" si="1790"/>
        <v>0</v>
      </c>
      <c r="E1223" s="248">
        <f t="shared" si="1790"/>
        <v>0</v>
      </c>
      <c r="F1223" s="248">
        <f t="shared" si="1790"/>
        <v>0</v>
      </c>
      <c r="G1223" s="248">
        <f t="shared" si="1790"/>
        <v>36540000</v>
      </c>
      <c r="H1223" s="248">
        <f t="shared" si="1790"/>
        <v>36540000</v>
      </c>
      <c r="I1223" s="248">
        <f t="shared" si="1790"/>
        <v>36540000</v>
      </c>
      <c r="J1223" s="248">
        <f t="shared" si="1790"/>
        <v>36540000</v>
      </c>
      <c r="K1223" s="248">
        <f t="shared" si="1790"/>
        <v>36540000</v>
      </c>
      <c r="L1223" s="249">
        <f t="shared" si="1790"/>
        <v>36540000</v>
      </c>
      <c r="M1223" s="117"/>
      <c r="N1223" s="117"/>
      <c r="O1223" s="117"/>
      <c r="P1223" s="117"/>
    </row>
    <row r="1224" spans="1:16" s="122" customFormat="1" hidden="1" x14ac:dyDescent="0.3">
      <c r="A1224" s="252" t="s">
        <v>15</v>
      </c>
      <c r="B1224" s="463">
        <f t="shared" ref="B1224:L1225" si="1791">B1238+B1256+B1278+B1296</f>
        <v>0</v>
      </c>
      <c r="C1224" s="463">
        <f t="shared" si="1791"/>
        <v>0</v>
      </c>
      <c r="D1224" s="463">
        <f t="shared" si="1791"/>
        <v>0</v>
      </c>
      <c r="E1224" s="463">
        <f t="shared" si="1791"/>
        <v>0</v>
      </c>
      <c r="F1224" s="463">
        <f t="shared" si="1791"/>
        <v>0</v>
      </c>
      <c r="G1224" s="463">
        <f t="shared" si="1791"/>
        <v>0</v>
      </c>
      <c r="H1224" s="463">
        <f t="shared" si="1791"/>
        <v>0</v>
      </c>
      <c r="I1224" s="463">
        <f t="shared" si="1791"/>
        <v>0</v>
      </c>
      <c r="J1224" s="463">
        <f t="shared" si="1791"/>
        <v>0</v>
      </c>
      <c r="K1224" s="463">
        <f t="shared" si="1791"/>
        <v>0</v>
      </c>
      <c r="L1224" s="493">
        <f t="shared" si="1791"/>
        <v>0</v>
      </c>
      <c r="M1224" s="117"/>
      <c r="N1224" s="117"/>
      <c r="O1224" s="117"/>
      <c r="P1224" s="117"/>
    </row>
    <row r="1225" spans="1:16" s="122" customFormat="1" ht="52.5" thickBot="1" x14ac:dyDescent="0.35">
      <c r="A1225" s="251" t="s">
        <v>16</v>
      </c>
      <c r="B1225" s="494">
        <f t="shared" si="1791"/>
        <v>219240000</v>
      </c>
      <c r="C1225" s="494">
        <f t="shared" si="1791"/>
        <v>0</v>
      </c>
      <c r="D1225" s="494">
        <f t="shared" si="1791"/>
        <v>0</v>
      </c>
      <c r="E1225" s="494">
        <f t="shared" si="1791"/>
        <v>0</v>
      </c>
      <c r="F1225" s="494">
        <f t="shared" si="1791"/>
        <v>0</v>
      </c>
      <c r="G1225" s="494">
        <f t="shared" si="1791"/>
        <v>36540000</v>
      </c>
      <c r="H1225" s="494">
        <f t="shared" si="1791"/>
        <v>36540000</v>
      </c>
      <c r="I1225" s="494">
        <f t="shared" si="1791"/>
        <v>36540000</v>
      </c>
      <c r="J1225" s="494">
        <f t="shared" si="1791"/>
        <v>36540000</v>
      </c>
      <c r="K1225" s="494">
        <f t="shared" si="1791"/>
        <v>36540000</v>
      </c>
      <c r="L1225" s="495">
        <f t="shared" si="1791"/>
        <v>36540000</v>
      </c>
      <c r="M1225" s="117"/>
      <c r="N1225" s="117"/>
      <c r="O1225" s="117"/>
      <c r="P1225" s="117"/>
    </row>
    <row r="1226" spans="1:16" s="122" customFormat="1" ht="39" x14ac:dyDescent="0.3">
      <c r="A1226" s="447" t="s">
        <v>609</v>
      </c>
      <c r="B1226" s="652"/>
      <c r="C1226" s="652"/>
      <c r="D1226" s="652"/>
      <c r="E1226" s="652"/>
      <c r="F1226" s="652"/>
      <c r="G1226" s="652"/>
      <c r="H1226" s="652"/>
      <c r="I1226" s="652"/>
      <c r="J1226" s="652"/>
      <c r="K1226" s="652"/>
      <c r="L1226" s="653"/>
      <c r="M1226" s="117"/>
      <c r="N1226" s="117"/>
      <c r="O1226" s="117"/>
      <c r="P1226" s="117"/>
    </row>
    <row r="1227" spans="1:16" s="122" customFormat="1" ht="10.5" customHeight="1" x14ac:dyDescent="0.3">
      <c r="A1227" s="436" t="s">
        <v>9</v>
      </c>
      <c r="B1227" s="584">
        <f>B1231</f>
        <v>0</v>
      </c>
      <c r="C1227" s="584">
        <f t="shared" ref="C1227:L1227" si="1792">C1231</f>
        <v>0</v>
      </c>
      <c r="D1227" s="584">
        <f t="shared" si="1792"/>
        <v>0</v>
      </c>
      <c r="E1227" s="584">
        <f t="shared" si="1792"/>
        <v>0</v>
      </c>
      <c r="F1227" s="584">
        <f t="shared" si="1792"/>
        <v>0</v>
      </c>
      <c r="G1227" s="584">
        <f t="shared" si="1792"/>
        <v>0</v>
      </c>
      <c r="H1227" s="584">
        <f t="shared" si="1792"/>
        <v>0</v>
      </c>
      <c r="I1227" s="584">
        <f t="shared" si="1792"/>
        <v>0</v>
      </c>
      <c r="J1227" s="584">
        <f t="shared" si="1792"/>
        <v>0</v>
      </c>
      <c r="K1227" s="584">
        <f t="shared" si="1792"/>
        <v>0</v>
      </c>
      <c r="L1227" s="585">
        <f t="shared" si="1792"/>
        <v>0</v>
      </c>
      <c r="M1227" s="117"/>
      <c r="N1227" s="117"/>
      <c r="O1227" s="117"/>
      <c r="P1227" s="117"/>
    </row>
    <row r="1228" spans="1:16" hidden="1" x14ac:dyDescent="0.3">
      <c r="A1228" s="433" t="s">
        <v>10</v>
      </c>
      <c r="B1228" s="434"/>
      <c r="C1228" s="434"/>
      <c r="D1228" s="434"/>
      <c r="E1228" s="434"/>
      <c r="F1228" s="434"/>
      <c r="G1228" s="434"/>
      <c r="H1228" s="434"/>
      <c r="I1228" s="434"/>
      <c r="J1228" s="434"/>
      <c r="K1228" s="434"/>
      <c r="L1228" s="435"/>
    </row>
    <row r="1229" spans="1:16" hidden="1" x14ac:dyDescent="0.3">
      <c r="A1229" s="433" t="s">
        <v>11</v>
      </c>
      <c r="B1229" s="434"/>
      <c r="C1229" s="434"/>
      <c r="D1229" s="434"/>
      <c r="E1229" s="434"/>
      <c r="F1229" s="434"/>
      <c r="G1229" s="434"/>
      <c r="H1229" s="434"/>
      <c r="I1229" s="434"/>
      <c r="J1229" s="434"/>
      <c r="K1229" s="434"/>
      <c r="L1229" s="435"/>
    </row>
    <row r="1230" spans="1:16" ht="26" hidden="1" x14ac:dyDescent="0.3">
      <c r="A1230" s="433" t="s">
        <v>12</v>
      </c>
      <c r="B1230" s="434"/>
      <c r="C1230" s="434"/>
      <c r="D1230" s="434"/>
      <c r="E1230" s="434"/>
      <c r="F1230" s="434"/>
      <c r="G1230" s="434"/>
      <c r="H1230" s="434"/>
      <c r="I1230" s="434"/>
      <c r="J1230" s="434"/>
      <c r="K1230" s="434"/>
      <c r="L1230" s="435"/>
    </row>
    <row r="1231" spans="1:16" s="122" customFormat="1" x14ac:dyDescent="0.3">
      <c r="A1231" s="436" t="s">
        <v>13</v>
      </c>
      <c r="B1231" s="584">
        <f>B1233+B1234</f>
        <v>0</v>
      </c>
      <c r="C1231" s="584">
        <f t="shared" ref="C1231:L1231" si="1793">C1233+C1234</f>
        <v>0</v>
      </c>
      <c r="D1231" s="584">
        <f t="shared" si="1793"/>
        <v>0</v>
      </c>
      <c r="E1231" s="584">
        <f t="shared" si="1793"/>
        <v>0</v>
      </c>
      <c r="F1231" s="584">
        <f t="shared" si="1793"/>
        <v>0</v>
      </c>
      <c r="G1231" s="584">
        <f t="shared" si="1793"/>
        <v>0</v>
      </c>
      <c r="H1231" s="584">
        <f t="shared" si="1793"/>
        <v>0</v>
      </c>
      <c r="I1231" s="584">
        <f t="shared" si="1793"/>
        <v>0</v>
      </c>
      <c r="J1231" s="584">
        <f t="shared" si="1793"/>
        <v>0</v>
      </c>
      <c r="K1231" s="584">
        <f t="shared" si="1793"/>
        <v>0</v>
      </c>
      <c r="L1231" s="585">
        <f t="shared" si="1793"/>
        <v>0</v>
      </c>
      <c r="M1231" s="117"/>
      <c r="N1231" s="117"/>
      <c r="O1231" s="117"/>
      <c r="P1231" s="117"/>
    </row>
    <row r="1232" spans="1:16" x14ac:dyDescent="0.3">
      <c r="A1232" s="433" t="s">
        <v>14</v>
      </c>
      <c r="B1232" s="434"/>
      <c r="C1232" s="434"/>
      <c r="D1232" s="434"/>
      <c r="E1232" s="434"/>
      <c r="F1232" s="434"/>
      <c r="G1232" s="434"/>
      <c r="H1232" s="434"/>
      <c r="I1232" s="434"/>
      <c r="J1232" s="434"/>
      <c r="K1232" s="434"/>
      <c r="L1232" s="435"/>
    </row>
    <row r="1233" spans="1:16" x14ac:dyDescent="0.3">
      <c r="A1233" s="433" t="s">
        <v>15</v>
      </c>
      <c r="B1233" s="437">
        <f>B1242</f>
        <v>0</v>
      </c>
      <c r="C1233" s="437">
        <f t="shared" ref="C1233:L1233" si="1794">C1242</f>
        <v>0</v>
      </c>
      <c r="D1233" s="437">
        <f t="shared" si="1794"/>
        <v>0</v>
      </c>
      <c r="E1233" s="437">
        <f t="shared" si="1794"/>
        <v>0</v>
      </c>
      <c r="F1233" s="437">
        <f t="shared" si="1794"/>
        <v>0</v>
      </c>
      <c r="G1233" s="437">
        <f t="shared" si="1794"/>
        <v>0</v>
      </c>
      <c r="H1233" s="437">
        <f t="shared" si="1794"/>
        <v>0</v>
      </c>
      <c r="I1233" s="437">
        <f t="shared" si="1794"/>
        <v>0</v>
      </c>
      <c r="J1233" s="437">
        <f t="shared" si="1794"/>
        <v>0</v>
      </c>
      <c r="K1233" s="437">
        <f t="shared" si="1794"/>
        <v>0</v>
      </c>
      <c r="L1233" s="438">
        <f t="shared" si="1794"/>
        <v>0</v>
      </c>
    </row>
    <row r="1234" spans="1:16" ht="52.5" thickBot="1" x14ac:dyDescent="0.35">
      <c r="A1234" s="440" t="s">
        <v>16</v>
      </c>
      <c r="B1234" s="441">
        <f>B1243</f>
        <v>0</v>
      </c>
      <c r="C1234" s="441">
        <f t="shared" ref="C1234:L1234" si="1795">C1243</f>
        <v>0</v>
      </c>
      <c r="D1234" s="441">
        <f t="shared" si="1795"/>
        <v>0</v>
      </c>
      <c r="E1234" s="441">
        <f t="shared" si="1795"/>
        <v>0</v>
      </c>
      <c r="F1234" s="441">
        <f t="shared" si="1795"/>
        <v>0</v>
      </c>
      <c r="G1234" s="441">
        <f t="shared" si="1795"/>
        <v>0</v>
      </c>
      <c r="H1234" s="441">
        <f t="shared" si="1795"/>
        <v>0</v>
      </c>
      <c r="I1234" s="441">
        <f t="shared" si="1795"/>
        <v>0</v>
      </c>
      <c r="J1234" s="441">
        <f t="shared" si="1795"/>
        <v>0</v>
      </c>
      <c r="K1234" s="441">
        <f t="shared" si="1795"/>
        <v>0</v>
      </c>
      <c r="L1234" s="442">
        <f t="shared" si="1795"/>
        <v>0</v>
      </c>
    </row>
    <row r="1235" spans="1:16" s="397" customFormat="1" x14ac:dyDescent="0.3">
      <c r="A1235" s="454" t="s">
        <v>461</v>
      </c>
      <c r="B1235" s="455"/>
      <c r="C1235" s="455"/>
      <c r="D1235" s="455"/>
      <c r="E1235" s="455"/>
      <c r="F1235" s="455"/>
      <c r="G1235" s="455"/>
      <c r="H1235" s="455"/>
      <c r="I1235" s="455"/>
      <c r="J1235" s="455"/>
      <c r="K1235" s="455"/>
      <c r="L1235" s="456"/>
      <c r="M1235" s="117"/>
      <c r="N1235" s="117"/>
      <c r="O1235" s="117"/>
      <c r="P1235" s="117"/>
    </row>
    <row r="1236" spans="1:16" s="397" customFormat="1" x14ac:dyDescent="0.3">
      <c r="A1236" s="252" t="s">
        <v>462</v>
      </c>
      <c r="B1236" s="248"/>
      <c r="C1236" s="248"/>
      <c r="D1236" s="248"/>
      <c r="E1236" s="248"/>
      <c r="F1236" s="248"/>
      <c r="G1236" s="248"/>
      <c r="H1236" s="248"/>
      <c r="I1236" s="248"/>
      <c r="J1236" s="248"/>
      <c r="K1236" s="248"/>
      <c r="L1236" s="249"/>
      <c r="M1236" s="117"/>
      <c r="N1236" s="117"/>
      <c r="O1236" s="117"/>
      <c r="P1236" s="117"/>
    </row>
    <row r="1237" spans="1:16" s="466" customFormat="1" x14ac:dyDescent="0.3">
      <c r="A1237" s="502" t="s">
        <v>584</v>
      </c>
      <c r="B1237" s="451">
        <f>B1238+B1239</f>
        <v>0</v>
      </c>
      <c r="C1237" s="451">
        <f t="shared" ref="C1237:L1237" si="1796">C1238+C1239</f>
        <v>0</v>
      </c>
      <c r="D1237" s="451">
        <f t="shared" si="1796"/>
        <v>0</v>
      </c>
      <c r="E1237" s="451">
        <f t="shared" si="1796"/>
        <v>0</v>
      </c>
      <c r="F1237" s="451">
        <f t="shared" si="1796"/>
        <v>0</v>
      </c>
      <c r="G1237" s="451">
        <f t="shared" si="1796"/>
        <v>0</v>
      </c>
      <c r="H1237" s="451">
        <f t="shared" si="1796"/>
        <v>0</v>
      </c>
      <c r="I1237" s="451">
        <f t="shared" si="1796"/>
        <v>0</v>
      </c>
      <c r="J1237" s="451">
        <f t="shared" si="1796"/>
        <v>0</v>
      </c>
      <c r="K1237" s="451">
        <f t="shared" si="1796"/>
        <v>0</v>
      </c>
      <c r="L1237" s="479">
        <f t="shared" si="1796"/>
        <v>0</v>
      </c>
      <c r="M1237" s="117"/>
      <c r="N1237" s="117"/>
      <c r="O1237" s="117"/>
      <c r="P1237" s="117"/>
    </row>
    <row r="1238" spans="1:16" s="250" customFormat="1" hidden="1" x14ac:dyDescent="0.3">
      <c r="A1238" s="252" t="s">
        <v>15</v>
      </c>
      <c r="B1238" s="463">
        <f>B1242</f>
        <v>0</v>
      </c>
      <c r="C1238" s="463">
        <f t="shared" ref="C1238:L1238" si="1797">C1242</f>
        <v>0</v>
      </c>
      <c r="D1238" s="463">
        <f t="shared" si="1797"/>
        <v>0</v>
      </c>
      <c r="E1238" s="463">
        <f t="shared" si="1797"/>
        <v>0</v>
      </c>
      <c r="F1238" s="463">
        <f t="shared" si="1797"/>
        <v>0</v>
      </c>
      <c r="G1238" s="463">
        <f t="shared" si="1797"/>
        <v>0</v>
      </c>
      <c r="H1238" s="463">
        <f t="shared" si="1797"/>
        <v>0</v>
      </c>
      <c r="I1238" s="463">
        <f t="shared" si="1797"/>
        <v>0</v>
      </c>
      <c r="J1238" s="463">
        <f t="shared" si="1797"/>
        <v>0</v>
      </c>
      <c r="K1238" s="463">
        <f t="shared" si="1797"/>
        <v>0</v>
      </c>
      <c r="L1238" s="493">
        <f t="shared" si="1797"/>
        <v>0</v>
      </c>
      <c r="M1238" s="117"/>
      <c r="N1238" s="117"/>
      <c r="O1238" s="117"/>
      <c r="P1238" s="117"/>
    </row>
    <row r="1239" spans="1:16" s="250" customFormat="1" ht="52.5" hidden="1" thickBot="1" x14ac:dyDescent="0.35">
      <c r="A1239" s="251" t="s">
        <v>16</v>
      </c>
      <c r="B1239" s="494">
        <f>B1243</f>
        <v>0</v>
      </c>
      <c r="C1239" s="494">
        <f t="shared" ref="C1239:L1239" si="1798">C1243</f>
        <v>0</v>
      </c>
      <c r="D1239" s="494">
        <f t="shared" si="1798"/>
        <v>0</v>
      </c>
      <c r="E1239" s="494">
        <f t="shared" si="1798"/>
        <v>0</v>
      </c>
      <c r="F1239" s="494">
        <f t="shared" si="1798"/>
        <v>0</v>
      </c>
      <c r="G1239" s="494">
        <f t="shared" si="1798"/>
        <v>0</v>
      </c>
      <c r="H1239" s="494">
        <f t="shared" si="1798"/>
        <v>0</v>
      </c>
      <c r="I1239" s="494">
        <f t="shared" si="1798"/>
        <v>0</v>
      </c>
      <c r="J1239" s="494">
        <f t="shared" si="1798"/>
        <v>0</v>
      </c>
      <c r="K1239" s="494">
        <f t="shared" si="1798"/>
        <v>0</v>
      </c>
      <c r="L1239" s="495">
        <f t="shared" si="1798"/>
        <v>0</v>
      </c>
      <c r="M1239" s="117"/>
      <c r="N1239" s="117"/>
      <c r="O1239" s="117"/>
      <c r="P1239" s="117"/>
    </row>
    <row r="1240" spans="1:16" s="122" customFormat="1" ht="26" x14ac:dyDescent="0.3">
      <c r="A1240" s="384" t="s">
        <v>610</v>
      </c>
      <c r="B1240" s="385">
        <f>B1242+B1243</f>
        <v>0</v>
      </c>
      <c r="C1240" s="385">
        <f t="shared" ref="C1240:L1240" si="1799">C1242+C1243</f>
        <v>0</v>
      </c>
      <c r="D1240" s="385">
        <f t="shared" si="1799"/>
        <v>0</v>
      </c>
      <c r="E1240" s="385">
        <f t="shared" si="1799"/>
        <v>0</v>
      </c>
      <c r="F1240" s="385">
        <f t="shared" si="1799"/>
        <v>0</v>
      </c>
      <c r="G1240" s="385">
        <f t="shared" si="1799"/>
        <v>0</v>
      </c>
      <c r="H1240" s="385">
        <f t="shared" si="1799"/>
        <v>0</v>
      </c>
      <c r="I1240" s="385">
        <f t="shared" si="1799"/>
        <v>0</v>
      </c>
      <c r="J1240" s="385">
        <f t="shared" si="1799"/>
        <v>0</v>
      </c>
      <c r="K1240" s="385">
        <f t="shared" si="1799"/>
        <v>0</v>
      </c>
      <c r="L1240" s="386">
        <f t="shared" si="1799"/>
        <v>0</v>
      </c>
      <c r="M1240" s="117"/>
      <c r="N1240" s="117"/>
      <c r="O1240" s="117"/>
      <c r="P1240" s="117"/>
    </row>
    <row r="1241" spans="1:16" s="467" customFormat="1" ht="13.5" thickBot="1" x14ac:dyDescent="0.35">
      <c r="A1241" s="547" t="s">
        <v>584</v>
      </c>
      <c r="B1241" s="545">
        <f>B1242+B1243</f>
        <v>0</v>
      </c>
      <c r="C1241" s="545">
        <f t="shared" ref="C1241" si="1800">C1242+C1243</f>
        <v>0</v>
      </c>
      <c r="D1241" s="545">
        <f t="shared" ref="D1241" si="1801">D1242+D1243</f>
        <v>0</v>
      </c>
      <c r="E1241" s="545">
        <f t="shared" ref="E1241" si="1802">E1242+E1243</f>
        <v>0</v>
      </c>
      <c r="F1241" s="545">
        <f t="shared" ref="F1241" si="1803">F1242+F1243</f>
        <v>0</v>
      </c>
      <c r="G1241" s="545">
        <f t="shared" ref="G1241" si="1804">G1242+G1243</f>
        <v>0</v>
      </c>
      <c r="H1241" s="545">
        <f t="shared" ref="H1241" si="1805">H1242+H1243</f>
        <v>0</v>
      </c>
      <c r="I1241" s="545">
        <f t="shared" ref="I1241" si="1806">I1242+I1243</f>
        <v>0</v>
      </c>
      <c r="J1241" s="545">
        <f t="shared" ref="J1241" si="1807">J1242+J1243</f>
        <v>0</v>
      </c>
      <c r="K1241" s="545">
        <f t="shared" ref="K1241" si="1808">K1242+K1243</f>
        <v>0</v>
      </c>
      <c r="L1241" s="546">
        <f t="shared" ref="L1241" si="1809">L1242+L1243</f>
        <v>0</v>
      </c>
      <c r="M1241" s="117"/>
      <c r="N1241" s="117"/>
      <c r="O1241" s="117"/>
      <c r="P1241" s="117"/>
    </row>
    <row r="1242" spans="1:16" s="122" customFormat="1" ht="13.5" hidden="1" thickBot="1" x14ac:dyDescent="0.35">
      <c r="A1242" s="148" t="s">
        <v>15</v>
      </c>
      <c r="B1242" s="149">
        <v>0</v>
      </c>
      <c r="C1242" s="149">
        <v>0</v>
      </c>
      <c r="D1242" s="149">
        <v>0</v>
      </c>
      <c r="E1242" s="149">
        <v>0</v>
      </c>
      <c r="F1242" s="149">
        <v>0</v>
      </c>
      <c r="G1242" s="149">
        <f>$B$911/6</f>
        <v>0</v>
      </c>
      <c r="H1242" s="149">
        <f t="shared" ref="H1242:L1242" si="1810">$B$911/6</f>
        <v>0</v>
      </c>
      <c r="I1242" s="149">
        <f t="shared" si="1810"/>
        <v>0</v>
      </c>
      <c r="J1242" s="149">
        <f t="shared" si="1810"/>
        <v>0</v>
      </c>
      <c r="K1242" s="149">
        <f t="shared" si="1810"/>
        <v>0</v>
      </c>
      <c r="L1242" s="178">
        <f t="shared" si="1810"/>
        <v>0</v>
      </c>
      <c r="M1242" s="117"/>
      <c r="N1242" s="117"/>
      <c r="O1242" s="117"/>
      <c r="P1242" s="117"/>
    </row>
    <row r="1243" spans="1:16" s="122" customFormat="1" ht="52.5" hidden="1" thickBot="1" x14ac:dyDescent="0.35">
      <c r="A1243" s="176" t="s">
        <v>16</v>
      </c>
      <c r="B1243" s="183">
        <v>0</v>
      </c>
      <c r="C1243" s="183">
        <v>0</v>
      </c>
      <c r="D1243" s="183">
        <v>0</v>
      </c>
      <c r="E1243" s="183">
        <v>0</v>
      </c>
      <c r="F1243" s="183">
        <v>0</v>
      </c>
      <c r="G1243" s="183">
        <f t="shared" ref="G1243:L1243" si="1811">$B$1243/6</f>
        <v>0</v>
      </c>
      <c r="H1243" s="183">
        <f t="shared" si="1811"/>
        <v>0</v>
      </c>
      <c r="I1243" s="183">
        <f t="shared" si="1811"/>
        <v>0</v>
      </c>
      <c r="J1243" s="183">
        <f t="shared" si="1811"/>
        <v>0</v>
      </c>
      <c r="K1243" s="183">
        <f t="shared" si="1811"/>
        <v>0</v>
      </c>
      <c r="L1243" s="184">
        <f t="shared" si="1811"/>
        <v>0</v>
      </c>
      <c r="M1243" s="117"/>
      <c r="N1243" s="117"/>
      <c r="O1243" s="117"/>
      <c r="P1243" s="117"/>
    </row>
    <row r="1244" spans="1:16" s="122" customFormat="1" ht="26" x14ac:dyDescent="0.3">
      <c r="A1244" s="447" t="s">
        <v>611</v>
      </c>
      <c r="B1244" s="652"/>
      <c r="C1244" s="652"/>
      <c r="D1244" s="652"/>
      <c r="E1244" s="652"/>
      <c r="F1244" s="652"/>
      <c r="G1244" s="652"/>
      <c r="H1244" s="652"/>
      <c r="I1244" s="652"/>
      <c r="J1244" s="652"/>
      <c r="K1244" s="652"/>
      <c r="L1244" s="653"/>
      <c r="M1244" s="117"/>
      <c r="N1244" s="117"/>
      <c r="O1244" s="117"/>
      <c r="P1244" s="117"/>
    </row>
    <row r="1245" spans="1:16" s="122" customFormat="1" ht="17.25" customHeight="1" x14ac:dyDescent="0.3">
      <c r="A1245" s="436" t="s">
        <v>9</v>
      </c>
      <c r="B1245" s="584">
        <f>B1249</f>
        <v>217500000</v>
      </c>
      <c r="C1245" s="584">
        <f t="shared" ref="C1245:L1245" si="1812">C1249</f>
        <v>0</v>
      </c>
      <c r="D1245" s="584">
        <f t="shared" si="1812"/>
        <v>0</v>
      </c>
      <c r="E1245" s="584">
        <f t="shared" si="1812"/>
        <v>0</v>
      </c>
      <c r="F1245" s="584">
        <f t="shared" si="1812"/>
        <v>0</v>
      </c>
      <c r="G1245" s="584">
        <f t="shared" si="1812"/>
        <v>36250000</v>
      </c>
      <c r="H1245" s="584">
        <f t="shared" si="1812"/>
        <v>36250000</v>
      </c>
      <c r="I1245" s="584">
        <f t="shared" si="1812"/>
        <v>36250000</v>
      </c>
      <c r="J1245" s="584">
        <f t="shared" si="1812"/>
        <v>36250000</v>
      </c>
      <c r="K1245" s="584">
        <f t="shared" si="1812"/>
        <v>36250000</v>
      </c>
      <c r="L1245" s="585">
        <f t="shared" si="1812"/>
        <v>36250000</v>
      </c>
      <c r="M1245" s="117"/>
      <c r="N1245" s="117"/>
      <c r="O1245" s="117"/>
      <c r="P1245" s="117"/>
    </row>
    <row r="1246" spans="1:16" hidden="1" x14ac:dyDescent="0.3">
      <c r="A1246" s="433" t="s">
        <v>10</v>
      </c>
      <c r="B1246" s="434"/>
      <c r="C1246" s="434"/>
      <c r="D1246" s="434"/>
      <c r="E1246" s="434"/>
      <c r="F1246" s="434"/>
      <c r="G1246" s="434"/>
      <c r="H1246" s="434"/>
      <c r="I1246" s="434"/>
      <c r="J1246" s="434"/>
      <c r="K1246" s="434"/>
      <c r="L1246" s="435"/>
    </row>
    <row r="1247" spans="1:16" hidden="1" x14ac:dyDescent="0.3">
      <c r="A1247" s="433" t="s">
        <v>11</v>
      </c>
      <c r="B1247" s="434"/>
      <c r="C1247" s="434"/>
      <c r="D1247" s="434"/>
      <c r="E1247" s="434"/>
      <c r="F1247" s="434"/>
      <c r="G1247" s="434"/>
      <c r="H1247" s="434"/>
      <c r="I1247" s="434"/>
      <c r="J1247" s="434"/>
      <c r="K1247" s="434"/>
      <c r="L1247" s="435"/>
    </row>
    <row r="1248" spans="1:16" ht="26" hidden="1" x14ac:dyDescent="0.3">
      <c r="A1248" s="433" t="s">
        <v>12</v>
      </c>
      <c r="B1248" s="434"/>
      <c r="C1248" s="434"/>
      <c r="D1248" s="434"/>
      <c r="E1248" s="434"/>
      <c r="F1248" s="434"/>
      <c r="G1248" s="434"/>
      <c r="H1248" s="434"/>
      <c r="I1248" s="434"/>
      <c r="J1248" s="434"/>
      <c r="K1248" s="434"/>
      <c r="L1248" s="435"/>
    </row>
    <row r="1249" spans="1:16" s="122" customFormat="1" x14ac:dyDescent="0.3">
      <c r="A1249" s="436" t="s">
        <v>13</v>
      </c>
      <c r="B1249" s="584">
        <f>B1251+B1252</f>
        <v>217500000</v>
      </c>
      <c r="C1249" s="584">
        <f t="shared" ref="C1249:L1249" si="1813">C1251+C1252</f>
        <v>0</v>
      </c>
      <c r="D1249" s="584">
        <f t="shared" si="1813"/>
        <v>0</v>
      </c>
      <c r="E1249" s="584">
        <f t="shared" si="1813"/>
        <v>0</v>
      </c>
      <c r="F1249" s="584">
        <f t="shared" si="1813"/>
        <v>0</v>
      </c>
      <c r="G1249" s="584">
        <f t="shared" si="1813"/>
        <v>36250000</v>
      </c>
      <c r="H1249" s="584">
        <f t="shared" si="1813"/>
        <v>36250000</v>
      </c>
      <c r="I1249" s="584">
        <f t="shared" si="1813"/>
        <v>36250000</v>
      </c>
      <c r="J1249" s="584">
        <f t="shared" si="1813"/>
        <v>36250000</v>
      </c>
      <c r="K1249" s="584">
        <f t="shared" si="1813"/>
        <v>36250000</v>
      </c>
      <c r="L1249" s="585">
        <f t="shared" si="1813"/>
        <v>36250000</v>
      </c>
      <c r="M1249" s="117"/>
      <c r="N1249" s="117"/>
      <c r="O1249" s="117"/>
      <c r="P1249" s="117"/>
    </row>
    <row r="1250" spans="1:16" x14ac:dyDescent="0.3">
      <c r="A1250" s="433" t="s">
        <v>14</v>
      </c>
      <c r="B1250" s="434"/>
      <c r="C1250" s="434"/>
      <c r="D1250" s="434"/>
      <c r="E1250" s="434"/>
      <c r="F1250" s="434"/>
      <c r="G1250" s="434"/>
      <c r="H1250" s="434"/>
      <c r="I1250" s="434"/>
      <c r="J1250" s="434"/>
      <c r="K1250" s="434"/>
      <c r="L1250" s="435"/>
    </row>
    <row r="1251" spans="1:16" hidden="1" x14ac:dyDescent="0.3">
      <c r="A1251" s="433" t="s">
        <v>15</v>
      </c>
      <c r="B1251" s="437">
        <f t="shared" ref="B1251:L1251" si="1814">B1242+B1264+B1260</f>
        <v>0</v>
      </c>
      <c r="C1251" s="437">
        <f t="shared" si="1814"/>
        <v>0</v>
      </c>
      <c r="D1251" s="437">
        <f t="shared" si="1814"/>
        <v>0</v>
      </c>
      <c r="E1251" s="437">
        <f t="shared" si="1814"/>
        <v>0</v>
      </c>
      <c r="F1251" s="437">
        <f t="shared" si="1814"/>
        <v>0</v>
      </c>
      <c r="G1251" s="437">
        <f t="shared" si="1814"/>
        <v>0</v>
      </c>
      <c r="H1251" s="437">
        <f t="shared" si="1814"/>
        <v>0</v>
      </c>
      <c r="I1251" s="437">
        <f t="shared" si="1814"/>
        <v>0</v>
      </c>
      <c r="J1251" s="437">
        <f t="shared" si="1814"/>
        <v>0</v>
      </c>
      <c r="K1251" s="437">
        <f t="shared" si="1814"/>
        <v>0</v>
      </c>
      <c r="L1251" s="438">
        <f t="shared" si="1814"/>
        <v>0</v>
      </c>
    </row>
    <row r="1252" spans="1:16" ht="52.5" thickBot="1" x14ac:dyDescent="0.35">
      <c r="A1252" s="440" t="s">
        <v>16</v>
      </c>
      <c r="B1252" s="441">
        <f t="shared" ref="B1252:L1252" si="1815">B1243+B1265+B1261</f>
        <v>217500000</v>
      </c>
      <c r="C1252" s="441">
        <f t="shared" si="1815"/>
        <v>0</v>
      </c>
      <c r="D1252" s="441">
        <f t="shared" si="1815"/>
        <v>0</v>
      </c>
      <c r="E1252" s="441">
        <f t="shared" si="1815"/>
        <v>0</v>
      </c>
      <c r="F1252" s="441">
        <f t="shared" si="1815"/>
        <v>0</v>
      </c>
      <c r="G1252" s="441">
        <f t="shared" si="1815"/>
        <v>36250000</v>
      </c>
      <c r="H1252" s="441">
        <f t="shared" si="1815"/>
        <v>36250000</v>
      </c>
      <c r="I1252" s="441">
        <f t="shared" si="1815"/>
        <v>36250000</v>
      </c>
      <c r="J1252" s="441">
        <f t="shared" si="1815"/>
        <v>36250000</v>
      </c>
      <c r="K1252" s="441">
        <f t="shared" si="1815"/>
        <v>36250000</v>
      </c>
      <c r="L1252" s="442">
        <f t="shared" si="1815"/>
        <v>36250000</v>
      </c>
    </row>
    <row r="1253" spans="1:16" s="397" customFormat="1" x14ac:dyDescent="0.3">
      <c r="A1253" s="454" t="s">
        <v>461</v>
      </c>
      <c r="B1253" s="455"/>
      <c r="C1253" s="455"/>
      <c r="D1253" s="455"/>
      <c r="E1253" s="455"/>
      <c r="F1253" s="455"/>
      <c r="G1253" s="455"/>
      <c r="H1253" s="455"/>
      <c r="I1253" s="455"/>
      <c r="J1253" s="455"/>
      <c r="K1253" s="455"/>
      <c r="L1253" s="456"/>
      <c r="M1253" s="117"/>
      <c r="N1253" s="117"/>
      <c r="O1253" s="117"/>
      <c r="P1253" s="117"/>
    </row>
    <row r="1254" spans="1:16" s="397" customFormat="1" x14ac:dyDescent="0.3">
      <c r="A1254" s="252" t="s">
        <v>462</v>
      </c>
      <c r="B1254" s="248"/>
      <c r="C1254" s="248"/>
      <c r="D1254" s="248"/>
      <c r="E1254" s="248"/>
      <c r="F1254" s="248"/>
      <c r="G1254" s="248"/>
      <c r="H1254" s="248"/>
      <c r="I1254" s="248"/>
      <c r="J1254" s="248"/>
      <c r="K1254" s="248"/>
      <c r="L1254" s="249"/>
      <c r="M1254" s="117"/>
      <c r="N1254" s="117"/>
      <c r="O1254" s="117"/>
      <c r="P1254" s="117"/>
    </row>
    <row r="1255" spans="1:16" s="467" customFormat="1" x14ac:dyDescent="0.3">
      <c r="A1255" s="502" t="s">
        <v>584</v>
      </c>
      <c r="B1255" s="451">
        <f>B1259+B1263</f>
        <v>217500000</v>
      </c>
      <c r="C1255" s="451">
        <f t="shared" ref="C1255:L1255" si="1816">C1259+C1263</f>
        <v>0</v>
      </c>
      <c r="D1255" s="451">
        <f t="shared" si="1816"/>
        <v>0</v>
      </c>
      <c r="E1255" s="451">
        <f t="shared" si="1816"/>
        <v>0</v>
      </c>
      <c r="F1255" s="451">
        <f t="shared" si="1816"/>
        <v>0</v>
      </c>
      <c r="G1255" s="451">
        <f t="shared" si="1816"/>
        <v>36250000</v>
      </c>
      <c r="H1255" s="451">
        <f t="shared" si="1816"/>
        <v>36250000</v>
      </c>
      <c r="I1255" s="451">
        <f t="shared" si="1816"/>
        <v>36250000</v>
      </c>
      <c r="J1255" s="451">
        <f t="shared" si="1816"/>
        <v>36250000</v>
      </c>
      <c r="K1255" s="451">
        <f t="shared" si="1816"/>
        <v>36250000</v>
      </c>
      <c r="L1255" s="479">
        <f t="shared" si="1816"/>
        <v>36250000</v>
      </c>
      <c r="M1255" s="117"/>
      <c r="N1255" s="117"/>
      <c r="O1255" s="117"/>
      <c r="P1255" s="117"/>
    </row>
    <row r="1256" spans="1:16" s="122" customFormat="1" hidden="1" x14ac:dyDescent="0.3">
      <c r="A1256" s="252" t="s">
        <v>15</v>
      </c>
      <c r="B1256" s="463">
        <f>B1260+B1264</f>
        <v>0</v>
      </c>
      <c r="C1256" s="463">
        <f t="shared" ref="C1256:L1256" si="1817">C1260+C1264</f>
        <v>0</v>
      </c>
      <c r="D1256" s="463">
        <f t="shared" si="1817"/>
        <v>0</v>
      </c>
      <c r="E1256" s="463">
        <f t="shared" si="1817"/>
        <v>0</v>
      </c>
      <c r="F1256" s="463">
        <f t="shared" si="1817"/>
        <v>0</v>
      </c>
      <c r="G1256" s="463">
        <f t="shared" si="1817"/>
        <v>0</v>
      </c>
      <c r="H1256" s="463">
        <f t="shared" si="1817"/>
        <v>0</v>
      </c>
      <c r="I1256" s="463">
        <f t="shared" si="1817"/>
        <v>0</v>
      </c>
      <c r="J1256" s="463">
        <f t="shared" si="1817"/>
        <v>0</v>
      </c>
      <c r="K1256" s="463">
        <f t="shared" si="1817"/>
        <v>0</v>
      </c>
      <c r="L1256" s="493">
        <f t="shared" si="1817"/>
        <v>0</v>
      </c>
      <c r="M1256" s="117"/>
      <c r="N1256" s="117"/>
      <c r="O1256" s="117"/>
      <c r="P1256" s="117"/>
    </row>
    <row r="1257" spans="1:16" s="122" customFormat="1" ht="52.5" thickBot="1" x14ac:dyDescent="0.35">
      <c r="A1257" s="251" t="s">
        <v>16</v>
      </c>
      <c r="B1257" s="494">
        <f>B1261+B1265</f>
        <v>217500000</v>
      </c>
      <c r="C1257" s="494">
        <f t="shared" ref="C1257:L1257" si="1818">C1261+C1265</f>
        <v>0</v>
      </c>
      <c r="D1257" s="494">
        <f t="shared" si="1818"/>
        <v>0</v>
      </c>
      <c r="E1257" s="494">
        <f t="shared" si="1818"/>
        <v>0</v>
      </c>
      <c r="F1257" s="494">
        <f t="shared" si="1818"/>
        <v>0</v>
      </c>
      <c r="G1257" s="494">
        <f t="shared" si="1818"/>
        <v>36250000</v>
      </c>
      <c r="H1257" s="494">
        <f t="shared" si="1818"/>
        <v>36250000</v>
      </c>
      <c r="I1257" s="494">
        <f t="shared" si="1818"/>
        <v>36250000</v>
      </c>
      <c r="J1257" s="494">
        <f t="shared" si="1818"/>
        <v>36250000</v>
      </c>
      <c r="K1257" s="494">
        <f t="shared" si="1818"/>
        <v>36250000</v>
      </c>
      <c r="L1257" s="495">
        <f t="shared" si="1818"/>
        <v>36250000</v>
      </c>
      <c r="M1257" s="117"/>
      <c r="N1257" s="117"/>
      <c r="O1257" s="117"/>
      <c r="P1257" s="117"/>
    </row>
    <row r="1258" spans="1:16" s="122" customFormat="1" ht="26" x14ac:dyDescent="0.3">
      <c r="A1258" s="384" t="s">
        <v>612</v>
      </c>
      <c r="B1258" s="385">
        <f>B1260+B1261</f>
        <v>0</v>
      </c>
      <c r="C1258" s="385">
        <f t="shared" ref="C1258:L1258" si="1819">C1260+C1261</f>
        <v>0</v>
      </c>
      <c r="D1258" s="385">
        <f t="shared" si="1819"/>
        <v>0</v>
      </c>
      <c r="E1258" s="385">
        <f t="shared" si="1819"/>
        <v>0</v>
      </c>
      <c r="F1258" s="385">
        <f t="shared" si="1819"/>
        <v>0</v>
      </c>
      <c r="G1258" s="385">
        <f t="shared" si="1819"/>
        <v>0</v>
      </c>
      <c r="H1258" s="385">
        <f t="shared" si="1819"/>
        <v>0</v>
      </c>
      <c r="I1258" s="385">
        <f t="shared" si="1819"/>
        <v>0</v>
      </c>
      <c r="J1258" s="385">
        <f t="shared" si="1819"/>
        <v>0</v>
      </c>
      <c r="K1258" s="385">
        <f t="shared" si="1819"/>
        <v>0</v>
      </c>
      <c r="L1258" s="386">
        <f t="shared" si="1819"/>
        <v>0</v>
      </c>
      <c r="M1258" s="117"/>
      <c r="N1258" s="117"/>
      <c r="O1258" s="117"/>
      <c r="P1258" s="117"/>
    </row>
    <row r="1259" spans="1:16" s="467" customFormat="1" x14ac:dyDescent="0.3">
      <c r="A1259" s="547" t="s">
        <v>584</v>
      </c>
      <c r="B1259" s="545">
        <f>B1260+B1261</f>
        <v>0</v>
      </c>
      <c r="C1259" s="545">
        <f t="shared" ref="C1259" si="1820">C1260+C1261</f>
        <v>0</v>
      </c>
      <c r="D1259" s="545">
        <f t="shared" ref="D1259" si="1821">D1260+D1261</f>
        <v>0</v>
      </c>
      <c r="E1259" s="545">
        <f t="shared" ref="E1259" si="1822">E1260+E1261</f>
        <v>0</v>
      </c>
      <c r="F1259" s="545">
        <f t="shared" ref="F1259" si="1823">F1260+F1261</f>
        <v>0</v>
      </c>
      <c r="G1259" s="545">
        <f t="shared" ref="G1259" si="1824">G1260+G1261</f>
        <v>0</v>
      </c>
      <c r="H1259" s="545">
        <f t="shared" ref="H1259" si="1825">H1260+H1261</f>
        <v>0</v>
      </c>
      <c r="I1259" s="545">
        <f t="shared" ref="I1259" si="1826">I1260+I1261</f>
        <v>0</v>
      </c>
      <c r="J1259" s="545">
        <f t="shared" ref="J1259" si="1827">J1260+J1261</f>
        <v>0</v>
      </c>
      <c r="K1259" s="545">
        <f t="shared" ref="K1259" si="1828">K1260+K1261</f>
        <v>0</v>
      </c>
      <c r="L1259" s="546">
        <f t="shared" ref="L1259" si="1829">L1260+L1261</f>
        <v>0</v>
      </c>
      <c r="M1259" s="117"/>
      <c r="N1259" s="117"/>
      <c r="O1259" s="117"/>
      <c r="P1259" s="117"/>
    </row>
    <row r="1260" spans="1:16" s="122" customFormat="1" hidden="1" x14ac:dyDescent="0.3">
      <c r="A1260" s="148" t="s">
        <v>15</v>
      </c>
      <c r="B1260" s="149">
        <v>0</v>
      </c>
      <c r="C1260" s="149">
        <v>0</v>
      </c>
      <c r="D1260" s="149">
        <v>0</v>
      </c>
      <c r="E1260" s="149">
        <v>0</v>
      </c>
      <c r="F1260" s="149">
        <v>0</v>
      </c>
      <c r="G1260" s="149">
        <f>$B$911/6</f>
        <v>0</v>
      </c>
      <c r="H1260" s="149">
        <f t="shared" ref="H1260:L1260" si="1830">$B$911/6</f>
        <v>0</v>
      </c>
      <c r="I1260" s="149">
        <f t="shared" si="1830"/>
        <v>0</v>
      </c>
      <c r="J1260" s="149">
        <f t="shared" si="1830"/>
        <v>0</v>
      </c>
      <c r="K1260" s="149">
        <f t="shared" si="1830"/>
        <v>0</v>
      </c>
      <c r="L1260" s="178">
        <f t="shared" si="1830"/>
        <v>0</v>
      </c>
      <c r="M1260" s="117"/>
      <c r="N1260" s="117"/>
      <c r="O1260" s="117"/>
      <c r="P1260" s="117"/>
    </row>
    <row r="1261" spans="1:16" s="122" customFormat="1" ht="52" hidden="1" x14ac:dyDescent="0.3">
      <c r="A1261" s="148" t="s">
        <v>16</v>
      </c>
      <c r="B1261" s="149">
        <v>0</v>
      </c>
      <c r="C1261" s="149">
        <v>0</v>
      </c>
      <c r="D1261" s="149">
        <v>0</v>
      </c>
      <c r="E1261" s="149">
        <v>0</v>
      </c>
      <c r="F1261" s="149">
        <v>0</v>
      </c>
      <c r="G1261" s="149">
        <f>$B$1261/6</f>
        <v>0</v>
      </c>
      <c r="H1261" s="149">
        <f t="shared" ref="H1261:L1261" si="1831">$B$1261/6</f>
        <v>0</v>
      </c>
      <c r="I1261" s="149">
        <f t="shared" si="1831"/>
        <v>0</v>
      </c>
      <c r="J1261" s="149">
        <f t="shared" si="1831"/>
        <v>0</v>
      </c>
      <c r="K1261" s="149">
        <f t="shared" si="1831"/>
        <v>0</v>
      </c>
      <c r="L1261" s="178">
        <f t="shared" si="1831"/>
        <v>0</v>
      </c>
      <c r="M1261" s="117"/>
      <c r="N1261" s="117"/>
      <c r="O1261" s="117"/>
      <c r="P1261" s="117"/>
    </row>
    <row r="1262" spans="1:16" s="122" customFormat="1" ht="51" customHeight="1" x14ac:dyDescent="0.3">
      <c r="A1262" s="180" t="s">
        <v>613</v>
      </c>
      <c r="B1262" s="181">
        <f>B1264+B1265</f>
        <v>217500000</v>
      </c>
      <c r="C1262" s="181">
        <f t="shared" ref="C1262:L1262" si="1832">C1264+C1265</f>
        <v>0</v>
      </c>
      <c r="D1262" s="181">
        <f t="shared" si="1832"/>
        <v>0</v>
      </c>
      <c r="E1262" s="181">
        <f t="shared" si="1832"/>
        <v>0</v>
      </c>
      <c r="F1262" s="181">
        <f t="shared" si="1832"/>
        <v>0</v>
      </c>
      <c r="G1262" s="181">
        <f t="shared" si="1832"/>
        <v>36250000</v>
      </c>
      <c r="H1262" s="181">
        <f t="shared" si="1832"/>
        <v>36250000</v>
      </c>
      <c r="I1262" s="181">
        <f t="shared" si="1832"/>
        <v>36250000</v>
      </c>
      <c r="J1262" s="181">
        <f t="shared" si="1832"/>
        <v>36250000</v>
      </c>
      <c r="K1262" s="181">
        <f t="shared" si="1832"/>
        <v>36250000</v>
      </c>
      <c r="L1262" s="182">
        <f t="shared" si="1832"/>
        <v>36250000</v>
      </c>
      <c r="M1262" s="117"/>
      <c r="N1262" s="117"/>
      <c r="O1262" s="117"/>
      <c r="P1262" s="117"/>
    </row>
    <row r="1263" spans="1:16" s="467" customFormat="1" x14ac:dyDescent="0.3">
      <c r="A1263" s="547" t="s">
        <v>584</v>
      </c>
      <c r="B1263" s="545">
        <f>B1264+B1265</f>
        <v>217500000</v>
      </c>
      <c r="C1263" s="545">
        <f t="shared" ref="C1263" si="1833">C1264+C1265</f>
        <v>0</v>
      </c>
      <c r="D1263" s="545">
        <f t="shared" ref="D1263" si="1834">D1264+D1265</f>
        <v>0</v>
      </c>
      <c r="E1263" s="545">
        <f t="shared" ref="E1263" si="1835">E1264+E1265</f>
        <v>0</v>
      </c>
      <c r="F1263" s="545">
        <f t="shared" ref="F1263" si="1836">F1264+F1265</f>
        <v>0</v>
      </c>
      <c r="G1263" s="545">
        <f t="shared" ref="G1263" si="1837">G1264+G1265</f>
        <v>36250000</v>
      </c>
      <c r="H1263" s="545">
        <f t="shared" ref="H1263" si="1838">H1264+H1265</f>
        <v>36250000</v>
      </c>
      <c r="I1263" s="545">
        <f t="shared" ref="I1263" si="1839">I1264+I1265</f>
        <v>36250000</v>
      </c>
      <c r="J1263" s="545">
        <f t="shared" ref="J1263" si="1840">J1264+J1265</f>
        <v>36250000</v>
      </c>
      <c r="K1263" s="545">
        <f t="shared" ref="K1263" si="1841">K1264+K1265</f>
        <v>36250000</v>
      </c>
      <c r="L1263" s="546">
        <f t="shared" ref="L1263" si="1842">L1264+L1265</f>
        <v>36250000</v>
      </c>
      <c r="M1263" s="117"/>
      <c r="N1263" s="117"/>
      <c r="O1263" s="117"/>
      <c r="P1263" s="117"/>
    </row>
    <row r="1264" spans="1:16" s="122" customFormat="1" hidden="1" x14ac:dyDescent="0.3">
      <c r="A1264" s="148" t="s">
        <v>15</v>
      </c>
      <c r="B1264" s="149">
        <v>0</v>
      </c>
      <c r="C1264" s="149">
        <v>0</v>
      </c>
      <c r="D1264" s="149">
        <v>0</v>
      </c>
      <c r="E1264" s="149">
        <v>0</v>
      </c>
      <c r="F1264" s="149">
        <v>0</v>
      </c>
      <c r="G1264" s="149">
        <f>$B$1264/6</f>
        <v>0</v>
      </c>
      <c r="H1264" s="149">
        <f t="shared" ref="H1264:L1264" si="1843">$B$1264/6</f>
        <v>0</v>
      </c>
      <c r="I1264" s="149">
        <f t="shared" si="1843"/>
        <v>0</v>
      </c>
      <c r="J1264" s="149">
        <f t="shared" si="1843"/>
        <v>0</v>
      </c>
      <c r="K1264" s="149">
        <f t="shared" si="1843"/>
        <v>0</v>
      </c>
      <c r="L1264" s="178">
        <f t="shared" si="1843"/>
        <v>0</v>
      </c>
      <c r="M1264" s="117"/>
      <c r="N1264" s="117"/>
      <c r="O1264" s="117"/>
      <c r="P1264" s="117"/>
    </row>
    <row r="1265" spans="1:16" s="122" customFormat="1" ht="52.5" thickBot="1" x14ac:dyDescent="0.35">
      <c r="A1265" s="176" t="s">
        <v>16</v>
      </c>
      <c r="B1265" s="183">
        <f>'3.PIELIKUMS'!J149</f>
        <v>217500000</v>
      </c>
      <c r="C1265" s="183">
        <v>0</v>
      </c>
      <c r="D1265" s="183">
        <v>0</v>
      </c>
      <c r="E1265" s="183">
        <v>0</v>
      </c>
      <c r="F1265" s="183">
        <v>0</v>
      </c>
      <c r="G1265" s="183">
        <f>$B$1265/6</f>
        <v>36250000</v>
      </c>
      <c r="H1265" s="183">
        <f t="shared" ref="H1265:L1265" si="1844">$B$1265/6</f>
        <v>36250000</v>
      </c>
      <c r="I1265" s="183">
        <f t="shared" si="1844"/>
        <v>36250000</v>
      </c>
      <c r="J1265" s="183">
        <f t="shared" si="1844"/>
        <v>36250000</v>
      </c>
      <c r="K1265" s="183">
        <f t="shared" si="1844"/>
        <v>36250000</v>
      </c>
      <c r="L1265" s="184">
        <f t="shared" si="1844"/>
        <v>36250000</v>
      </c>
      <c r="M1265" s="117"/>
      <c r="N1265" s="117"/>
      <c r="O1265" s="117"/>
      <c r="P1265" s="117"/>
    </row>
    <row r="1266" spans="1:16" s="122" customFormat="1" ht="26" x14ac:dyDescent="0.3">
      <c r="A1266" s="447" t="s">
        <v>614</v>
      </c>
      <c r="B1266" s="652"/>
      <c r="C1266" s="652"/>
      <c r="D1266" s="652"/>
      <c r="E1266" s="652"/>
      <c r="F1266" s="652"/>
      <c r="G1266" s="652"/>
      <c r="H1266" s="652"/>
      <c r="I1266" s="652"/>
      <c r="J1266" s="652"/>
      <c r="K1266" s="652"/>
      <c r="L1266" s="653"/>
      <c r="M1266" s="117"/>
      <c r="N1266" s="117"/>
      <c r="O1266" s="117"/>
      <c r="P1266" s="117"/>
    </row>
    <row r="1267" spans="1:16" s="122" customFormat="1" ht="17.25" customHeight="1" x14ac:dyDescent="0.3">
      <c r="A1267" s="436" t="s">
        <v>9</v>
      </c>
      <c r="B1267" s="584">
        <f>B1271</f>
        <v>1740000</v>
      </c>
      <c r="C1267" s="584">
        <f t="shared" ref="C1267:L1267" si="1845">C1271</f>
        <v>0</v>
      </c>
      <c r="D1267" s="584">
        <f t="shared" si="1845"/>
        <v>0</v>
      </c>
      <c r="E1267" s="584">
        <f t="shared" si="1845"/>
        <v>0</v>
      </c>
      <c r="F1267" s="584">
        <f t="shared" si="1845"/>
        <v>0</v>
      </c>
      <c r="G1267" s="584">
        <f t="shared" si="1845"/>
        <v>290000</v>
      </c>
      <c r="H1267" s="584">
        <f t="shared" si="1845"/>
        <v>290000</v>
      </c>
      <c r="I1267" s="584">
        <f t="shared" si="1845"/>
        <v>290000</v>
      </c>
      <c r="J1267" s="584">
        <f t="shared" si="1845"/>
        <v>290000</v>
      </c>
      <c r="K1267" s="584">
        <f t="shared" si="1845"/>
        <v>290000</v>
      </c>
      <c r="L1267" s="585">
        <f t="shared" si="1845"/>
        <v>290000</v>
      </c>
      <c r="M1267" s="117"/>
      <c r="N1267" s="117"/>
      <c r="O1267" s="117"/>
      <c r="P1267" s="117"/>
    </row>
    <row r="1268" spans="1:16" hidden="1" x14ac:dyDescent="0.3">
      <c r="A1268" s="433" t="s">
        <v>10</v>
      </c>
      <c r="B1268" s="434"/>
      <c r="C1268" s="434"/>
      <c r="D1268" s="434"/>
      <c r="E1268" s="434"/>
      <c r="F1268" s="434"/>
      <c r="G1268" s="434"/>
      <c r="H1268" s="434"/>
      <c r="I1268" s="434"/>
      <c r="J1268" s="434"/>
      <c r="K1268" s="434"/>
      <c r="L1268" s="435"/>
    </row>
    <row r="1269" spans="1:16" hidden="1" x14ac:dyDescent="0.3">
      <c r="A1269" s="433" t="s">
        <v>11</v>
      </c>
      <c r="B1269" s="434"/>
      <c r="C1269" s="434"/>
      <c r="D1269" s="434"/>
      <c r="E1269" s="434"/>
      <c r="F1269" s="434"/>
      <c r="G1269" s="434"/>
      <c r="H1269" s="434"/>
      <c r="I1269" s="434"/>
      <c r="J1269" s="434"/>
      <c r="K1269" s="434"/>
      <c r="L1269" s="435"/>
    </row>
    <row r="1270" spans="1:16" ht="26" hidden="1" x14ac:dyDescent="0.3">
      <c r="A1270" s="433" t="s">
        <v>12</v>
      </c>
      <c r="B1270" s="434"/>
      <c r="C1270" s="434"/>
      <c r="D1270" s="434"/>
      <c r="E1270" s="434"/>
      <c r="F1270" s="434"/>
      <c r="G1270" s="434"/>
      <c r="H1270" s="434"/>
      <c r="I1270" s="434"/>
      <c r="J1270" s="434"/>
      <c r="K1270" s="434"/>
      <c r="L1270" s="435"/>
    </row>
    <row r="1271" spans="1:16" s="122" customFormat="1" x14ac:dyDescent="0.3">
      <c r="A1271" s="436" t="s">
        <v>13</v>
      </c>
      <c r="B1271" s="584">
        <f>B1273+B1274</f>
        <v>1740000</v>
      </c>
      <c r="C1271" s="584">
        <f t="shared" ref="C1271:L1271" si="1846">C1273+C1274</f>
        <v>0</v>
      </c>
      <c r="D1271" s="584">
        <f t="shared" si="1846"/>
        <v>0</v>
      </c>
      <c r="E1271" s="584">
        <f t="shared" si="1846"/>
        <v>0</v>
      </c>
      <c r="F1271" s="584">
        <f t="shared" si="1846"/>
        <v>0</v>
      </c>
      <c r="G1271" s="584">
        <f t="shared" si="1846"/>
        <v>290000</v>
      </c>
      <c r="H1271" s="584">
        <f t="shared" si="1846"/>
        <v>290000</v>
      </c>
      <c r="I1271" s="584">
        <f t="shared" si="1846"/>
        <v>290000</v>
      </c>
      <c r="J1271" s="584">
        <f t="shared" si="1846"/>
        <v>290000</v>
      </c>
      <c r="K1271" s="584">
        <f t="shared" si="1846"/>
        <v>290000</v>
      </c>
      <c r="L1271" s="585">
        <f t="shared" si="1846"/>
        <v>290000</v>
      </c>
      <c r="M1271" s="117"/>
      <c r="N1271" s="117"/>
      <c r="O1271" s="117"/>
      <c r="P1271" s="117"/>
    </row>
    <row r="1272" spans="1:16" x14ac:dyDescent="0.3">
      <c r="A1272" s="433" t="s">
        <v>14</v>
      </c>
      <c r="B1272" s="434"/>
      <c r="C1272" s="434"/>
      <c r="D1272" s="434"/>
      <c r="E1272" s="434"/>
      <c r="F1272" s="434"/>
      <c r="G1272" s="434"/>
      <c r="H1272" s="434"/>
      <c r="I1272" s="434"/>
      <c r="J1272" s="434"/>
      <c r="K1272" s="434"/>
      <c r="L1272" s="435"/>
    </row>
    <row r="1273" spans="1:16" hidden="1" x14ac:dyDescent="0.3">
      <c r="A1273" s="433" t="s">
        <v>15</v>
      </c>
      <c r="B1273" s="437">
        <f>B1282</f>
        <v>0</v>
      </c>
      <c r="C1273" s="437">
        <f t="shared" ref="C1273:L1273" si="1847">C1282</f>
        <v>0</v>
      </c>
      <c r="D1273" s="437">
        <f t="shared" si="1847"/>
        <v>0</v>
      </c>
      <c r="E1273" s="437">
        <f t="shared" si="1847"/>
        <v>0</v>
      </c>
      <c r="F1273" s="437">
        <f t="shared" si="1847"/>
        <v>0</v>
      </c>
      <c r="G1273" s="437">
        <f t="shared" si="1847"/>
        <v>0</v>
      </c>
      <c r="H1273" s="437">
        <f t="shared" si="1847"/>
        <v>0</v>
      </c>
      <c r="I1273" s="437">
        <f t="shared" si="1847"/>
        <v>0</v>
      </c>
      <c r="J1273" s="437">
        <f t="shared" si="1847"/>
        <v>0</v>
      </c>
      <c r="K1273" s="437">
        <f t="shared" si="1847"/>
        <v>0</v>
      </c>
      <c r="L1273" s="438">
        <f t="shared" si="1847"/>
        <v>0</v>
      </c>
    </row>
    <row r="1274" spans="1:16" ht="52.5" thickBot="1" x14ac:dyDescent="0.35">
      <c r="A1274" s="440" t="s">
        <v>16</v>
      </c>
      <c r="B1274" s="441">
        <f>B1283</f>
        <v>1740000</v>
      </c>
      <c r="C1274" s="441">
        <f t="shared" ref="C1274:L1274" si="1848">C1283</f>
        <v>0</v>
      </c>
      <c r="D1274" s="441">
        <f t="shared" si="1848"/>
        <v>0</v>
      </c>
      <c r="E1274" s="441">
        <f t="shared" si="1848"/>
        <v>0</v>
      </c>
      <c r="F1274" s="441">
        <f t="shared" si="1848"/>
        <v>0</v>
      </c>
      <c r="G1274" s="441">
        <f t="shared" si="1848"/>
        <v>290000</v>
      </c>
      <c r="H1274" s="441">
        <f t="shared" si="1848"/>
        <v>290000</v>
      </c>
      <c r="I1274" s="441">
        <f t="shared" si="1848"/>
        <v>290000</v>
      </c>
      <c r="J1274" s="441">
        <f t="shared" si="1848"/>
        <v>290000</v>
      </c>
      <c r="K1274" s="441">
        <f t="shared" si="1848"/>
        <v>290000</v>
      </c>
      <c r="L1274" s="442">
        <f t="shared" si="1848"/>
        <v>290000</v>
      </c>
    </row>
    <row r="1275" spans="1:16" s="397" customFormat="1" x14ac:dyDescent="0.3">
      <c r="A1275" s="454" t="s">
        <v>461</v>
      </c>
      <c r="B1275" s="455"/>
      <c r="C1275" s="455"/>
      <c r="D1275" s="455"/>
      <c r="E1275" s="455"/>
      <c r="F1275" s="455"/>
      <c r="G1275" s="455"/>
      <c r="H1275" s="455"/>
      <c r="I1275" s="455"/>
      <c r="J1275" s="455"/>
      <c r="K1275" s="455"/>
      <c r="L1275" s="456"/>
      <c r="M1275" s="117"/>
      <c r="N1275" s="117"/>
      <c r="O1275" s="117"/>
      <c r="P1275" s="117"/>
    </row>
    <row r="1276" spans="1:16" s="397" customFormat="1" x14ac:dyDescent="0.3">
      <c r="A1276" s="252" t="s">
        <v>462</v>
      </c>
      <c r="B1276" s="248"/>
      <c r="C1276" s="248"/>
      <c r="D1276" s="248"/>
      <c r="E1276" s="248"/>
      <c r="F1276" s="248"/>
      <c r="G1276" s="248"/>
      <c r="H1276" s="248"/>
      <c r="I1276" s="248"/>
      <c r="J1276" s="248"/>
      <c r="K1276" s="248"/>
      <c r="L1276" s="249"/>
      <c r="M1276" s="117"/>
      <c r="N1276" s="117"/>
      <c r="O1276" s="117"/>
      <c r="P1276" s="117"/>
    </row>
    <row r="1277" spans="1:16" s="466" customFormat="1" x14ac:dyDescent="0.3">
      <c r="A1277" s="502" t="s">
        <v>584</v>
      </c>
      <c r="B1277" s="451">
        <f>B1278+B1279</f>
        <v>1740000</v>
      </c>
      <c r="C1277" s="451">
        <f t="shared" ref="C1277:L1277" si="1849">C1278+C1279</f>
        <v>0</v>
      </c>
      <c r="D1277" s="451">
        <f t="shared" si="1849"/>
        <v>0</v>
      </c>
      <c r="E1277" s="451">
        <f t="shared" si="1849"/>
        <v>0</v>
      </c>
      <c r="F1277" s="451">
        <f t="shared" si="1849"/>
        <v>0</v>
      </c>
      <c r="G1277" s="451">
        <f t="shared" si="1849"/>
        <v>290000</v>
      </c>
      <c r="H1277" s="451">
        <f t="shared" si="1849"/>
        <v>290000</v>
      </c>
      <c r="I1277" s="451">
        <f t="shared" si="1849"/>
        <v>290000</v>
      </c>
      <c r="J1277" s="451">
        <f t="shared" si="1849"/>
        <v>290000</v>
      </c>
      <c r="K1277" s="451">
        <f t="shared" si="1849"/>
        <v>290000</v>
      </c>
      <c r="L1277" s="479">
        <f t="shared" si="1849"/>
        <v>290000</v>
      </c>
      <c r="M1277" s="117"/>
      <c r="N1277" s="117"/>
      <c r="O1277" s="117"/>
      <c r="P1277" s="117"/>
    </row>
    <row r="1278" spans="1:16" s="250" customFormat="1" hidden="1" x14ac:dyDescent="0.3">
      <c r="A1278" s="252" t="s">
        <v>15</v>
      </c>
      <c r="B1278" s="463">
        <f>B1282</f>
        <v>0</v>
      </c>
      <c r="C1278" s="463">
        <f t="shared" ref="C1278:L1278" si="1850">C1282</f>
        <v>0</v>
      </c>
      <c r="D1278" s="463">
        <f t="shared" si="1850"/>
        <v>0</v>
      </c>
      <c r="E1278" s="463">
        <f t="shared" si="1850"/>
        <v>0</v>
      </c>
      <c r="F1278" s="463">
        <f t="shared" si="1850"/>
        <v>0</v>
      </c>
      <c r="G1278" s="463">
        <f t="shared" si="1850"/>
        <v>0</v>
      </c>
      <c r="H1278" s="463">
        <f t="shared" si="1850"/>
        <v>0</v>
      </c>
      <c r="I1278" s="463">
        <f t="shared" si="1850"/>
        <v>0</v>
      </c>
      <c r="J1278" s="463">
        <f t="shared" si="1850"/>
        <v>0</v>
      </c>
      <c r="K1278" s="463">
        <f t="shared" si="1850"/>
        <v>0</v>
      </c>
      <c r="L1278" s="493">
        <f t="shared" si="1850"/>
        <v>0</v>
      </c>
      <c r="M1278" s="117"/>
      <c r="N1278" s="117"/>
      <c r="O1278" s="117"/>
      <c r="P1278" s="117"/>
    </row>
    <row r="1279" spans="1:16" s="250" customFormat="1" ht="52.5" thickBot="1" x14ac:dyDescent="0.35">
      <c r="A1279" s="251" t="s">
        <v>16</v>
      </c>
      <c r="B1279" s="494">
        <f>B1283</f>
        <v>1740000</v>
      </c>
      <c r="C1279" s="494">
        <f t="shared" ref="C1279:L1279" si="1851">C1283</f>
        <v>0</v>
      </c>
      <c r="D1279" s="494">
        <f t="shared" si="1851"/>
        <v>0</v>
      </c>
      <c r="E1279" s="494">
        <f t="shared" si="1851"/>
        <v>0</v>
      </c>
      <c r="F1279" s="494">
        <f t="shared" si="1851"/>
        <v>0</v>
      </c>
      <c r="G1279" s="494">
        <f t="shared" si="1851"/>
        <v>290000</v>
      </c>
      <c r="H1279" s="494">
        <f t="shared" si="1851"/>
        <v>290000</v>
      </c>
      <c r="I1279" s="494">
        <f t="shared" si="1851"/>
        <v>290000</v>
      </c>
      <c r="J1279" s="494">
        <f t="shared" si="1851"/>
        <v>290000</v>
      </c>
      <c r="K1279" s="494">
        <f t="shared" si="1851"/>
        <v>290000</v>
      </c>
      <c r="L1279" s="495">
        <f t="shared" si="1851"/>
        <v>290000</v>
      </c>
      <c r="M1279" s="117"/>
      <c r="N1279" s="117"/>
      <c r="O1279" s="117"/>
      <c r="P1279" s="117"/>
    </row>
    <row r="1280" spans="1:16" s="122" customFormat="1" ht="26" x14ac:dyDescent="0.3">
      <c r="A1280" s="384" t="s">
        <v>615</v>
      </c>
      <c r="B1280" s="385">
        <f>B1282+B1283</f>
        <v>1740000</v>
      </c>
      <c r="C1280" s="385">
        <f t="shared" ref="C1280:L1280" si="1852">C1282+C1283</f>
        <v>0</v>
      </c>
      <c r="D1280" s="385">
        <f t="shared" si="1852"/>
        <v>0</v>
      </c>
      <c r="E1280" s="385">
        <f t="shared" si="1852"/>
        <v>0</v>
      </c>
      <c r="F1280" s="385">
        <f t="shared" si="1852"/>
        <v>0</v>
      </c>
      <c r="G1280" s="385">
        <f t="shared" si="1852"/>
        <v>290000</v>
      </c>
      <c r="H1280" s="385">
        <f t="shared" si="1852"/>
        <v>290000</v>
      </c>
      <c r="I1280" s="385">
        <f t="shared" si="1852"/>
        <v>290000</v>
      </c>
      <c r="J1280" s="385">
        <f t="shared" si="1852"/>
        <v>290000</v>
      </c>
      <c r="K1280" s="385">
        <f t="shared" si="1852"/>
        <v>290000</v>
      </c>
      <c r="L1280" s="386">
        <f t="shared" si="1852"/>
        <v>290000</v>
      </c>
      <c r="M1280" s="117"/>
      <c r="N1280" s="117"/>
      <c r="O1280" s="117"/>
      <c r="P1280" s="117"/>
    </row>
    <row r="1281" spans="1:16" s="467" customFormat="1" x14ac:dyDescent="0.3">
      <c r="A1281" s="547" t="s">
        <v>584</v>
      </c>
      <c r="B1281" s="545">
        <f>B1282+B1283</f>
        <v>1740000</v>
      </c>
      <c r="C1281" s="545">
        <f t="shared" ref="C1281" si="1853">C1282+C1283</f>
        <v>0</v>
      </c>
      <c r="D1281" s="545">
        <f t="shared" ref="D1281" si="1854">D1282+D1283</f>
        <v>0</v>
      </c>
      <c r="E1281" s="545">
        <f t="shared" ref="E1281" si="1855">E1282+E1283</f>
        <v>0</v>
      </c>
      <c r="F1281" s="545">
        <f t="shared" ref="F1281" si="1856">F1282+F1283</f>
        <v>0</v>
      </c>
      <c r="G1281" s="545">
        <f t="shared" ref="G1281" si="1857">G1282+G1283</f>
        <v>290000</v>
      </c>
      <c r="H1281" s="545">
        <f t="shared" ref="H1281" si="1858">H1282+H1283</f>
        <v>290000</v>
      </c>
      <c r="I1281" s="545">
        <f t="shared" ref="I1281" si="1859">I1282+I1283</f>
        <v>290000</v>
      </c>
      <c r="J1281" s="545">
        <f t="shared" ref="J1281" si="1860">J1282+J1283</f>
        <v>290000</v>
      </c>
      <c r="K1281" s="545">
        <f t="shared" ref="K1281" si="1861">K1282+K1283</f>
        <v>290000</v>
      </c>
      <c r="L1281" s="546">
        <f t="shared" ref="L1281" si="1862">L1282+L1283</f>
        <v>290000</v>
      </c>
      <c r="M1281" s="117"/>
      <c r="N1281" s="117"/>
      <c r="O1281" s="117"/>
      <c r="P1281" s="117"/>
    </row>
    <row r="1282" spans="1:16" s="122" customFormat="1" hidden="1" x14ac:dyDescent="0.3">
      <c r="A1282" s="148" t="s">
        <v>15</v>
      </c>
      <c r="B1282" s="149">
        <v>0</v>
      </c>
      <c r="C1282" s="149">
        <v>0</v>
      </c>
      <c r="D1282" s="149">
        <v>0</v>
      </c>
      <c r="E1282" s="149">
        <v>0</v>
      </c>
      <c r="F1282" s="149">
        <v>0</v>
      </c>
      <c r="G1282" s="149">
        <f>$B$1282/6</f>
        <v>0</v>
      </c>
      <c r="H1282" s="149">
        <f t="shared" ref="H1282:L1282" si="1863">$B$1282/6</f>
        <v>0</v>
      </c>
      <c r="I1282" s="149">
        <f t="shared" si="1863"/>
        <v>0</v>
      </c>
      <c r="J1282" s="149">
        <f t="shared" si="1863"/>
        <v>0</v>
      </c>
      <c r="K1282" s="149">
        <f t="shared" si="1863"/>
        <v>0</v>
      </c>
      <c r="L1282" s="178">
        <f t="shared" si="1863"/>
        <v>0</v>
      </c>
      <c r="M1282" s="117"/>
      <c r="N1282" s="117"/>
      <c r="O1282" s="117"/>
      <c r="P1282" s="117"/>
    </row>
    <row r="1283" spans="1:16" s="122" customFormat="1" ht="52" x14ac:dyDescent="0.3">
      <c r="A1283" s="148" t="s">
        <v>16</v>
      </c>
      <c r="B1283" s="149">
        <f>'3.PIELIKUMS'!J151</f>
        <v>1740000</v>
      </c>
      <c r="C1283" s="149">
        <v>0</v>
      </c>
      <c r="D1283" s="149">
        <v>0</v>
      </c>
      <c r="E1283" s="149">
        <v>0</v>
      </c>
      <c r="F1283" s="149">
        <v>0</v>
      </c>
      <c r="G1283" s="149">
        <f>$B$1283/6</f>
        <v>290000</v>
      </c>
      <c r="H1283" s="149">
        <f t="shared" ref="H1283:L1283" si="1864">$B$1283/6</f>
        <v>290000</v>
      </c>
      <c r="I1283" s="149">
        <f t="shared" si="1864"/>
        <v>290000</v>
      </c>
      <c r="J1283" s="149">
        <f t="shared" si="1864"/>
        <v>290000</v>
      </c>
      <c r="K1283" s="149">
        <f t="shared" si="1864"/>
        <v>290000</v>
      </c>
      <c r="L1283" s="178">
        <f t="shared" si="1864"/>
        <v>290000</v>
      </c>
      <c r="M1283" s="117"/>
      <c r="N1283" s="117"/>
      <c r="O1283" s="117"/>
      <c r="P1283" s="117"/>
    </row>
    <row r="1284" spans="1:16" s="122" customFormat="1" ht="26" x14ac:dyDescent="0.3">
      <c r="A1284" s="436" t="s">
        <v>616</v>
      </c>
      <c r="B1284" s="659"/>
      <c r="C1284" s="659"/>
      <c r="D1284" s="659"/>
      <c r="E1284" s="659"/>
      <c r="F1284" s="659"/>
      <c r="G1284" s="659"/>
      <c r="H1284" s="659"/>
      <c r="I1284" s="659"/>
      <c r="J1284" s="659"/>
      <c r="K1284" s="659"/>
      <c r="L1284" s="660"/>
      <c r="M1284" s="117"/>
      <c r="N1284" s="117"/>
      <c r="O1284" s="117"/>
      <c r="P1284" s="117"/>
    </row>
    <row r="1285" spans="1:16" s="122" customFormat="1" ht="17.25" customHeight="1" x14ac:dyDescent="0.3">
      <c r="A1285" s="436" t="s">
        <v>9</v>
      </c>
      <c r="B1285" s="584">
        <f>B1289</f>
        <v>0</v>
      </c>
      <c r="C1285" s="584">
        <f t="shared" ref="C1285:L1285" si="1865">C1289</f>
        <v>0</v>
      </c>
      <c r="D1285" s="584">
        <f t="shared" si="1865"/>
        <v>0</v>
      </c>
      <c r="E1285" s="584">
        <f t="shared" si="1865"/>
        <v>0</v>
      </c>
      <c r="F1285" s="584">
        <f t="shared" si="1865"/>
        <v>0</v>
      </c>
      <c r="G1285" s="584">
        <f t="shared" si="1865"/>
        <v>0</v>
      </c>
      <c r="H1285" s="584">
        <f t="shared" si="1865"/>
        <v>0</v>
      </c>
      <c r="I1285" s="584">
        <f t="shared" si="1865"/>
        <v>0</v>
      </c>
      <c r="J1285" s="584">
        <f t="shared" si="1865"/>
        <v>0</v>
      </c>
      <c r="K1285" s="584">
        <f t="shared" si="1865"/>
        <v>0</v>
      </c>
      <c r="L1285" s="585">
        <f t="shared" si="1865"/>
        <v>0</v>
      </c>
      <c r="M1285" s="117"/>
      <c r="N1285" s="117"/>
      <c r="O1285" s="117"/>
      <c r="P1285" s="117"/>
    </row>
    <row r="1286" spans="1:16" hidden="1" x14ac:dyDescent="0.3">
      <c r="A1286" s="433" t="s">
        <v>10</v>
      </c>
      <c r="B1286" s="434"/>
      <c r="C1286" s="434"/>
      <c r="D1286" s="434"/>
      <c r="E1286" s="434"/>
      <c r="F1286" s="434"/>
      <c r="G1286" s="434"/>
      <c r="H1286" s="434"/>
      <c r="I1286" s="434"/>
      <c r="J1286" s="434"/>
      <c r="K1286" s="434"/>
      <c r="L1286" s="435"/>
    </row>
    <row r="1287" spans="1:16" hidden="1" x14ac:dyDescent="0.3">
      <c r="A1287" s="433" t="s">
        <v>11</v>
      </c>
      <c r="B1287" s="434"/>
      <c r="C1287" s="434"/>
      <c r="D1287" s="434"/>
      <c r="E1287" s="434"/>
      <c r="F1287" s="434"/>
      <c r="G1287" s="434"/>
      <c r="H1287" s="434"/>
      <c r="I1287" s="434"/>
      <c r="J1287" s="434"/>
      <c r="K1287" s="434"/>
      <c r="L1287" s="435"/>
    </row>
    <row r="1288" spans="1:16" ht="26" hidden="1" x14ac:dyDescent="0.3">
      <c r="A1288" s="433" t="s">
        <v>12</v>
      </c>
      <c r="B1288" s="434"/>
      <c r="C1288" s="434"/>
      <c r="D1288" s="434"/>
      <c r="E1288" s="434"/>
      <c r="F1288" s="434"/>
      <c r="G1288" s="434"/>
      <c r="H1288" s="434"/>
      <c r="I1288" s="434"/>
      <c r="J1288" s="434"/>
      <c r="K1288" s="434"/>
      <c r="L1288" s="435"/>
    </row>
    <row r="1289" spans="1:16" s="122" customFormat="1" x14ac:dyDescent="0.3">
      <c r="A1289" s="436" t="s">
        <v>13</v>
      </c>
      <c r="B1289" s="584">
        <f>B1291+B1292</f>
        <v>0</v>
      </c>
      <c r="C1289" s="584">
        <f t="shared" ref="C1289:L1289" si="1866">C1291+C1292</f>
        <v>0</v>
      </c>
      <c r="D1289" s="584">
        <f t="shared" si="1866"/>
        <v>0</v>
      </c>
      <c r="E1289" s="584">
        <f t="shared" si="1866"/>
        <v>0</v>
      </c>
      <c r="F1289" s="584">
        <f t="shared" si="1866"/>
        <v>0</v>
      </c>
      <c r="G1289" s="584">
        <f t="shared" si="1866"/>
        <v>0</v>
      </c>
      <c r="H1289" s="584">
        <f t="shared" si="1866"/>
        <v>0</v>
      </c>
      <c r="I1289" s="584">
        <f t="shared" si="1866"/>
        <v>0</v>
      </c>
      <c r="J1289" s="584">
        <f t="shared" si="1866"/>
        <v>0</v>
      </c>
      <c r="K1289" s="584">
        <f t="shared" si="1866"/>
        <v>0</v>
      </c>
      <c r="L1289" s="585">
        <f t="shared" si="1866"/>
        <v>0</v>
      </c>
      <c r="M1289" s="117"/>
      <c r="N1289" s="117"/>
      <c r="O1289" s="117"/>
      <c r="P1289" s="117"/>
    </row>
    <row r="1290" spans="1:16" x14ac:dyDescent="0.3">
      <c r="A1290" s="433" t="s">
        <v>14</v>
      </c>
      <c r="B1290" s="434"/>
      <c r="C1290" s="434"/>
      <c r="D1290" s="434"/>
      <c r="E1290" s="434"/>
      <c r="F1290" s="434"/>
      <c r="G1290" s="434"/>
      <c r="H1290" s="434"/>
      <c r="I1290" s="434"/>
      <c r="J1290" s="434"/>
      <c r="K1290" s="434"/>
      <c r="L1290" s="435"/>
    </row>
    <row r="1291" spans="1:16" x14ac:dyDescent="0.3">
      <c r="A1291" s="433" t="s">
        <v>15</v>
      </c>
      <c r="B1291" s="437">
        <f>B1300+B1304</f>
        <v>0</v>
      </c>
      <c r="C1291" s="437">
        <f t="shared" ref="C1291:L1291" si="1867">C1300+C1304</f>
        <v>0</v>
      </c>
      <c r="D1291" s="437">
        <f t="shared" si="1867"/>
        <v>0</v>
      </c>
      <c r="E1291" s="437">
        <f t="shared" si="1867"/>
        <v>0</v>
      </c>
      <c r="F1291" s="437">
        <f t="shared" si="1867"/>
        <v>0</v>
      </c>
      <c r="G1291" s="437">
        <f t="shared" si="1867"/>
        <v>0</v>
      </c>
      <c r="H1291" s="437">
        <f t="shared" si="1867"/>
        <v>0</v>
      </c>
      <c r="I1291" s="437">
        <f t="shared" si="1867"/>
        <v>0</v>
      </c>
      <c r="J1291" s="437">
        <f t="shared" si="1867"/>
        <v>0</v>
      </c>
      <c r="K1291" s="437">
        <f t="shared" si="1867"/>
        <v>0</v>
      </c>
      <c r="L1291" s="438">
        <f t="shared" si="1867"/>
        <v>0</v>
      </c>
    </row>
    <row r="1292" spans="1:16" ht="52.5" thickBot="1" x14ac:dyDescent="0.35">
      <c r="A1292" s="538" t="s">
        <v>16</v>
      </c>
      <c r="B1292" s="462">
        <f>B1301+B1305</f>
        <v>0</v>
      </c>
      <c r="C1292" s="462">
        <f t="shared" ref="C1292:L1292" si="1868">C1301+C1305</f>
        <v>0</v>
      </c>
      <c r="D1292" s="462">
        <f t="shared" si="1868"/>
        <v>0</v>
      </c>
      <c r="E1292" s="462">
        <f t="shared" si="1868"/>
        <v>0</v>
      </c>
      <c r="F1292" s="462">
        <f t="shared" si="1868"/>
        <v>0</v>
      </c>
      <c r="G1292" s="462">
        <f t="shared" si="1868"/>
        <v>0</v>
      </c>
      <c r="H1292" s="462">
        <f t="shared" si="1868"/>
        <v>0</v>
      </c>
      <c r="I1292" s="462">
        <f t="shared" si="1868"/>
        <v>0</v>
      </c>
      <c r="J1292" s="462">
        <f t="shared" si="1868"/>
        <v>0</v>
      </c>
      <c r="K1292" s="462">
        <f t="shared" si="1868"/>
        <v>0</v>
      </c>
      <c r="L1292" s="539">
        <f t="shared" si="1868"/>
        <v>0</v>
      </c>
    </row>
    <row r="1293" spans="1:16" s="397" customFormat="1" x14ac:dyDescent="0.3">
      <c r="A1293" s="454" t="s">
        <v>461</v>
      </c>
      <c r="B1293" s="455"/>
      <c r="C1293" s="455"/>
      <c r="D1293" s="455"/>
      <c r="E1293" s="455"/>
      <c r="F1293" s="455"/>
      <c r="G1293" s="455"/>
      <c r="H1293" s="455"/>
      <c r="I1293" s="455"/>
      <c r="J1293" s="455"/>
      <c r="K1293" s="455"/>
      <c r="L1293" s="456"/>
      <c r="M1293" s="117"/>
      <c r="N1293" s="117"/>
      <c r="O1293" s="117"/>
      <c r="P1293" s="117"/>
    </row>
    <row r="1294" spans="1:16" s="397" customFormat="1" x14ac:dyDescent="0.3">
      <c r="A1294" s="252" t="s">
        <v>462</v>
      </c>
      <c r="B1294" s="248"/>
      <c r="C1294" s="248"/>
      <c r="D1294" s="248"/>
      <c r="E1294" s="248"/>
      <c r="F1294" s="248"/>
      <c r="G1294" s="248"/>
      <c r="H1294" s="248"/>
      <c r="I1294" s="248"/>
      <c r="J1294" s="248"/>
      <c r="K1294" s="248"/>
      <c r="L1294" s="249"/>
      <c r="M1294" s="117"/>
      <c r="N1294" s="117"/>
      <c r="O1294" s="117"/>
      <c r="P1294" s="117"/>
    </row>
    <row r="1295" spans="1:16" s="467" customFormat="1" x14ac:dyDescent="0.3">
      <c r="A1295" s="502" t="s">
        <v>584</v>
      </c>
      <c r="B1295" s="451">
        <f>B1299+B1303</f>
        <v>0</v>
      </c>
      <c r="C1295" s="451">
        <f t="shared" ref="C1295:L1295" si="1869">C1299+C1303</f>
        <v>0</v>
      </c>
      <c r="D1295" s="451">
        <f t="shared" si="1869"/>
        <v>0</v>
      </c>
      <c r="E1295" s="451">
        <f t="shared" si="1869"/>
        <v>0</v>
      </c>
      <c r="F1295" s="451">
        <f t="shared" si="1869"/>
        <v>0</v>
      </c>
      <c r="G1295" s="451">
        <f t="shared" si="1869"/>
        <v>0</v>
      </c>
      <c r="H1295" s="451">
        <f t="shared" si="1869"/>
        <v>0</v>
      </c>
      <c r="I1295" s="451">
        <f t="shared" si="1869"/>
        <v>0</v>
      </c>
      <c r="J1295" s="451">
        <f t="shared" si="1869"/>
        <v>0</v>
      </c>
      <c r="K1295" s="451">
        <f t="shared" si="1869"/>
        <v>0</v>
      </c>
      <c r="L1295" s="479">
        <f t="shared" si="1869"/>
        <v>0</v>
      </c>
      <c r="M1295" s="117"/>
      <c r="N1295" s="117"/>
      <c r="O1295" s="117"/>
      <c r="P1295" s="117"/>
    </row>
    <row r="1296" spans="1:16" s="122" customFormat="1" hidden="1" x14ac:dyDescent="0.3">
      <c r="A1296" s="252" t="s">
        <v>15</v>
      </c>
      <c r="B1296" s="452">
        <f t="shared" ref="B1296:L1296" si="1870">B1300+B1304</f>
        <v>0</v>
      </c>
      <c r="C1296" s="452">
        <f t="shared" si="1870"/>
        <v>0</v>
      </c>
      <c r="D1296" s="452">
        <f t="shared" si="1870"/>
        <v>0</v>
      </c>
      <c r="E1296" s="452">
        <f t="shared" si="1870"/>
        <v>0</v>
      </c>
      <c r="F1296" s="452">
        <f t="shared" si="1870"/>
        <v>0</v>
      </c>
      <c r="G1296" s="452">
        <f t="shared" si="1870"/>
        <v>0</v>
      </c>
      <c r="H1296" s="452">
        <f t="shared" si="1870"/>
        <v>0</v>
      </c>
      <c r="I1296" s="452">
        <f t="shared" si="1870"/>
        <v>0</v>
      </c>
      <c r="J1296" s="452">
        <f t="shared" si="1870"/>
        <v>0</v>
      </c>
      <c r="K1296" s="452">
        <f t="shared" si="1870"/>
        <v>0</v>
      </c>
      <c r="L1296" s="459">
        <f t="shared" si="1870"/>
        <v>0</v>
      </c>
      <c r="M1296" s="117"/>
      <c r="N1296" s="117"/>
      <c r="O1296" s="117"/>
      <c r="P1296" s="117"/>
    </row>
    <row r="1297" spans="1:16" s="122" customFormat="1" ht="52.5" hidden="1" thickBot="1" x14ac:dyDescent="0.35">
      <c r="A1297" s="251" t="s">
        <v>16</v>
      </c>
      <c r="B1297" s="460">
        <f t="shared" ref="B1297:L1297" si="1871">B1301+B1305</f>
        <v>0</v>
      </c>
      <c r="C1297" s="460">
        <f t="shared" si="1871"/>
        <v>0</v>
      </c>
      <c r="D1297" s="460">
        <f t="shared" si="1871"/>
        <v>0</v>
      </c>
      <c r="E1297" s="460">
        <f t="shared" si="1871"/>
        <v>0</v>
      </c>
      <c r="F1297" s="460">
        <f t="shared" si="1871"/>
        <v>0</v>
      </c>
      <c r="G1297" s="460">
        <f t="shared" si="1871"/>
        <v>0</v>
      </c>
      <c r="H1297" s="460">
        <f t="shared" si="1871"/>
        <v>0</v>
      </c>
      <c r="I1297" s="460">
        <f t="shared" si="1871"/>
        <v>0</v>
      </c>
      <c r="J1297" s="460">
        <f t="shared" si="1871"/>
        <v>0</v>
      </c>
      <c r="K1297" s="460">
        <f t="shared" si="1871"/>
        <v>0</v>
      </c>
      <c r="L1297" s="461">
        <f t="shared" si="1871"/>
        <v>0</v>
      </c>
      <c r="M1297" s="117"/>
      <c r="N1297" s="117"/>
      <c r="O1297" s="117"/>
      <c r="P1297" s="117"/>
    </row>
    <row r="1298" spans="1:16" s="122" customFormat="1" ht="62.25" customHeight="1" x14ac:dyDescent="0.3">
      <c r="A1298" s="384" t="s">
        <v>617</v>
      </c>
      <c r="B1298" s="385">
        <f>B1300+B1301</f>
        <v>0</v>
      </c>
      <c r="C1298" s="385">
        <f t="shared" ref="C1298:L1298" si="1872">C1300+C1301</f>
        <v>0</v>
      </c>
      <c r="D1298" s="385">
        <f t="shared" si="1872"/>
        <v>0</v>
      </c>
      <c r="E1298" s="385">
        <f t="shared" si="1872"/>
        <v>0</v>
      </c>
      <c r="F1298" s="385">
        <f t="shared" si="1872"/>
        <v>0</v>
      </c>
      <c r="G1298" s="385">
        <f t="shared" si="1872"/>
        <v>0</v>
      </c>
      <c r="H1298" s="385">
        <f t="shared" si="1872"/>
        <v>0</v>
      </c>
      <c r="I1298" s="385">
        <f t="shared" si="1872"/>
        <v>0</v>
      </c>
      <c r="J1298" s="385">
        <f t="shared" si="1872"/>
        <v>0</v>
      </c>
      <c r="K1298" s="385">
        <f t="shared" si="1872"/>
        <v>0</v>
      </c>
      <c r="L1298" s="386">
        <f t="shared" si="1872"/>
        <v>0</v>
      </c>
      <c r="M1298" s="117"/>
      <c r="N1298" s="117"/>
      <c r="O1298" s="117"/>
      <c r="P1298" s="117"/>
    </row>
    <row r="1299" spans="1:16" s="467" customFormat="1" x14ac:dyDescent="0.3">
      <c r="A1299" s="547" t="s">
        <v>584</v>
      </c>
      <c r="B1299" s="545">
        <f>B1300+B1301</f>
        <v>0</v>
      </c>
      <c r="C1299" s="545">
        <f t="shared" ref="C1299" si="1873">C1300+C1301</f>
        <v>0</v>
      </c>
      <c r="D1299" s="545">
        <f t="shared" ref="D1299" si="1874">D1300+D1301</f>
        <v>0</v>
      </c>
      <c r="E1299" s="545">
        <f t="shared" ref="E1299" si="1875">E1300+E1301</f>
        <v>0</v>
      </c>
      <c r="F1299" s="545">
        <f t="shared" ref="F1299" si="1876">F1300+F1301</f>
        <v>0</v>
      </c>
      <c r="G1299" s="545">
        <f t="shared" ref="G1299" si="1877">G1300+G1301</f>
        <v>0</v>
      </c>
      <c r="H1299" s="545">
        <f t="shared" ref="H1299" si="1878">H1300+H1301</f>
        <v>0</v>
      </c>
      <c r="I1299" s="545">
        <f t="shared" ref="I1299" si="1879">I1300+I1301</f>
        <v>0</v>
      </c>
      <c r="J1299" s="545">
        <f t="shared" ref="J1299" si="1880">J1300+J1301</f>
        <v>0</v>
      </c>
      <c r="K1299" s="545">
        <f t="shared" ref="K1299" si="1881">K1300+K1301</f>
        <v>0</v>
      </c>
      <c r="L1299" s="546">
        <f t="shared" ref="L1299" si="1882">L1300+L1301</f>
        <v>0</v>
      </c>
      <c r="M1299" s="117"/>
      <c r="N1299" s="117"/>
      <c r="O1299" s="117"/>
      <c r="P1299" s="117"/>
    </row>
    <row r="1300" spans="1:16" s="122" customFormat="1" hidden="1" x14ac:dyDescent="0.3">
      <c r="A1300" s="148" t="s">
        <v>15</v>
      </c>
      <c r="B1300" s="149">
        <v>0</v>
      </c>
      <c r="C1300" s="149">
        <v>0</v>
      </c>
      <c r="D1300" s="149">
        <v>0</v>
      </c>
      <c r="E1300" s="149">
        <v>0</v>
      </c>
      <c r="F1300" s="149">
        <v>0</v>
      </c>
      <c r="G1300" s="149">
        <f>$B$1300/6</f>
        <v>0</v>
      </c>
      <c r="H1300" s="149">
        <f t="shared" ref="H1300:L1300" si="1883">$B$1300/6</f>
        <v>0</v>
      </c>
      <c r="I1300" s="149">
        <f t="shared" si="1883"/>
        <v>0</v>
      </c>
      <c r="J1300" s="149">
        <f t="shared" si="1883"/>
        <v>0</v>
      </c>
      <c r="K1300" s="149">
        <f t="shared" si="1883"/>
        <v>0</v>
      </c>
      <c r="L1300" s="178">
        <f t="shared" si="1883"/>
        <v>0</v>
      </c>
      <c r="M1300" s="117"/>
      <c r="N1300" s="117"/>
      <c r="O1300" s="117"/>
      <c r="P1300" s="117"/>
    </row>
    <row r="1301" spans="1:16" s="122" customFormat="1" ht="52" hidden="1" x14ac:dyDescent="0.3">
      <c r="A1301" s="148" t="s">
        <v>16</v>
      </c>
      <c r="B1301" s="149">
        <v>0</v>
      </c>
      <c r="C1301" s="149">
        <v>0</v>
      </c>
      <c r="D1301" s="149">
        <v>0</v>
      </c>
      <c r="E1301" s="149">
        <v>0</v>
      </c>
      <c r="F1301" s="149">
        <v>0</v>
      </c>
      <c r="G1301" s="149">
        <f>$B$1301/6</f>
        <v>0</v>
      </c>
      <c r="H1301" s="149">
        <f t="shared" ref="H1301:L1301" si="1884">$B$1301/6</f>
        <v>0</v>
      </c>
      <c r="I1301" s="149">
        <f t="shared" si="1884"/>
        <v>0</v>
      </c>
      <c r="J1301" s="149">
        <f t="shared" si="1884"/>
        <v>0</v>
      </c>
      <c r="K1301" s="149">
        <f t="shared" si="1884"/>
        <v>0</v>
      </c>
      <c r="L1301" s="178">
        <f t="shared" si="1884"/>
        <v>0</v>
      </c>
      <c r="M1301" s="117"/>
      <c r="N1301" s="117"/>
      <c r="O1301" s="117"/>
      <c r="P1301" s="117"/>
    </row>
    <row r="1302" spans="1:16" s="122" customFormat="1" ht="78" x14ac:dyDescent="0.3">
      <c r="A1302" s="180" t="s">
        <v>618</v>
      </c>
      <c r="B1302" s="181">
        <f>B1304+B1305</f>
        <v>0</v>
      </c>
      <c r="C1302" s="181">
        <f t="shared" ref="C1302:L1302" si="1885">C1304+C1305</f>
        <v>0</v>
      </c>
      <c r="D1302" s="181">
        <f t="shared" si="1885"/>
        <v>0</v>
      </c>
      <c r="E1302" s="181">
        <f t="shared" si="1885"/>
        <v>0</v>
      </c>
      <c r="F1302" s="181">
        <f t="shared" si="1885"/>
        <v>0</v>
      </c>
      <c r="G1302" s="181">
        <f t="shared" si="1885"/>
        <v>0</v>
      </c>
      <c r="H1302" s="181">
        <f t="shared" si="1885"/>
        <v>0</v>
      </c>
      <c r="I1302" s="181">
        <f t="shared" si="1885"/>
        <v>0</v>
      </c>
      <c r="J1302" s="181">
        <f t="shared" si="1885"/>
        <v>0</v>
      </c>
      <c r="K1302" s="181">
        <f t="shared" si="1885"/>
        <v>0</v>
      </c>
      <c r="L1302" s="182">
        <f t="shared" si="1885"/>
        <v>0</v>
      </c>
      <c r="M1302" s="117"/>
      <c r="N1302" s="117"/>
      <c r="O1302" s="117"/>
      <c r="P1302" s="117"/>
    </row>
    <row r="1303" spans="1:16" s="467" customFormat="1" x14ac:dyDescent="0.3">
      <c r="A1303" s="547" t="s">
        <v>584</v>
      </c>
      <c r="B1303" s="545">
        <f>B1304+B1305</f>
        <v>0</v>
      </c>
      <c r="C1303" s="545">
        <f t="shared" ref="C1303" si="1886">C1304+C1305</f>
        <v>0</v>
      </c>
      <c r="D1303" s="545">
        <f t="shared" ref="D1303" si="1887">D1304+D1305</f>
        <v>0</v>
      </c>
      <c r="E1303" s="545">
        <f t="shared" ref="E1303" si="1888">E1304+E1305</f>
        <v>0</v>
      </c>
      <c r="F1303" s="545">
        <f t="shared" ref="F1303" si="1889">F1304+F1305</f>
        <v>0</v>
      </c>
      <c r="G1303" s="545">
        <f t="shared" ref="G1303" si="1890">G1304+G1305</f>
        <v>0</v>
      </c>
      <c r="H1303" s="545">
        <f t="shared" ref="H1303" si="1891">H1304+H1305</f>
        <v>0</v>
      </c>
      <c r="I1303" s="545">
        <f t="shared" ref="I1303" si="1892">I1304+I1305</f>
        <v>0</v>
      </c>
      <c r="J1303" s="545">
        <f t="shared" ref="J1303" si="1893">J1304+J1305</f>
        <v>0</v>
      </c>
      <c r="K1303" s="545">
        <f t="shared" ref="K1303" si="1894">K1304+K1305</f>
        <v>0</v>
      </c>
      <c r="L1303" s="546">
        <f t="shared" ref="L1303" si="1895">L1304+L1305</f>
        <v>0</v>
      </c>
      <c r="M1303" s="117"/>
      <c r="N1303" s="117"/>
      <c r="O1303" s="117"/>
      <c r="P1303" s="117"/>
    </row>
    <row r="1304" spans="1:16" s="122" customFormat="1" hidden="1" x14ac:dyDescent="0.3">
      <c r="A1304" s="148" t="s">
        <v>15</v>
      </c>
      <c r="B1304" s="149">
        <v>0</v>
      </c>
      <c r="C1304" s="149">
        <v>0</v>
      </c>
      <c r="D1304" s="149">
        <v>0</v>
      </c>
      <c r="E1304" s="149">
        <v>0</v>
      </c>
      <c r="F1304" s="149">
        <v>0</v>
      </c>
      <c r="G1304" s="149">
        <f>$B$1305/6</f>
        <v>0</v>
      </c>
      <c r="H1304" s="149">
        <f t="shared" ref="H1304:L1304" si="1896">$B$1305/6</f>
        <v>0</v>
      </c>
      <c r="I1304" s="149">
        <f t="shared" si="1896"/>
        <v>0</v>
      </c>
      <c r="J1304" s="149">
        <f t="shared" si="1896"/>
        <v>0</v>
      </c>
      <c r="K1304" s="149">
        <f t="shared" si="1896"/>
        <v>0</v>
      </c>
      <c r="L1304" s="178">
        <f t="shared" si="1896"/>
        <v>0</v>
      </c>
      <c r="M1304" s="117"/>
      <c r="N1304" s="117"/>
      <c r="O1304" s="117"/>
      <c r="P1304" s="117"/>
    </row>
    <row r="1305" spans="1:16" s="122" customFormat="1" ht="52" hidden="1" x14ac:dyDescent="0.3">
      <c r="A1305" s="148" t="s">
        <v>16</v>
      </c>
      <c r="B1305" s="149">
        <v>0</v>
      </c>
      <c r="C1305" s="149">
        <v>0</v>
      </c>
      <c r="D1305" s="149">
        <v>0</v>
      </c>
      <c r="E1305" s="149">
        <v>0</v>
      </c>
      <c r="F1305" s="149">
        <v>0</v>
      </c>
      <c r="G1305" s="149">
        <f>$B$1305/6</f>
        <v>0</v>
      </c>
      <c r="H1305" s="149">
        <f t="shared" ref="H1305:L1305" si="1897">$B$1305/6</f>
        <v>0</v>
      </c>
      <c r="I1305" s="149">
        <f t="shared" si="1897"/>
        <v>0</v>
      </c>
      <c r="J1305" s="149">
        <f t="shared" si="1897"/>
        <v>0</v>
      </c>
      <c r="K1305" s="149">
        <f t="shared" si="1897"/>
        <v>0</v>
      </c>
      <c r="L1305" s="178">
        <f t="shared" si="1897"/>
        <v>0</v>
      </c>
      <c r="M1305" s="117"/>
      <c r="N1305" s="117"/>
      <c r="O1305" s="117"/>
      <c r="P1305" s="117"/>
    </row>
    <row r="1306" spans="1:16" s="122" customFormat="1" ht="13.5" thickBot="1" x14ac:dyDescent="0.35">
      <c r="A1306" s="540"/>
      <c r="B1306" s="541"/>
      <c r="C1306" s="541"/>
      <c r="D1306" s="541"/>
      <c r="E1306" s="541"/>
      <c r="F1306" s="541"/>
      <c r="G1306" s="541"/>
      <c r="H1306" s="541"/>
      <c r="I1306" s="541"/>
      <c r="J1306" s="541"/>
      <c r="K1306" s="541"/>
      <c r="L1306" s="542"/>
      <c r="M1306" s="117"/>
      <c r="N1306" s="117"/>
      <c r="O1306" s="117"/>
      <c r="P1306" s="117"/>
    </row>
    <row r="1307" spans="1:16" ht="24.75" customHeight="1" x14ac:dyDescent="0.3">
      <c r="A1307" s="680" t="s">
        <v>55</v>
      </c>
      <c r="B1307" s="680"/>
      <c r="C1307" s="680"/>
      <c r="D1307" s="680"/>
      <c r="E1307" s="680"/>
      <c r="F1307" s="680"/>
      <c r="G1307" s="680"/>
      <c r="H1307" s="680"/>
      <c r="I1307" s="680"/>
      <c r="J1307" s="680"/>
      <c r="K1307" s="680"/>
      <c r="L1307" s="680"/>
    </row>
    <row r="1308" spans="1:16" ht="15.75" customHeight="1" x14ac:dyDescent="0.3">
      <c r="A1308" s="681" t="s">
        <v>56</v>
      </c>
      <c r="B1308" s="681"/>
      <c r="C1308" s="681"/>
      <c r="D1308" s="681"/>
      <c r="E1308" s="681"/>
      <c r="F1308" s="681"/>
      <c r="G1308" s="681"/>
      <c r="H1308" s="681"/>
      <c r="I1308" s="681"/>
      <c r="J1308" s="681"/>
      <c r="K1308" s="681"/>
      <c r="L1308" s="681"/>
    </row>
    <row r="1309" spans="1:16" s="423" customFormat="1" x14ac:dyDescent="0.3">
      <c r="A1309" s="675" t="s">
        <v>619</v>
      </c>
      <c r="B1309" s="676"/>
      <c r="C1309" s="676"/>
      <c r="D1309" s="676"/>
      <c r="E1309" s="676"/>
      <c r="F1309" s="676"/>
      <c r="G1309" s="676"/>
      <c r="H1309" s="676"/>
      <c r="I1309" s="676"/>
      <c r="J1309" s="676"/>
      <c r="K1309" s="676"/>
      <c r="L1309" s="676"/>
      <c r="M1309" s="117"/>
      <c r="N1309" s="117"/>
      <c r="O1309" s="117"/>
      <c r="P1309" s="117"/>
    </row>
    <row r="1310" spans="1:16" ht="27.65" customHeight="1" x14ac:dyDescent="0.3">
      <c r="A1310" s="650" t="s">
        <v>2055</v>
      </c>
      <c r="B1310" s="651"/>
      <c r="C1310" s="651"/>
      <c r="D1310" s="651"/>
      <c r="E1310" s="651"/>
      <c r="F1310" s="651"/>
      <c r="G1310" s="651"/>
      <c r="H1310" s="651"/>
      <c r="I1310" s="651"/>
      <c r="J1310" s="651"/>
      <c r="K1310" s="651"/>
      <c r="L1310" s="651"/>
    </row>
    <row r="1311" spans="1:16" x14ac:dyDescent="0.3">
      <c r="A1311" s="588"/>
      <c r="B1311" s="588"/>
      <c r="C1311" s="240"/>
      <c r="D1311" s="240"/>
      <c r="E1311" s="240"/>
      <c r="F1311" s="240"/>
      <c r="G1311" s="240"/>
      <c r="H1311" s="240"/>
      <c r="I1311" s="240"/>
      <c r="J1311" s="240"/>
      <c r="K1311" s="240"/>
      <c r="L1311" s="240"/>
    </row>
  </sheetData>
  <mergeCells count="60">
    <mergeCell ref="A1309:L1309"/>
    <mergeCell ref="B303:L303"/>
    <mergeCell ref="A459:L459"/>
    <mergeCell ref="B488:L488"/>
    <mergeCell ref="B506:L506"/>
    <mergeCell ref="B524:L524"/>
    <mergeCell ref="B387:L387"/>
    <mergeCell ref="B423:L423"/>
    <mergeCell ref="B441:L441"/>
    <mergeCell ref="A1307:L1307"/>
    <mergeCell ref="A1308:L1308"/>
    <mergeCell ref="B325:L325"/>
    <mergeCell ref="B343:L343"/>
    <mergeCell ref="B542:L542"/>
    <mergeCell ref="B560:L560"/>
    <mergeCell ref="B996:L996"/>
    <mergeCell ref="A1:L1"/>
    <mergeCell ref="A3:L3"/>
    <mergeCell ref="A5:A6"/>
    <mergeCell ref="B5:B6"/>
    <mergeCell ref="C5:E5"/>
    <mergeCell ref="F5:L5"/>
    <mergeCell ref="A47:L47"/>
    <mergeCell ref="B578:L578"/>
    <mergeCell ref="A621:L621"/>
    <mergeCell ref="B650:L650"/>
    <mergeCell ref="B70:L70"/>
    <mergeCell ref="B405:L405"/>
    <mergeCell ref="B99:L99"/>
    <mergeCell ref="B128:L128"/>
    <mergeCell ref="A239:L239"/>
    <mergeCell ref="B285:L285"/>
    <mergeCell ref="A268:L268"/>
    <mergeCell ref="B782:L782"/>
    <mergeCell ref="B1284:L1284"/>
    <mergeCell ref="B1114:L1114"/>
    <mergeCell ref="B1140:L1140"/>
    <mergeCell ref="B1158:L1158"/>
    <mergeCell ref="A1212:L1212"/>
    <mergeCell ref="B1226:L1226"/>
    <mergeCell ref="B1244:L1244"/>
    <mergeCell ref="B1194:L1194"/>
    <mergeCell ref="B1176:L1176"/>
    <mergeCell ref="B1266:L1266"/>
    <mergeCell ref="A1310:L1310"/>
    <mergeCell ref="B1021:L1021"/>
    <mergeCell ref="B1085:L1085"/>
    <mergeCell ref="B369:L369"/>
    <mergeCell ref="B720:L720"/>
    <mergeCell ref="B668:L668"/>
    <mergeCell ref="B702:L702"/>
    <mergeCell ref="B978:L978"/>
    <mergeCell ref="A860:L860"/>
    <mergeCell ref="B892:L892"/>
    <mergeCell ref="B917:L917"/>
    <mergeCell ref="B956:L956"/>
    <mergeCell ref="B810:L810"/>
    <mergeCell ref="B835:L835"/>
    <mergeCell ref="B764:L764"/>
    <mergeCell ref="B738:L738"/>
  </mergeCells>
  <pageMargins left="0.31496062992125984" right="0.31496062992125984" top="0.74803149606299213" bottom="0.74803149606299213" header="0.31496062992125984" footer="0.31496062992125984"/>
  <pageSetup paperSize="9" scale="60" fitToHeight="4" orientation="portrait" r:id="rId1"/>
  <ignoredErrors>
    <ignoredError sqref="G1136:L1136 B38:L38"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K116"/>
  <sheetViews>
    <sheetView topLeftCell="A67" workbookViewId="0">
      <selection activeCell="D73" sqref="D73"/>
    </sheetView>
  </sheetViews>
  <sheetFormatPr defaultRowHeight="14.5" x14ac:dyDescent="0.35"/>
  <cols>
    <col min="1" max="1" width="46" customWidth="1"/>
  </cols>
  <sheetData>
    <row r="1" spans="1:11" x14ac:dyDescent="0.35">
      <c r="A1" s="684" t="s">
        <v>620</v>
      </c>
      <c r="B1" s="685"/>
      <c r="C1" s="685"/>
      <c r="D1" s="685"/>
      <c r="E1" s="685"/>
      <c r="F1" s="685"/>
      <c r="G1" s="685"/>
      <c r="H1" s="685"/>
      <c r="I1" s="685"/>
      <c r="J1" s="685"/>
      <c r="K1" s="685"/>
    </row>
    <row r="2" spans="1:11" x14ac:dyDescent="0.35">
      <c r="A2" s="155"/>
    </row>
    <row r="3" spans="1:11" x14ac:dyDescent="0.35">
      <c r="A3" s="682" t="s">
        <v>621</v>
      </c>
      <c r="B3" s="683"/>
      <c r="C3" s="683"/>
      <c r="D3" s="683"/>
      <c r="E3" s="683"/>
      <c r="F3" s="683"/>
      <c r="G3" s="683"/>
      <c r="H3" s="683"/>
      <c r="I3" s="683"/>
      <c r="J3" s="683"/>
      <c r="K3" s="683"/>
    </row>
    <row r="4" spans="1:11" hidden="1" x14ac:dyDescent="0.35">
      <c r="A4" s="155"/>
    </row>
    <row r="5" spans="1:11" x14ac:dyDescent="0.35">
      <c r="A5" s="687" t="s">
        <v>622</v>
      </c>
      <c r="B5" s="683"/>
      <c r="C5" s="683"/>
      <c r="D5" s="683"/>
      <c r="E5" s="683"/>
      <c r="F5" s="683"/>
      <c r="G5" s="683"/>
      <c r="H5" s="683"/>
      <c r="I5" s="683"/>
      <c r="J5" s="683"/>
      <c r="K5" s="683"/>
    </row>
    <row r="6" spans="1:11" x14ac:dyDescent="0.35">
      <c r="A6" s="155"/>
    </row>
    <row r="7" spans="1:11" x14ac:dyDescent="0.35">
      <c r="A7" s="688" t="s">
        <v>2</v>
      </c>
      <c r="B7" s="690" t="s">
        <v>4</v>
      </c>
      <c r="C7" s="691"/>
      <c r="D7" s="692"/>
      <c r="E7" s="690" t="s">
        <v>5</v>
      </c>
      <c r="F7" s="691"/>
      <c r="G7" s="691"/>
      <c r="H7" s="691"/>
      <c r="I7" s="691"/>
      <c r="J7" s="691"/>
      <c r="K7" s="692"/>
    </row>
    <row r="8" spans="1:11" x14ac:dyDescent="0.35">
      <c r="A8" s="689"/>
      <c r="B8" s="156" t="s">
        <v>6</v>
      </c>
      <c r="C8" s="156" t="s">
        <v>7</v>
      </c>
      <c r="D8" s="156" t="s">
        <v>8</v>
      </c>
      <c r="E8" s="156" t="s">
        <v>7</v>
      </c>
      <c r="F8" s="156" t="s">
        <v>8</v>
      </c>
      <c r="G8" s="156" t="s">
        <v>623</v>
      </c>
      <c r="H8" s="156" t="s">
        <v>624</v>
      </c>
      <c r="I8" s="156" t="s">
        <v>625</v>
      </c>
      <c r="J8" s="156" t="s">
        <v>626</v>
      </c>
      <c r="K8" s="156" t="s">
        <v>627</v>
      </c>
    </row>
    <row r="9" spans="1:11" x14ac:dyDescent="0.35">
      <c r="A9" s="157" t="s">
        <v>3</v>
      </c>
      <c r="B9" s="158">
        <v>0</v>
      </c>
      <c r="C9" s="158">
        <v>0</v>
      </c>
      <c r="D9" s="158">
        <v>0</v>
      </c>
      <c r="E9" s="158">
        <v>0</v>
      </c>
      <c r="F9" s="158">
        <v>0</v>
      </c>
      <c r="G9" s="158">
        <v>0</v>
      </c>
      <c r="H9" s="158">
        <v>0</v>
      </c>
      <c r="I9" s="158">
        <v>0</v>
      </c>
      <c r="J9" s="158">
        <v>0</v>
      </c>
      <c r="K9" s="158">
        <v>0</v>
      </c>
    </row>
    <row r="10" spans="1:11" x14ac:dyDescent="0.35">
      <c r="A10" s="159" t="s">
        <v>10</v>
      </c>
      <c r="B10" s="160"/>
      <c r="C10" s="160"/>
      <c r="D10" s="160"/>
      <c r="E10" s="160"/>
      <c r="F10" s="160"/>
      <c r="G10" s="160"/>
      <c r="H10" s="160"/>
      <c r="I10" s="160"/>
      <c r="J10" s="160"/>
      <c r="K10" s="160"/>
    </row>
    <row r="11" spans="1:11" x14ac:dyDescent="0.35">
      <c r="A11" s="159" t="s">
        <v>11</v>
      </c>
      <c r="B11" s="160"/>
      <c r="C11" s="160"/>
      <c r="D11" s="160"/>
      <c r="E11" s="160"/>
      <c r="F11" s="160"/>
      <c r="G11" s="160"/>
      <c r="H11" s="160"/>
      <c r="I11" s="160"/>
      <c r="J11" s="160"/>
      <c r="K11" s="160"/>
    </row>
    <row r="12" spans="1:11" x14ac:dyDescent="0.35">
      <c r="A12" s="159" t="s">
        <v>12</v>
      </c>
      <c r="B12" s="160"/>
      <c r="C12" s="160"/>
      <c r="D12" s="160"/>
      <c r="E12" s="160"/>
      <c r="F12" s="160"/>
      <c r="G12" s="160"/>
      <c r="H12" s="160"/>
      <c r="I12" s="160"/>
      <c r="J12" s="160"/>
      <c r="K12" s="160"/>
    </row>
    <row r="13" spans="1:11" x14ac:dyDescent="0.35">
      <c r="A13" s="161" t="s">
        <v>13</v>
      </c>
      <c r="B13" s="162">
        <v>0</v>
      </c>
      <c r="C13" s="162">
        <v>0</v>
      </c>
      <c r="D13" s="162">
        <v>0</v>
      </c>
      <c r="E13" s="162">
        <v>0</v>
      </c>
      <c r="F13" s="162">
        <v>0</v>
      </c>
      <c r="G13" s="162">
        <v>0</v>
      </c>
      <c r="H13" s="162">
        <v>0</v>
      </c>
      <c r="I13" s="162">
        <v>0</v>
      </c>
      <c r="J13" s="162">
        <v>0</v>
      </c>
      <c r="K13" s="162">
        <v>0</v>
      </c>
    </row>
    <row r="14" spans="1:11" x14ac:dyDescent="0.35">
      <c r="A14" s="159" t="s">
        <v>14</v>
      </c>
      <c r="B14" s="160"/>
      <c r="C14" s="160"/>
      <c r="D14" s="160"/>
      <c r="E14" s="160"/>
      <c r="F14" s="160"/>
      <c r="G14" s="160"/>
      <c r="H14" s="160"/>
      <c r="I14" s="160"/>
      <c r="J14" s="160"/>
      <c r="K14" s="160"/>
    </row>
    <row r="15" spans="1:11" x14ac:dyDescent="0.35">
      <c r="A15" s="159" t="s">
        <v>15</v>
      </c>
      <c r="B15" s="160"/>
      <c r="C15" s="160"/>
      <c r="D15" s="160"/>
      <c r="E15" s="160"/>
      <c r="F15" s="160"/>
      <c r="G15" s="160"/>
      <c r="H15" s="160"/>
      <c r="I15" s="160"/>
      <c r="J15" s="160"/>
      <c r="K15" s="160"/>
    </row>
    <row r="16" spans="1:11" ht="18" x14ac:dyDescent="0.35">
      <c r="A16" s="159" t="s">
        <v>16</v>
      </c>
      <c r="B16" s="160"/>
      <c r="C16" s="160"/>
      <c r="D16" s="160"/>
      <c r="E16" s="160"/>
      <c r="F16" s="160"/>
      <c r="G16" s="160"/>
      <c r="H16" s="160"/>
      <c r="I16" s="160"/>
      <c r="J16" s="160"/>
      <c r="K16" s="160"/>
    </row>
    <row r="17" spans="1:11" x14ac:dyDescent="0.35">
      <c r="A17" s="163" t="s">
        <v>461</v>
      </c>
      <c r="B17" s="160"/>
      <c r="C17" s="160"/>
      <c r="D17" s="160"/>
      <c r="E17" s="160"/>
      <c r="F17" s="160"/>
      <c r="G17" s="160"/>
      <c r="H17" s="160"/>
      <c r="I17" s="160"/>
      <c r="J17" s="160"/>
      <c r="K17" s="160"/>
    </row>
    <row r="18" spans="1:11" x14ac:dyDescent="0.35">
      <c r="A18" s="159" t="s">
        <v>462</v>
      </c>
      <c r="B18" s="160"/>
      <c r="C18" s="160"/>
      <c r="D18" s="160"/>
      <c r="E18" s="160"/>
      <c r="F18" s="160"/>
      <c r="G18" s="160"/>
      <c r="H18" s="160"/>
      <c r="I18" s="160"/>
      <c r="J18" s="160"/>
      <c r="K18" s="160"/>
    </row>
    <row r="19" spans="1:11" x14ac:dyDescent="0.35">
      <c r="A19" s="159" t="s">
        <v>628</v>
      </c>
      <c r="B19" s="160">
        <v>0</v>
      </c>
      <c r="C19" s="160">
        <v>0</v>
      </c>
      <c r="D19" s="160">
        <v>0</v>
      </c>
      <c r="E19" s="160">
        <v>0</v>
      </c>
      <c r="F19" s="160">
        <v>0</v>
      </c>
      <c r="G19" s="160">
        <v>0</v>
      </c>
      <c r="H19" s="160">
        <v>0</v>
      </c>
      <c r="I19" s="160">
        <v>0</v>
      </c>
      <c r="J19" s="160">
        <v>0</v>
      </c>
      <c r="K19" s="160">
        <v>0</v>
      </c>
    </row>
    <row r="20" spans="1:11" x14ac:dyDescent="0.35">
      <c r="A20" s="159" t="s">
        <v>629</v>
      </c>
      <c r="B20" s="160"/>
      <c r="C20" s="160"/>
      <c r="D20" s="160"/>
      <c r="E20" s="160"/>
      <c r="F20" s="160"/>
      <c r="G20" s="160"/>
      <c r="H20" s="160"/>
      <c r="I20" s="160"/>
      <c r="J20" s="160"/>
      <c r="K20" s="160"/>
    </row>
    <row r="21" spans="1:11" ht="18" x14ac:dyDescent="0.35">
      <c r="A21" s="159" t="s">
        <v>630</v>
      </c>
      <c r="B21" s="160"/>
      <c r="C21" s="160"/>
      <c r="D21" s="160"/>
      <c r="E21" s="160"/>
      <c r="F21" s="160"/>
      <c r="G21" s="160"/>
      <c r="H21" s="160"/>
      <c r="I21" s="160"/>
      <c r="J21" s="160"/>
      <c r="K21" s="160"/>
    </row>
    <row r="22" spans="1:11" x14ac:dyDescent="0.35">
      <c r="A22" s="159" t="s">
        <v>631</v>
      </c>
      <c r="B22" s="160">
        <v>0</v>
      </c>
      <c r="C22" s="160">
        <v>0</v>
      </c>
      <c r="D22" s="160">
        <v>0</v>
      </c>
      <c r="E22" s="160">
        <v>0</v>
      </c>
      <c r="F22" s="160">
        <v>0</v>
      </c>
      <c r="G22" s="160">
        <v>0</v>
      </c>
      <c r="H22" s="160">
        <v>0</v>
      </c>
      <c r="I22" s="160">
        <v>0</v>
      </c>
      <c r="J22" s="160">
        <v>0</v>
      </c>
      <c r="K22" s="160">
        <v>0</v>
      </c>
    </row>
    <row r="23" spans="1:11" x14ac:dyDescent="0.35">
      <c r="A23" s="159" t="s">
        <v>629</v>
      </c>
      <c r="B23" s="160"/>
      <c r="C23" s="160"/>
      <c r="D23" s="160"/>
      <c r="E23" s="160"/>
      <c r="F23" s="160"/>
      <c r="G23" s="160"/>
      <c r="H23" s="160"/>
      <c r="I23" s="160"/>
      <c r="J23" s="164"/>
      <c r="K23" s="164"/>
    </row>
    <row r="24" spans="1:11" ht="18" x14ac:dyDescent="0.35">
      <c r="A24" s="159" t="s">
        <v>630</v>
      </c>
      <c r="B24" s="160"/>
      <c r="C24" s="160"/>
      <c r="D24" s="160"/>
      <c r="E24" s="160"/>
      <c r="F24" s="160"/>
      <c r="G24" s="160"/>
      <c r="H24" s="160"/>
      <c r="I24" s="160"/>
      <c r="J24" s="164"/>
      <c r="K24" s="164"/>
    </row>
    <row r="25" spans="1:11" x14ac:dyDescent="0.35">
      <c r="A25" s="169" t="s">
        <v>632</v>
      </c>
      <c r="B25" s="170"/>
      <c r="C25" s="170"/>
      <c r="D25" s="170"/>
      <c r="E25" s="170"/>
      <c r="F25" s="170"/>
      <c r="G25" s="170"/>
      <c r="H25" s="170"/>
      <c r="I25" s="170"/>
      <c r="J25" s="170"/>
      <c r="K25" s="170"/>
    </row>
    <row r="26" spans="1:11" x14ac:dyDescent="0.35">
      <c r="A26" s="169" t="s">
        <v>17</v>
      </c>
      <c r="B26" s="170"/>
      <c r="C26" s="170"/>
      <c r="D26" s="170"/>
      <c r="E26" s="170"/>
      <c r="F26" s="170"/>
      <c r="G26" s="170"/>
      <c r="H26" s="170"/>
      <c r="I26" s="170"/>
      <c r="J26" s="170"/>
      <c r="K26" s="170"/>
    </row>
    <row r="27" spans="1:11" x14ac:dyDescent="0.35">
      <c r="A27" s="163" t="s">
        <v>3</v>
      </c>
      <c r="B27" s="160">
        <v>0</v>
      </c>
      <c r="C27" s="160">
        <v>0</v>
      </c>
      <c r="D27" s="160">
        <v>0</v>
      </c>
      <c r="E27" s="160">
        <v>0</v>
      </c>
      <c r="F27" s="160">
        <v>0</v>
      </c>
      <c r="G27" s="160">
        <v>0</v>
      </c>
      <c r="H27" s="160">
        <v>0</v>
      </c>
      <c r="I27" s="160">
        <v>0</v>
      </c>
      <c r="J27" s="160">
        <v>0</v>
      </c>
      <c r="K27" s="160">
        <v>0</v>
      </c>
    </row>
    <row r="28" spans="1:11" x14ac:dyDescent="0.35">
      <c r="A28" s="159" t="s">
        <v>10</v>
      </c>
      <c r="B28" s="160"/>
      <c r="C28" s="160"/>
      <c r="D28" s="160"/>
      <c r="E28" s="160"/>
      <c r="F28" s="160"/>
      <c r="G28" s="160"/>
      <c r="H28" s="160"/>
      <c r="I28" s="160"/>
      <c r="J28" s="164"/>
      <c r="K28" s="164"/>
    </row>
    <row r="29" spans="1:11" x14ac:dyDescent="0.35">
      <c r="A29" s="159" t="s">
        <v>11</v>
      </c>
      <c r="B29" s="160"/>
      <c r="C29" s="160"/>
      <c r="D29" s="160"/>
      <c r="E29" s="160"/>
      <c r="F29" s="160"/>
      <c r="G29" s="160"/>
      <c r="H29" s="160"/>
      <c r="I29" s="160"/>
      <c r="J29" s="164"/>
      <c r="K29" s="164"/>
    </row>
    <row r="30" spans="1:11" x14ac:dyDescent="0.35">
      <c r="A30" s="159" t="s">
        <v>12</v>
      </c>
      <c r="B30" s="160"/>
      <c r="C30" s="160"/>
      <c r="D30" s="160"/>
      <c r="E30" s="160"/>
      <c r="F30" s="160"/>
      <c r="G30" s="160"/>
      <c r="H30" s="160"/>
      <c r="I30" s="160"/>
      <c r="J30" s="164"/>
      <c r="K30" s="164"/>
    </row>
    <row r="31" spans="1:11" x14ac:dyDescent="0.35">
      <c r="A31" s="161" t="s">
        <v>13</v>
      </c>
      <c r="B31" s="162">
        <v>0</v>
      </c>
      <c r="C31" s="162">
        <v>0</v>
      </c>
      <c r="D31" s="162">
        <v>0</v>
      </c>
      <c r="E31" s="162">
        <v>0</v>
      </c>
      <c r="F31" s="162">
        <v>0</v>
      </c>
      <c r="G31" s="162">
        <v>0</v>
      </c>
      <c r="H31" s="162">
        <v>0</v>
      </c>
      <c r="I31" s="162">
        <v>0</v>
      </c>
      <c r="J31" s="162">
        <v>0</v>
      </c>
      <c r="K31" s="162">
        <v>0</v>
      </c>
    </row>
    <row r="32" spans="1:11" x14ac:dyDescent="0.35">
      <c r="A32" s="159" t="s">
        <v>14</v>
      </c>
      <c r="B32" s="160"/>
      <c r="C32" s="160"/>
      <c r="D32" s="160"/>
      <c r="E32" s="160"/>
      <c r="F32" s="160"/>
      <c r="G32" s="160"/>
      <c r="H32" s="160"/>
      <c r="I32" s="160"/>
      <c r="J32" s="164"/>
      <c r="K32" s="164"/>
    </row>
    <row r="33" spans="1:11" x14ac:dyDescent="0.35">
      <c r="A33" s="159" t="s">
        <v>15</v>
      </c>
      <c r="B33" s="160"/>
      <c r="C33" s="160"/>
      <c r="D33" s="160"/>
      <c r="E33" s="160"/>
      <c r="F33" s="160"/>
      <c r="G33" s="160"/>
      <c r="H33" s="160"/>
      <c r="I33" s="160"/>
      <c r="J33" s="164"/>
      <c r="K33" s="164"/>
    </row>
    <row r="34" spans="1:11" ht="18" x14ac:dyDescent="0.35">
      <c r="A34" s="159" t="s">
        <v>16</v>
      </c>
      <c r="B34" s="160"/>
      <c r="C34" s="160"/>
      <c r="D34" s="160"/>
      <c r="E34" s="160"/>
      <c r="F34" s="160"/>
      <c r="G34" s="160"/>
      <c r="H34" s="160"/>
      <c r="I34" s="160"/>
      <c r="J34" s="164"/>
      <c r="K34" s="164"/>
    </row>
    <row r="35" spans="1:11" x14ac:dyDescent="0.35">
      <c r="A35" s="163" t="s">
        <v>461</v>
      </c>
      <c r="B35" s="160"/>
      <c r="C35" s="160"/>
      <c r="D35" s="160"/>
      <c r="E35" s="160"/>
      <c r="F35" s="160"/>
      <c r="G35" s="160"/>
      <c r="H35" s="160"/>
      <c r="I35" s="160"/>
      <c r="J35" s="164"/>
      <c r="K35" s="164"/>
    </row>
    <row r="36" spans="1:11" x14ac:dyDescent="0.35">
      <c r="A36" s="159" t="s">
        <v>462</v>
      </c>
      <c r="B36" s="160"/>
      <c r="C36" s="160"/>
      <c r="D36" s="160"/>
      <c r="E36" s="160"/>
      <c r="F36" s="160"/>
      <c r="G36" s="160"/>
      <c r="H36" s="160"/>
      <c r="I36" s="160"/>
      <c r="J36" s="164"/>
      <c r="K36" s="164"/>
    </row>
    <row r="37" spans="1:11" x14ac:dyDescent="0.35">
      <c r="A37" s="159" t="s">
        <v>628</v>
      </c>
      <c r="B37" s="160">
        <v>0</v>
      </c>
      <c r="C37" s="160">
        <v>0</v>
      </c>
      <c r="D37" s="160">
        <v>0</v>
      </c>
      <c r="E37" s="160">
        <v>0</v>
      </c>
      <c r="F37" s="160">
        <v>0</v>
      </c>
      <c r="G37" s="160">
        <v>0</v>
      </c>
      <c r="H37" s="160">
        <v>0</v>
      </c>
      <c r="I37" s="160">
        <v>0</v>
      </c>
      <c r="J37" s="160">
        <v>0</v>
      </c>
      <c r="K37" s="160">
        <v>0</v>
      </c>
    </row>
    <row r="38" spans="1:11" x14ac:dyDescent="0.35">
      <c r="A38" s="159" t="s">
        <v>629</v>
      </c>
      <c r="B38" s="160"/>
      <c r="C38" s="160"/>
      <c r="D38" s="160"/>
      <c r="E38" s="160"/>
      <c r="F38" s="160"/>
      <c r="G38" s="160"/>
      <c r="H38" s="160"/>
      <c r="I38" s="160"/>
      <c r="J38" s="164"/>
      <c r="K38" s="164"/>
    </row>
    <row r="39" spans="1:11" ht="18" x14ac:dyDescent="0.35">
      <c r="A39" s="159" t="s">
        <v>630</v>
      </c>
      <c r="B39" s="160"/>
      <c r="C39" s="160"/>
      <c r="D39" s="160"/>
      <c r="E39" s="160"/>
      <c r="F39" s="160"/>
      <c r="G39" s="160"/>
      <c r="H39" s="160"/>
      <c r="I39" s="160"/>
      <c r="J39" s="164"/>
      <c r="K39" s="164"/>
    </row>
    <row r="40" spans="1:11" x14ac:dyDescent="0.35">
      <c r="A40" s="159" t="s">
        <v>633</v>
      </c>
      <c r="B40" s="160">
        <v>0</v>
      </c>
      <c r="C40" s="160">
        <v>0</v>
      </c>
      <c r="D40" s="160">
        <v>0</v>
      </c>
      <c r="E40" s="160">
        <v>0</v>
      </c>
      <c r="F40" s="160">
        <v>0</v>
      </c>
      <c r="G40" s="160">
        <v>0</v>
      </c>
      <c r="H40" s="160">
        <v>0</v>
      </c>
      <c r="I40" s="160">
        <v>0</v>
      </c>
      <c r="J40" s="160">
        <v>0</v>
      </c>
      <c r="K40" s="160">
        <v>0</v>
      </c>
    </row>
    <row r="41" spans="1:11" x14ac:dyDescent="0.35">
      <c r="A41" s="159" t="s">
        <v>629</v>
      </c>
      <c r="B41" s="160"/>
      <c r="C41" s="160"/>
      <c r="D41" s="160"/>
      <c r="E41" s="160"/>
      <c r="F41" s="160"/>
      <c r="G41" s="160"/>
      <c r="H41" s="160"/>
      <c r="I41" s="160"/>
      <c r="J41" s="164"/>
      <c r="K41" s="164"/>
    </row>
    <row r="42" spans="1:11" ht="18" x14ac:dyDescent="0.35">
      <c r="A42" s="159" t="s">
        <v>630</v>
      </c>
      <c r="B42" s="160"/>
      <c r="C42" s="160"/>
      <c r="D42" s="160"/>
      <c r="E42" s="160"/>
      <c r="F42" s="160"/>
      <c r="G42" s="160"/>
      <c r="H42" s="160"/>
      <c r="I42" s="160"/>
      <c r="J42" s="164"/>
      <c r="K42" s="164"/>
    </row>
    <row r="43" spans="1:11" ht="18" x14ac:dyDescent="0.35">
      <c r="A43" s="165" t="s">
        <v>634</v>
      </c>
      <c r="B43" s="160"/>
      <c r="C43" s="160"/>
      <c r="D43" s="160"/>
      <c r="E43" s="160"/>
      <c r="F43" s="160"/>
      <c r="G43" s="160"/>
      <c r="H43" s="160"/>
      <c r="I43" s="160"/>
      <c r="J43" s="164"/>
      <c r="K43" s="164"/>
    </row>
    <row r="44" spans="1:11" x14ac:dyDescent="0.35">
      <c r="A44" s="163" t="s">
        <v>3</v>
      </c>
      <c r="B44" s="160">
        <v>0</v>
      </c>
      <c r="C44" s="160">
        <v>0</v>
      </c>
      <c r="D44" s="160">
        <v>0</v>
      </c>
      <c r="E44" s="160">
        <v>0</v>
      </c>
      <c r="F44" s="160">
        <v>0</v>
      </c>
      <c r="G44" s="160">
        <v>0</v>
      </c>
      <c r="H44" s="160">
        <v>0</v>
      </c>
      <c r="I44" s="160">
        <v>0</v>
      </c>
      <c r="J44" s="160">
        <v>0</v>
      </c>
      <c r="K44" s="160">
        <v>0</v>
      </c>
    </row>
    <row r="45" spans="1:11" x14ac:dyDescent="0.35">
      <c r="A45" s="159" t="s">
        <v>10</v>
      </c>
      <c r="B45" s="164"/>
      <c r="C45" s="160"/>
      <c r="D45" s="160"/>
      <c r="E45" s="160"/>
      <c r="F45" s="160"/>
      <c r="G45" s="160"/>
      <c r="H45" s="160"/>
      <c r="I45" s="160"/>
      <c r="J45" s="164"/>
      <c r="K45" s="164"/>
    </row>
    <row r="46" spans="1:11" x14ac:dyDescent="0.35">
      <c r="A46" s="159" t="s">
        <v>11</v>
      </c>
      <c r="B46" s="160"/>
      <c r="C46" s="160"/>
      <c r="D46" s="160"/>
      <c r="E46" s="160"/>
      <c r="F46" s="160"/>
      <c r="G46" s="160"/>
      <c r="H46" s="160"/>
      <c r="I46" s="160"/>
      <c r="J46" s="164"/>
      <c r="K46" s="164"/>
    </row>
    <row r="47" spans="1:11" x14ac:dyDescent="0.35">
      <c r="A47" s="159" t="s">
        <v>12</v>
      </c>
      <c r="B47" s="160"/>
      <c r="C47" s="160"/>
      <c r="D47" s="160"/>
      <c r="E47" s="160"/>
      <c r="F47" s="160"/>
      <c r="G47" s="160"/>
      <c r="H47" s="160"/>
      <c r="I47" s="160"/>
      <c r="J47" s="164"/>
      <c r="K47" s="164"/>
    </row>
    <row r="48" spans="1:11" x14ac:dyDescent="0.35">
      <c r="A48" s="161" t="s">
        <v>13</v>
      </c>
      <c r="B48" s="162">
        <v>0</v>
      </c>
      <c r="C48" s="162">
        <v>0</v>
      </c>
      <c r="D48" s="162">
        <v>0</v>
      </c>
      <c r="E48" s="162">
        <v>0</v>
      </c>
      <c r="F48" s="162">
        <v>0</v>
      </c>
      <c r="G48" s="162">
        <v>0</v>
      </c>
      <c r="H48" s="162">
        <v>0</v>
      </c>
      <c r="I48" s="162">
        <v>0</v>
      </c>
      <c r="J48" s="162">
        <v>0</v>
      </c>
      <c r="K48" s="162">
        <v>0</v>
      </c>
    </row>
    <row r="49" spans="1:11" x14ac:dyDescent="0.35">
      <c r="A49" s="159" t="s">
        <v>14</v>
      </c>
      <c r="B49" s="160"/>
      <c r="C49" s="160"/>
      <c r="D49" s="160"/>
      <c r="E49" s="160"/>
      <c r="F49" s="160"/>
      <c r="G49" s="160"/>
      <c r="H49" s="160"/>
      <c r="I49" s="160"/>
      <c r="J49" s="164"/>
      <c r="K49" s="164"/>
    </row>
    <row r="50" spans="1:11" x14ac:dyDescent="0.35">
      <c r="A50" s="159" t="s">
        <v>15</v>
      </c>
      <c r="B50" s="160"/>
      <c r="C50" s="160"/>
      <c r="D50" s="160"/>
      <c r="E50" s="160"/>
      <c r="F50" s="160"/>
      <c r="G50" s="160"/>
      <c r="H50" s="160"/>
      <c r="I50" s="160"/>
      <c r="J50" s="164"/>
      <c r="K50" s="164"/>
    </row>
    <row r="51" spans="1:11" ht="18" x14ac:dyDescent="0.35">
      <c r="A51" s="159" t="s">
        <v>635</v>
      </c>
      <c r="B51" s="160"/>
      <c r="C51" s="160"/>
      <c r="D51" s="160"/>
      <c r="E51" s="160"/>
      <c r="F51" s="160"/>
      <c r="G51" s="160"/>
      <c r="H51" s="160"/>
      <c r="I51" s="160"/>
      <c r="J51" s="164"/>
      <c r="K51" s="164"/>
    </row>
    <row r="52" spans="1:11" x14ac:dyDescent="0.35">
      <c r="A52" s="163" t="s">
        <v>461</v>
      </c>
      <c r="B52" s="160"/>
      <c r="C52" s="160"/>
      <c r="D52" s="160"/>
      <c r="E52" s="160"/>
      <c r="F52" s="160"/>
      <c r="G52" s="160"/>
      <c r="H52" s="160"/>
      <c r="I52" s="160"/>
      <c r="J52" s="164"/>
      <c r="K52" s="164"/>
    </row>
    <row r="53" spans="1:11" x14ac:dyDescent="0.35">
      <c r="A53" s="159" t="s">
        <v>462</v>
      </c>
      <c r="B53" s="160"/>
      <c r="C53" s="160"/>
      <c r="D53" s="160"/>
      <c r="E53" s="160"/>
      <c r="F53" s="160"/>
      <c r="G53" s="160"/>
      <c r="H53" s="160"/>
      <c r="I53" s="160"/>
      <c r="J53" s="164"/>
      <c r="K53" s="164"/>
    </row>
    <row r="54" spans="1:11" x14ac:dyDescent="0.35">
      <c r="A54" s="159" t="s">
        <v>628</v>
      </c>
      <c r="B54" s="160">
        <v>0</v>
      </c>
      <c r="C54" s="160">
        <v>0</v>
      </c>
      <c r="D54" s="160">
        <v>0</v>
      </c>
      <c r="E54" s="160">
        <v>0</v>
      </c>
      <c r="F54" s="160">
        <v>0</v>
      </c>
      <c r="G54" s="160">
        <v>0</v>
      </c>
      <c r="H54" s="160">
        <v>0</v>
      </c>
      <c r="I54" s="160">
        <v>0</v>
      </c>
      <c r="J54" s="160">
        <v>0</v>
      </c>
      <c r="K54" s="160">
        <v>0</v>
      </c>
    </row>
    <row r="55" spans="1:11" x14ac:dyDescent="0.35">
      <c r="A55" s="159" t="s">
        <v>629</v>
      </c>
      <c r="B55" s="160"/>
      <c r="C55" s="160"/>
      <c r="D55" s="160"/>
      <c r="E55" s="160"/>
      <c r="F55" s="160"/>
      <c r="G55" s="160"/>
      <c r="H55" s="160"/>
      <c r="I55" s="160"/>
      <c r="J55" s="164"/>
      <c r="K55" s="164"/>
    </row>
    <row r="56" spans="1:11" ht="18" x14ac:dyDescent="0.35">
      <c r="A56" s="159" t="s">
        <v>636</v>
      </c>
      <c r="B56" s="160"/>
      <c r="C56" s="160"/>
      <c r="D56" s="160"/>
      <c r="E56" s="160"/>
      <c r="F56" s="160"/>
      <c r="G56" s="160"/>
      <c r="H56" s="160"/>
      <c r="I56" s="160"/>
      <c r="J56" s="164"/>
      <c r="K56" s="164"/>
    </row>
    <row r="57" spans="1:11" x14ac:dyDescent="0.35">
      <c r="A57" s="159" t="s">
        <v>633</v>
      </c>
      <c r="B57" s="160">
        <v>0</v>
      </c>
      <c r="C57" s="160">
        <v>0</v>
      </c>
      <c r="D57" s="160">
        <v>0</v>
      </c>
      <c r="E57" s="160">
        <v>0</v>
      </c>
      <c r="F57" s="160">
        <v>0</v>
      </c>
      <c r="G57" s="160">
        <v>0</v>
      </c>
      <c r="H57" s="160">
        <v>0</v>
      </c>
      <c r="I57" s="160">
        <v>0</v>
      </c>
      <c r="J57" s="160">
        <v>0</v>
      </c>
      <c r="K57" s="160">
        <v>0</v>
      </c>
    </row>
    <row r="58" spans="1:11" x14ac:dyDescent="0.35">
      <c r="A58" s="159" t="s">
        <v>629</v>
      </c>
      <c r="B58" s="160"/>
      <c r="C58" s="160"/>
      <c r="D58" s="160"/>
      <c r="E58" s="160"/>
      <c r="F58" s="160"/>
      <c r="G58" s="160"/>
      <c r="H58" s="160"/>
      <c r="I58" s="160"/>
      <c r="J58" s="164"/>
      <c r="K58" s="164"/>
    </row>
    <row r="59" spans="1:11" ht="18" x14ac:dyDescent="0.35">
      <c r="A59" s="159" t="s">
        <v>637</v>
      </c>
      <c r="B59" s="160"/>
      <c r="C59" s="160"/>
      <c r="D59" s="160"/>
      <c r="E59" s="160"/>
      <c r="F59" s="160"/>
      <c r="G59" s="160"/>
      <c r="H59" s="160"/>
      <c r="I59" s="160"/>
      <c r="J59" s="164"/>
      <c r="K59" s="164"/>
    </row>
    <row r="60" spans="1:11" ht="18" x14ac:dyDescent="0.35">
      <c r="A60" s="165" t="s">
        <v>638</v>
      </c>
      <c r="B60" s="160"/>
      <c r="C60" s="160"/>
      <c r="D60" s="160"/>
      <c r="E60" s="160"/>
      <c r="F60" s="160"/>
      <c r="G60" s="160"/>
      <c r="H60" s="160"/>
      <c r="I60" s="160"/>
      <c r="J60" s="164"/>
      <c r="K60" s="164"/>
    </row>
    <row r="61" spans="1:11" x14ac:dyDescent="0.35">
      <c r="A61" s="163" t="s">
        <v>3</v>
      </c>
      <c r="B61" s="160">
        <v>0</v>
      </c>
      <c r="C61" s="160">
        <v>0</v>
      </c>
      <c r="D61" s="160">
        <v>0</v>
      </c>
      <c r="E61" s="160">
        <v>0</v>
      </c>
      <c r="F61" s="160">
        <v>0</v>
      </c>
      <c r="G61" s="160">
        <v>0</v>
      </c>
      <c r="H61" s="160">
        <v>0</v>
      </c>
      <c r="I61" s="160">
        <v>0</v>
      </c>
      <c r="J61" s="160">
        <v>0</v>
      </c>
      <c r="K61" s="160">
        <v>0</v>
      </c>
    </row>
    <row r="62" spans="1:11" x14ac:dyDescent="0.35">
      <c r="A62" s="159" t="s">
        <v>10</v>
      </c>
      <c r="B62" s="164"/>
      <c r="C62" s="160"/>
      <c r="D62" s="160"/>
      <c r="E62" s="160"/>
      <c r="F62" s="160"/>
      <c r="G62" s="160"/>
      <c r="H62" s="160"/>
      <c r="I62" s="160"/>
      <c r="J62" s="164"/>
      <c r="K62" s="164"/>
    </row>
    <row r="63" spans="1:11" x14ac:dyDescent="0.35">
      <c r="A63" s="159" t="s">
        <v>11</v>
      </c>
      <c r="B63" s="160"/>
      <c r="C63" s="160"/>
      <c r="D63" s="160"/>
      <c r="E63" s="160"/>
      <c r="F63" s="160"/>
      <c r="G63" s="160"/>
      <c r="H63" s="160"/>
      <c r="I63" s="160"/>
      <c r="J63" s="164"/>
      <c r="K63" s="164"/>
    </row>
    <row r="64" spans="1:11" x14ac:dyDescent="0.35">
      <c r="A64" s="159" t="s">
        <v>12</v>
      </c>
      <c r="B64" s="160"/>
      <c r="C64" s="160"/>
      <c r="D64" s="160"/>
      <c r="E64" s="160"/>
      <c r="F64" s="160"/>
      <c r="G64" s="160"/>
      <c r="H64" s="160"/>
      <c r="I64" s="160"/>
      <c r="J64" s="164"/>
      <c r="K64" s="164"/>
    </row>
    <row r="65" spans="1:11" x14ac:dyDescent="0.35">
      <c r="A65" s="161" t="s">
        <v>13</v>
      </c>
      <c r="B65" s="162">
        <v>0</v>
      </c>
      <c r="C65" s="162">
        <v>0</v>
      </c>
      <c r="D65" s="162">
        <v>0</v>
      </c>
      <c r="E65" s="162">
        <v>0</v>
      </c>
      <c r="F65" s="162">
        <v>0</v>
      </c>
      <c r="G65" s="162">
        <v>0</v>
      </c>
      <c r="H65" s="162">
        <v>0</v>
      </c>
      <c r="I65" s="162">
        <v>0</v>
      </c>
      <c r="J65" s="162">
        <v>0</v>
      </c>
      <c r="K65" s="162">
        <v>0</v>
      </c>
    </row>
    <row r="66" spans="1:11" x14ac:dyDescent="0.35">
      <c r="A66" s="159" t="s">
        <v>14</v>
      </c>
      <c r="B66" s="160"/>
      <c r="C66" s="160"/>
      <c r="D66" s="160"/>
      <c r="E66" s="160"/>
      <c r="F66" s="160"/>
      <c r="G66" s="160"/>
      <c r="H66" s="160"/>
      <c r="I66" s="160"/>
      <c r="J66" s="164"/>
      <c r="K66" s="164"/>
    </row>
    <row r="67" spans="1:11" x14ac:dyDescent="0.35">
      <c r="A67" s="159" t="s">
        <v>15</v>
      </c>
      <c r="B67" s="160"/>
      <c r="C67" s="160"/>
      <c r="D67" s="160"/>
      <c r="E67" s="160"/>
      <c r="F67" s="160"/>
      <c r="G67" s="160"/>
      <c r="H67" s="160"/>
      <c r="I67" s="160"/>
      <c r="J67" s="164"/>
      <c r="K67" s="164"/>
    </row>
    <row r="68" spans="1:11" ht="18" x14ac:dyDescent="0.35">
      <c r="A68" s="159" t="s">
        <v>635</v>
      </c>
      <c r="B68" s="160"/>
      <c r="C68" s="160"/>
      <c r="D68" s="160"/>
      <c r="E68" s="160"/>
      <c r="F68" s="160"/>
      <c r="G68" s="160"/>
      <c r="H68" s="160"/>
      <c r="I68" s="160"/>
      <c r="J68" s="164"/>
      <c r="K68" s="164"/>
    </row>
    <row r="69" spans="1:11" x14ac:dyDescent="0.35">
      <c r="A69" s="163" t="s">
        <v>461</v>
      </c>
      <c r="B69" s="160"/>
      <c r="C69" s="160"/>
      <c r="D69" s="160"/>
      <c r="E69" s="160"/>
      <c r="F69" s="160"/>
      <c r="G69" s="160"/>
      <c r="H69" s="160"/>
      <c r="I69" s="160"/>
      <c r="J69" s="164"/>
      <c r="K69" s="164"/>
    </row>
    <row r="70" spans="1:11" x14ac:dyDescent="0.35">
      <c r="A70" s="159" t="s">
        <v>462</v>
      </c>
      <c r="B70" s="160"/>
      <c r="C70" s="160"/>
      <c r="D70" s="160"/>
      <c r="E70" s="160"/>
      <c r="F70" s="160"/>
      <c r="G70" s="160"/>
      <c r="H70" s="160"/>
      <c r="I70" s="160"/>
      <c r="J70" s="164"/>
      <c r="K70" s="164"/>
    </row>
    <row r="71" spans="1:11" x14ac:dyDescent="0.35">
      <c r="A71" s="159" t="s">
        <v>628</v>
      </c>
      <c r="B71" s="160">
        <v>0</v>
      </c>
      <c r="C71" s="160">
        <v>0</v>
      </c>
      <c r="D71" s="160">
        <v>0</v>
      </c>
      <c r="E71" s="160">
        <v>0</v>
      </c>
      <c r="F71" s="160">
        <v>0</v>
      </c>
      <c r="G71" s="160">
        <v>0</v>
      </c>
      <c r="H71" s="160">
        <v>0</v>
      </c>
      <c r="I71" s="160">
        <v>0</v>
      </c>
      <c r="J71" s="160">
        <v>0</v>
      </c>
      <c r="K71" s="160">
        <v>0</v>
      </c>
    </row>
    <row r="72" spans="1:11" x14ac:dyDescent="0.35">
      <c r="A72" s="159" t="s">
        <v>629</v>
      </c>
      <c r="B72" s="160"/>
      <c r="C72" s="160"/>
      <c r="D72" s="160"/>
      <c r="E72" s="160"/>
      <c r="F72" s="160"/>
      <c r="G72" s="160"/>
      <c r="H72" s="160"/>
      <c r="I72" s="160"/>
      <c r="J72" s="164"/>
      <c r="K72" s="164"/>
    </row>
    <row r="73" spans="1:11" ht="18" x14ac:dyDescent="0.35">
      <c r="A73" s="159" t="s">
        <v>636</v>
      </c>
      <c r="B73" s="160"/>
      <c r="C73" s="160"/>
      <c r="D73" s="160"/>
      <c r="E73" s="160"/>
      <c r="F73" s="160"/>
      <c r="G73" s="160"/>
      <c r="H73" s="160"/>
      <c r="I73" s="160"/>
      <c r="J73" s="164"/>
      <c r="K73" s="164"/>
    </row>
    <row r="74" spans="1:11" x14ac:dyDescent="0.35">
      <c r="A74" s="159" t="s">
        <v>633</v>
      </c>
      <c r="B74" s="160">
        <v>0</v>
      </c>
      <c r="C74" s="160">
        <v>0</v>
      </c>
      <c r="D74" s="160">
        <v>0</v>
      </c>
      <c r="E74" s="160">
        <v>0</v>
      </c>
      <c r="F74" s="160">
        <v>0</v>
      </c>
      <c r="G74" s="160">
        <v>0</v>
      </c>
      <c r="H74" s="160">
        <v>0</v>
      </c>
      <c r="I74" s="160">
        <v>0</v>
      </c>
      <c r="J74" s="160">
        <v>0</v>
      </c>
      <c r="K74" s="160">
        <v>0</v>
      </c>
    </row>
    <row r="75" spans="1:11" x14ac:dyDescent="0.35">
      <c r="A75" s="159" t="s">
        <v>629</v>
      </c>
      <c r="B75" s="160"/>
      <c r="C75" s="160"/>
      <c r="D75" s="160"/>
      <c r="E75" s="160"/>
      <c r="F75" s="160"/>
      <c r="G75" s="160"/>
      <c r="H75" s="160"/>
      <c r="I75" s="160"/>
      <c r="J75" s="164"/>
      <c r="K75" s="164"/>
    </row>
    <row r="76" spans="1:11" ht="18" x14ac:dyDescent="0.35">
      <c r="A76" s="159" t="s">
        <v>637</v>
      </c>
      <c r="B76" s="160"/>
      <c r="C76" s="160"/>
      <c r="D76" s="160"/>
      <c r="E76" s="160"/>
      <c r="F76" s="160"/>
      <c r="G76" s="160"/>
      <c r="H76" s="160"/>
      <c r="I76" s="160"/>
      <c r="J76" s="164"/>
      <c r="K76" s="164"/>
    </row>
    <row r="77" spans="1:11" ht="18" x14ac:dyDescent="0.35">
      <c r="A77" s="165" t="s">
        <v>639</v>
      </c>
      <c r="B77" s="160"/>
      <c r="C77" s="160"/>
      <c r="D77" s="160"/>
      <c r="E77" s="160"/>
      <c r="F77" s="160"/>
      <c r="G77" s="160"/>
      <c r="H77" s="160"/>
      <c r="I77" s="160"/>
      <c r="J77" s="164"/>
      <c r="K77" s="164"/>
    </row>
    <row r="78" spans="1:11" x14ac:dyDescent="0.35">
      <c r="A78" s="163" t="s">
        <v>3</v>
      </c>
      <c r="B78" s="160">
        <v>0</v>
      </c>
      <c r="C78" s="160">
        <v>0</v>
      </c>
      <c r="D78" s="160">
        <v>0</v>
      </c>
      <c r="E78" s="160">
        <v>0</v>
      </c>
      <c r="F78" s="160">
        <v>0</v>
      </c>
      <c r="G78" s="160">
        <v>0</v>
      </c>
      <c r="H78" s="160">
        <v>0</v>
      </c>
      <c r="I78" s="160">
        <v>0</v>
      </c>
      <c r="J78" s="160">
        <v>0</v>
      </c>
      <c r="K78" s="160">
        <v>0</v>
      </c>
    </row>
    <row r="79" spans="1:11" x14ac:dyDescent="0.35">
      <c r="A79" s="159" t="s">
        <v>10</v>
      </c>
      <c r="B79" s="164"/>
      <c r="C79" s="160"/>
      <c r="D79" s="160"/>
      <c r="E79" s="160"/>
      <c r="F79" s="160"/>
      <c r="G79" s="160"/>
      <c r="H79" s="160"/>
      <c r="I79" s="160"/>
      <c r="J79" s="164"/>
      <c r="K79" s="164"/>
    </row>
    <row r="80" spans="1:11" x14ac:dyDescent="0.35">
      <c r="A80" s="159" t="s">
        <v>11</v>
      </c>
      <c r="B80" s="160"/>
      <c r="C80" s="160"/>
      <c r="D80" s="160"/>
      <c r="E80" s="160"/>
      <c r="F80" s="160"/>
      <c r="G80" s="160"/>
      <c r="H80" s="160"/>
      <c r="I80" s="160"/>
      <c r="J80" s="164"/>
      <c r="K80" s="164"/>
    </row>
    <row r="81" spans="1:11" x14ac:dyDescent="0.35">
      <c r="A81" s="159" t="s">
        <v>12</v>
      </c>
      <c r="B81" s="160"/>
      <c r="C81" s="160"/>
      <c r="D81" s="160"/>
      <c r="E81" s="160"/>
      <c r="F81" s="160"/>
      <c r="G81" s="160"/>
      <c r="H81" s="160"/>
      <c r="I81" s="160"/>
      <c r="J81" s="164"/>
      <c r="K81" s="164"/>
    </row>
    <row r="82" spans="1:11" x14ac:dyDescent="0.35">
      <c r="A82" s="161" t="s">
        <v>13</v>
      </c>
      <c r="B82" s="162">
        <v>0</v>
      </c>
      <c r="C82" s="162">
        <v>0</v>
      </c>
      <c r="D82" s="162">
        <v>0</v>
      </c>
      <c r="E82" s="162">
        <v>0</v>
      </c>
      <c r="F82" s="162">
        <v>0</v>
      </c>
      <c r="G82" s="162">
        <v>0</v>
      </c>
      <c r="H82" s="162">
        <v>0</v>
      </c>
      <c r="I82" s="162">
        <v>0</v>
      </c>
      <c r="J82" s="162">
        <v>0</v>
      </c>
      <c r="K82" s="162">
        <v>0</v>
      </c>
    </row>
    <row r="83" spans="1:11" x14ac:dyDescent="0.35">
      <c r="A83" s="159" t="s">
        <v>14</v>
      </c>
      <c r="B83" s="160"/>
      <c r="C83" s="160"/>
      <c r="D83" s="160"/>
      <c r="E83" s="160"/>
      <c r="F83" s="160"/>
      <c r="G83" s="160"/>
      <c r="H83" s="160"/>
      <c r="I83" s="160"/>
      <c r="J83" s="164"/>
      <c r="K83" s="164"/>
    </row>
    <row r="84" spans="1:11" x14ac:dyDescent="0.35">
      <c r="A84" s="159" t="s">
        <v>15</v>
      </c>
      <c r="B84" s="160"/>
      <c r="C84" s="160"/>
      <c r="D84" s="160"/>
      <c r="E84" s="160"/>
      <c r="F84" s="160"/>
      <c r="G84" s="160"/>
      <c r="H84" s="160"/>
      <c r="I84" s="160"/>
      <c r="J84" s="164"/>
      <c r="K84" s="164"/>
    </row>
    <row r="85" spans="1:11" ht="18" x14ac:dyDescent="0.35">
      <c r="A85" s="159" t="s">
        <v>635</v>
      </c>
      <c r="B85" s="160"/>
      <c r="C85" s="160"/>
      <c r="D85" s="160"/>
      <c r="E85" s="160"/>
      <c r="F85" s="160"/>
      <c r="G85" s="160"/>
      <c r="H85" s="160"/>
      <c r="I85" s="160"/>
      <c r="J85" s="164"/>
      <c r="K85" s="164"/>
    </row>
    <row r="86" spans="1:11" x14ac:dyDescent="0.35">
      <c r="A86" s="163" t="s">
        <v>461</v>
      </c>
      <c r="B86" s="160"/>
      <c r="C86" s="160"/>
      <c r="D86" s="160"/>
      <c r="E86" s="160"/>
      <c r="F86" s="160"/>
      <c r="G86" s="160"/>
      <c r="H86" s="160"/>
      <c r="I86" s="160"/>
      <c r="J86" s="164"/>
      <c r="K86" s="164"/>
    </row>
    <row r="87" spans="1:11" x14ac:dyDescent="0.35">
      <c r="A87" s="159" t="s">
        <v>462</v>
      </c>
      <c r="B87" s="160"/>
      <c r="C87" s="160"/>
      <c r="D87" s="160"/>
      <c r="E87" s="160"/>
      <c r="F87" s="160"/>
      <c r="G87" s="160"/>
      <c r="H87" s="160"/>
      <c r="I87" s="160"/>
      <c r="J87" s="164"/>
      <c r="K87" s="164"/>
    </row>
    <row r="88" spans="1:11" x14ac:dyDescent="0.35">
      <c r="A88" s="159" t="s">
        <v>628</v>
      </c>
      <c r="B88" s="160">
        <v>0</v>
      </c>
      <c r="C88" s="160">
        <v>0</v>
      </c>
      <c r="D88" s="160">
        <v>0</v>
      </c>
      <c r="E88" s="160">
        <v>0</v>
      </c>
      <c r="F88" s="160">
        <v>0</v>
      </c>
      <c r="G88" s="160">
        <v>0</v>
      </c>
      <c r="H88" s="160">
        <v>0</v>
      </c>
      <c r="I88" s="160">
        <v>0</v>
      </c>
      <c r="J88" s="160">
        <v>0</v>
      </c>
      <c r="K88" s="160">
        <v>0</v>
      </c>
    </row>
    <row r="89" spans="1:11" x14ac:dyDescent="0.35">
      <c r="A89" s="159" t="s">
        <v>629</v>
      </c>
      <c r="B89" s="160"/>
      <c r="C89" s="160"/>
      <c r="D89" s="160"/>
      <c r="E89" s="160"/>
      <c r="F89" s="160"/>
      <c r="G89" s="160"/>
      <c r="H89" s="160"/>
      <c r="I89" s="160"/>
      <c r="J89" s="164"/>
      <c r="K89" s="164"/>
    </row>
    <row r="90" spans="1:11" ht="18" x14ac:dyDescent="0.35">
      <c r="A90" s="159" t="s">
        <v>636</v>
      </c>
      <c r="B90" s="160"/>
      <c r="C90" s="160"/>
      <c r="D90" s="160"/>
      <c r="E90" s="160"/>
      <c r="F90" s="160"/>
      <c r="G90" s="160"/>
      <c r="H90" s="160"/>
      <c r="I90" s="160"/>
      <c r="J90" s="164"/>
      <c r="K90" s="164"/>
    </row>
    <row r="91" spans="1:11" x14ac:dyDescent="0.35">
      <c r="A91" s="159" t="s">
        <v>633</v>
      </c>
      <c r="B91" s="160">
        <v>0</v>
      </c>
      <c r="C91" s="160">
        <v>0</v>
      </c>
      <c r="D91" s="160">
        <v>0</v>
      </c>
      <c r="E91" s="160">
        <v>0</v>
      </c>
      <c r="F91" s="160">
        <v>0</v>
      </c>
      <c r="G91" s="160">
        <v>0</v>
      </c>
      <c r="H91" s="160">
        <v>0</v>
      </c>
      <c r="I91" s="160">
        <v>0</v>
      </c>
      <c r="J91" s="160">
        <v>0</v>
      </c>
      <c r="K91" s="160">
        <v>0</v>
      </c>
    </row>
    <row r="92" spans="1:11" x14ac:dyDescent="0.35">
      <c r="A92" s="159" t="s">
        <v>629</v>
      </c>
      <c r="B92" s="160"/>
      <c r="C92" s="160"/>
      <c r="D92" s="160"/>
      <c r="E92" s="160"/>
      <c r="F92" s="160"/>
      <c r="G92" s="160"/>
      <c r="H92" s="160"/>
      <c r="I92" s="160"/>
      <c r="J92" s="164"/>
      <c r="K92" s="164"/>
    </row>
    <row r="93" spans="1:11" ht="18" x14ac:dyDescent="0.35">
      <c r="A93" s="159" t="s">
        <v>637</v>
      </c>
      <c r="B93" s="160"/>
      <c r="C93" s="160"/>
      <c r="D93" s="160"/>
      <c r="E93" s="160"/>
      <c r="F93" s="160"/>
      <c r="G93" s="160"/>
      <c r="H93" s="160"/>
      <c r="I93" s="160"/>
      <c r="J93" s="164"/>
      <c r="K93" s="164"/>
    </row>
    <row r="94" spans="1:11" x14ac:dyDescent="0.35">
      <c r="A94" s="165" t="s">
        <v>640</v>
      </c>
      <c r="B94" s="160"/>
      <c r="C94" s="160"/>
      <c r="D94" s="160"/>
      <c r="E94" s="160"/>
      <c r="F94" s="160"/>
      <c r="G94" s="160"/>
      <c r="H94" s="160"/>
      <c r="I94" s="160"/>
      <c r="J94" s="164"/>
      <c r="K94" s="164"/>
    </row>
    <row r="95" spans="1:11" x14ac:dyDescent="0.35">
      <c r="A95" s="163" t="s">
        <v>3</v>
      </c>
      <c r="B95" s="160"/>
      <c r="C95" s="160"/>
      <c r="D95" s="160"/>
      <c r="E95" s="160"/>
      <c r="F95" s="160"/>
      <c r="G95" s="160"/>
      <c r="H95" s="160"/>
      <c r="I95" s="160"/>
      <c r="J95" s="164"/>
      <c r="K95" s="164"/>
    </row>
    <row r="96" spans="1:11" x14ac:dyDescent="0.35">
      <c r="A96" s="159" t="s">
        <v>10</v>
      </c>
      <c r="B96" s="160"/>
      <c r="C96" s="160"/>
      <c r="D96" s="160"/>
      <c r="E96" s="160"/>
      <c r="F96" s="160"/>
      <c r="G96" s="160"/>
      <c r="H96" s="160"/>
      <c r="I96" s="160"/>
      <c r="J96" s="164"/>
      <c r="K96" s="164"/>
    </row>
    <row r="97" spans="1:11" x14ac:dyDescent="0.35">
      <c r="A97" s="159" t="s">
        <v>11</v>
      </c>
      <c r="B97" s="160"/>
      <c r="C97" s="160"/>
      <c r="D97" s="160"/>
      <c r="E97" s="160"/>
      <c r="F97" s="160"/>
      <c r="G97" s="160"/>
      <c r="H97" s="160"/>
      <c r="I97" s="160"/>
      <c r="J97" s="164"/>
      <c r="K97" s="164"/>
    </row>
    <row r="98" spans="1:11" x14ac:dyDescent="0.35">
      <c r="A98" s="159" t="s">
        <v>12</v>
      </c>
      <c r="B98" s="160"/>
      <c r="C98" s="160"/>
      <c r="D98" s="160"/>
      <c r="E98" s="160"/>
      <c r="F98" s="160"/>
      <c r="G98" s="160"/>
      <c r="H98" s="160"/>
      <c r="I98" s="160"/>
      <c r="J98" s="164"/>
      <c r="K98" s="164"/>
    </row>
    <row r="99" spans="1:11" x14ac:dyDescent="0.35">
      <c r="A99" s="161" t="s">
        <v>13</v>
      </c>
      <c r="B99" s="166"/>
      <c r="C99" s="166"/>
      <c r="D99" s="166"/>
      <c r="E99" s="166"/>
      <c r="F99" s="166"/>
      <c r="G99" s="166"/>
      <c r="H99" s="166"/>
      <c r="I99" s="166"/>
      <c r="J99" s="167"/>
      <c r="K99" s="167"/>
    </row>
    <row r="100" spans="1:11" x14ac:dyDescent="0.35">
      <c r="A100" s="159" t="s">
        <v>14</v>
      </c>
      <c r="B100" s="160"/>
      <c r="C100" s="160"/>
      <c r="D100" s="160"/>
      <c r="E100" s="160"/>
      <c r="F100" s="160"/>
      <c r="G100" s="160"/>
      <c r="H100" s="160"/>
      <c r="I100" s="160"/>
      <c r="J100" s="164"/>
      <c r="K100" s="164"/>
    </row>
    <row r="101" spans="1:11" x14ac:dyDescent="0.35">
      <c r="A101" s="159" t="s">
        <v>15</v>
      </c>
      <c r="B101" s="160"/>
      <c r="C101" s="160"/>
      <c r="D101" s="160"/>
      <c r="E101" s="160"/>
      <c r="F101" s="160"/>
      <c r="G101" s="160"/>
      <c r="H101" s="160"/>
      <c r="I101" s="160"/>
      <c r="J101" s="164"/>
      <c r="K101" s="164"/>
    </row>
    <row r="102" spans="1:11" ht="18" x14ac:dyDescent="0.35">
      <c r="A102" s="159" t="s">
        <v>635</v>
      </c>
      <c r="B102" s="160"/>
      <c r="C102" s="160"/>
      <c r="D102" s="160"/>
      <c r="E102" s="160"/>
      <c r="F102" s="160"/>
      <c r="G102" s="160"/>
      <c r="H102" s="160"/>
      <c r="I102" s="160"/>
      <c r="J102" s="164"/>
      <c r="K102" s="164"/>
    </row>
    <row r="103" spans="1:11" x14ac:dyDescent="0.35">
      <c r="A103" s="163" t="s">
        <v>461</v>
      </c>
      <c r="B103" s="160"/>
      <c r="C103" s="160"/>
      <c r="D103" s="160"/>
      <c r="E103" s="160"/>
      <c r="F103" s="160"/>
      <c r="G103" s="160"/>
      <c r="H103" s="160"/>
      <c r="I103" s="160"/>
      <c r="J103" s="164"/>
      <c r="K103" s="164"/>
    </row>
    <row r="104" spans="1:11" x14ac:dyDescent="0.35">
      <c r="A104" s="159" t="s">
        <v>462</v>
      </c>
      <c r="B104" s="160"/>
      <c r="C104" s="160"/>
      <c r="D104" s="160"/>
      <c r="E104" s="160"/>
      <c r="F104" s="160"/>
      <c r="G104" s="160"/>
      <c r="H104" s="160"/>
      <c r="I104" s="160"/>
      <c r="J104" s="164"/>
      <c r="K104" s="164"/>
    </row>
    <row r="105" spans="1:11" x14ac:dyDescent="0.35">
      <c r="A105" s="159" t="s">
        <v>628</v>
      </c>
      <c r="B105" s="160"/>
      <c r="C105" s="160"/>
      <c r="D105" s="160"/>
      <c r="E105" s="160"/>
      <c r="F105" s="160"/>
      <c r="G105" s="160"/>
      <c r="H105" s="160"/>
      <c r="I105" s="160"/>
      <c r="J105" s="164"/>
      <c r="K105" s="164"/>
    </row>
    <row r="106" spans="1:11" x14ac:dyDescent="0.35">
      <c r="A106" s="159" t="s">
        <v>629</v>
      </c>
      <c r="B106" s="160"/>
      <c r="C106" s="160"/>
      <c r="D106" s="160"/>
      <c r="E106" s="160"/>
      <c r="F106" s="160"/>
      <c r="G106" s="160"/>
      <c r="H106" s="160"/>
      <c r="I106" s="160"/>
      <c r="J106" s="164"/>
      <c r="K106" s="164"/>
    </row>
    <row r="107" spans="1:11" ht="18" x14ac:dyDescent="0.35">
      <c r="A107" s="159" t="s">
        <v>637</v>
      </c>
      <c r="B107" s="160"/>
      <c r="C107" s="160"/>
      <c r="D107" s="160"/>
      <c r="E107" s="160"/>
      <c r="F107" s="160"/>
      <c r="G107" s="160"/>
      <c r="H107" s="160"/>
      <c r="I107" s="160"/>
      <c r="J107" s="164"/>
      <c r="K107" s="164"/>
    </row>
    <row r="108" spans="1:11" x14ac:dyDescent="0.35">
      <c r="A108" s="159" t="s">
        <v>633</v>
      </c>
      <c r="B108" s="160"/>
      <c r="C108" s="160"/>
      <c r="D108" s="160"/>
      <c r="E108" s="160"/>
      <c r="F108" s="160"/>
      <c r="G108" s="160"/>
      <c r="H108" s="160"/>
      <c r="I108" s="160"/>
      <c r="J108" s="164"/>
      <c r="K108" s="164"/>
    </row>
    <row r="109" spans="1:11" x14ac:dyDescent="0.35">
      <c r="A109" s="159" t="s">
        <v>629</v>
      </c>
      <c r="B109" s="160"/>
      <c r="C109" s="160"/>
      <c r="D109" s="160"/>
      <c r="E109" s="160"/>
      <c r="F109" s="160"/>
      <c r="G109" s="160"/>
      <c r="H109" s="160"/>
      <c r="I109" s="160"/>
      <c r="J109" s="164"/>
      <c r="K109" s="164"/>
    </row>
    <row r="110" spans="1:11" ht="18" x14ac:dyDescent="0.35">
      <c r="A110" s="159" t="s">
        <v>637</v>
      </c>
      <c r="B110" s="168"/>
      <c r="C110" s="168"/>
      <c r="D110" s="168"/>
      <c r="E110" s="168"/>
      <c r="F110" s="168"/>
      <c r="G110" s="168"/>
      <c r="H110" s="168"/>
      <c r="I110" s="168"/>
      <c r="J110" s="164"/>
      <c r="K110" s="164"/>
    </row>
    <row r="111" spans="1:11" hidden="1" x14ac:dyDescent="0.35">
      <c r="A111" s="155"/>
    </row>
    <row r="112" spans="1:11" x14ac:dyDescent="0.35">
      <c r="A112" s="586" t="s">
        <v>641</v>
      </c>
    </row>
    <row r="113" spans="1:11" hidden="1" x14ac:dyDescent="0.35">
      <c r="A113" s="155"/>
    </row>
    <row r="114" spans="1:11" ht="19.5" customHeight="1" x14ac:dyDescent="0.35">
      <c r="A114" s="686" t="s">
        <v>642</v>
      </c>
      <c r="B114" s="683"/>
      <c r="C114" s="683"/>
      <c r="D114" s="683"/>
      <c r="E114" s="683"/>
      <c r="F114" s="683"/>
      <c r="G114" s="683"/>
      <c r="H114" s="683"/>
      <c r="I114" s="683"/>
      <c r="J114" s="683"/>
      <c r="K114" s="683"/>
    </row>
    <row r="115" spans="1:11" hidden="1" x14ac:dyDescent="0.35">
      <c r="A115" s="155"/>
    </row>
    <row r="116" spans="1:11" ht="19.5" customHeight="1" x14ac:dyDescent="0.35">
      <c r="A116" s="686" t="s">
        <v>643</v>
      </c>
      <c r="B116" s="683"/>
      <c r="C116" s="683"/>
      <c r="D116" s="683"/>
      <c r="E116" s="683"/>
      <c r="F116" s="683"/>
      <c r="G116" s="683"/>
      <c r="H116" s="683"/>
      <c r="I116" s="683"/>
      <c r="J116" s="683"/>
      <c r="K116" s="683"/>
    </row>
  </sheetData>
  <mergeCells count="8">
    <mergeCell ref="A3:K3"/>
    <mergeCell ref="A1:K1"/>
    <mergeCell ref="A114:K114"/>
    <mergeCell ref="A116:K116"/>
    <mergeCell ref="A5:K5"/>
    <mergeCell ref="A7:A8"/>
    <mergeCell ref="B7:D7"/>
    <mergeCell ref="E7:K7"/>
  </mergeCells>
  <pageMargins left="0.7" right="0.7" top="0.75" bottom="0.75" header="0.3" footer="0.3"/>
  <pageSetup paperSize="9" orientation="portrait" horizontalDpi="300" verticalDpi="300"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filterMode="1"/>
  <dimension ref="A1:BC656"/>
  <sheetViews>
    <sheetView zoomScale="70" zoomScaleNormal="70" zoomScaleSheetLayoutView="30" workbookViewId="0">
      <pane ySplit="1" topLeftCell="A87" activePane="bottomLeft" state="frozen"/>
      <selection activeCell="L18" sqref="L18"/>
      <selection pane="bottomLeft" activeCell="E88" sqref="E88"/>
    </sheetView>
  </sheetViews>
  <sheetFormatPr defaultColWidth="9.1796875" defaultRowHeight="14.5" x14ac:dyDescent="0.35"/>
  <cols>
    <col min="1" max="1" width="7.54296875" style="97" customWidth="1"/>
    <col min="2" max="2" width="10.54296875" style="97" customWidth="1"/>
    <col min="3" max="3" width="14" style="98" customWidth="1"/>
    <col min="4" max="4" width="14" style="97" customWidth="1"/>
    <col min="5" max="5" width="9.453125" style="97" customWidth="1"/>
    <col min="6" max="6" width="46.1796875" style="99" customWidth="1"/>
    <col min="7" max="7" width="60.453125" style="99" customWidth="1"/>
    <col min="8" max="8" width="35" style="100" customWidth="1"/>
    <col min="9" max="9" width="12" style="97" customWidth="1"/>
    <col min="10" max="10" width="12.81640625" style="97" customWidth="1"/>
    <col min="11" max="11" width="16.453125" style="97" hidden="1" customWidth="1"/>
    <col min="12" max="12" width="16.453125" style="97" customWidth="1"/>
    <col min="13" max="13" width="18.54296875" style="101" hidden="1" customWidth="1"/>
    <col min="14" max="14" width="16.453125" style="17" customWidth="1"/>
    <col min="15" max="15" width="7.54296875" style="19" customWidth="1"/>
    <col min="16" max="20" width="8.81640625" style="19" hidden="1" customWidth="1"/>
    <col min="21" max="21" width="10.453125" style="19" customWidth="1"/>
    <col min="22" max="23" width="9.1796875" style="19"/>
    <col min="24" max="24" width="15.54296875" style="19" bestFit="1" customWidth="1"/>
    <col min="25" max="16384" width="9.1796875" style="19"/>
  </cols>
  <sheetData>
    <row r="1" spans="1:55" s="10" customFormat="1" ht="99" customHeight="1" thickBot="1" x14ac:dyDescent="0.4">
      <c r="A1" s="1" t="s">
        <v>644</v>
      </c>
      <c r="B1" s="2" t="s">
        <v>645</v>
      </c>
      <c r="C1" s="2" t="s">
        <v>646</v>
      </c>
      <c r="D1" s="2" t="s">
        <v>647</v>
      </c>
      <c r="E1" s="2" t="s">
        <v>648</v>
      </c>
      <c r="F1" s="2" t="s">
        <v>649</v>
      </c>
      <c r="G1" s="2" t="s">
        <v>650</v>
      </c>
      <c r="H1" s="3" t="s">
        <v>651</v>
      </c>
      <c r="I1" s="2" t="s">
        <v>652</v>
      </c>
      <c r="J1" s="2" t="s">
        <v>653</v>
      </c>
      <c r="K1" s="4" t="s">
        <v>654</v>
      </c>
      <c r="L1" s="2" t="s">
        <v>655</v>
      </c>
      <c r="M1" s="5" t="s">
        <v>656</v>
      </c>
      <c r="N1" s="6" t="s">
        <v>657</v>
      </c>
      <c r="O1" s="7" t="s">
        <v>658</v>
      </c>
      <c r="P1" s="8" t="s">
        <v>659</v>
      </c>
      <c r="Q1" s="9" t="s">
        <v>660</v>
      </c>
      <c r="R1" s="9" t="s">
        <v>661</v>
      </c>
      <c r="S1" s="9" t="s">
        <v>662</v>
      </c>
      <c r="T1" s="9" t="s">
        <v>663</v>
      </c>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row>
    <row r="2" spans="1:55" s="18" customFormat="1" ht="99" hidden="1" customHeight="1" thickTop="1" x14ac:dyDescent="0.35">
      <c r="A2" s="12" t="s">
        <v>246</v>
      </c>
      <c r="B2" s="13">
        <v>1</v>
      </c>
      <c r="C2" s="13" t="s">
        <v>664</v>
      </c>
      <c r="D2" s="13" t="s">
        <v>665</v>
      </c>
      <c r="E2" s="13">
        <v>87</v>
      </c>
      <c r="F2" s="230" t="s">
        <v>666</v>
      </c>
      <c r="G2" s="230" t="s">
        <v>667</v>
      </c>
      <c r="H2" s="231" t="s">
        <v>668</v>
      </c>
      <c r="I2" s="13" t="s">
        <v>669</v>
      </c>
      <c r="J2" s="232" t="s">
        <v>670</v>
      </c>
      <c r="K2" s="232">
        <v>420000</v>
      </c>
      <c r="L2" s="13" t="s">
        <v>57</v>
      </c>
      <c r="M2" s="233"/>
      <c r="N2" s="232">
        <v>420000</v>
      </c>
      <c r="O2" s="14" t="s">
        <v>65</v>
      </c>
      <c r="P2" s="15" t="s">
        <v>671</v>
      </c>
      <c r="Q2" s="16" t="s">
        <v>672</v>
      </c>
      <c r="R2" s="16"/>
      <c r="S2" s="16"/>
      <c r="T2" s="16"/>
      <c r="U2" s="227"/>
    </row>
    <row r="3" spans="1:55" ht="99" hidden="1" customHeight="1" x14ac:dyDescent="0.35">
      <c r="A3" s="20" t="s">
        <v>420</v>
      </c>
      <c r="B3" s="21">
        <v>313</v>
      </c>
      <c r="C3" s="22" t="s">
        <v>664</v>
      </c>
      <c r="D3" s="22" t="s">
        <v>673</v>
      </c>
      <c r="E3" s="22">
        <v>68</v>
      </c>
      <c r="F3" s="23" t="s">
        <v>674</v>
      </c>
      <c r="G3" s="24" t="s">
        <v>675</v>
      </c>
      <c r="H3" s="25" t="s">
        <v>676</v>
      </c>
      <c r="I3" s="26" t="s">
        <v>420</v>
      </c>
      <c r="J3" s="26" t="s">
        <v>139</v>
      </c>
      <c r="K3" s="27">
        <v>54452811</v>
      </c>
      <c r="L3" s="21" t="s">
        <v>57</v>
      </c>
      <c r="M3" s="28"/>
      <c r="N3" s="27">
        <v>13613202.75</v>
      </c>
      <c r="O3" s="29"/>
      <c r="P3" s="30"/>
      <c r="Q3" s="31" t="s">
        <v>672</v>
      </c>
      <c r="R3" s="31"/>
      <c r="S3" s="31"/>
      <c r="T3" s="31"/>
      <c r="U3" s="17"/>
      <c r="V3" s="18"/>
      <c r="W3" s="18"/>
      <c r="X3" s="18"/>
      <c r="Y3" s="18"/>
      <c r="Z3" s="18"/>
      <c r="AA3" s="18"/>
      <c r="AB3" s="18"/>
      <c r="AC3" s="18"/>
      <c r="AD3" s="18"/>
      <c r="AE3" s="18"/>
      <c r="AF3" s="18"/>
      <c r="AG3" s="18"/>
      <c r="AH3" s="18"/>
      <c r="AI3" s="18"/>
      <c r="AJ3" s="18"/>
      <c r="AK3" s="18"/>
      <c r="AL3" s="18"/>
      <c r="AM3" s="18"/>
      <c r="AN3" s="18"/>
      <c r="AO3" s="18"/>
      <c r="AP3" s="18"/>
      <c r="AQ3" s="18"/>
      <c r="AR3" s="18"/>
      <c r="AS3" s="18"/>
      <c r="AT3" s="18"/>
      <c r="AU3" s="18"/>
      <c r="AV3" s="18"/>
      <c r="AW3" s="18"/>
      <c r="AX3" s="18"/>
      <c r="AY3" s="18"/>
      <c r="AZ3" s="18"/>
      <c r="BA3" s="18"/>
      <c r="BB3" s="18"/>
      <c r="BC3" s="18"/>
    </row>
    <row r="4" spans="1:55" ht="99" hidden="1" customHeight="1" x14ac:dyDescent="0.35">
      <c r="A4" s="20" t="s">
        <v>420</v>
      </c>
      <c r="B4" s="21">
        <v>314</v>
      </c>
      <c r="C4" s="22" t="s">
        <v>664</v>
      </c>
      <c r="D4" s="22" t="s">
        <v>673</v>
      </c>
      <c r="E4" s="22">
        <v>68</v>
      </c>
      <c r="F4" s="23" t="s">
        <v>674</v>
      </c>
      <c r="G4" s="24" t="s">
        <v>677</v>
      </c>
      <c r="H4" s="25" t="s">
        <v>678</v>
      </c>
      <c r="I4" s="26" t="s">
        <v>420</v>
      </c>
      <c r="J4" s="26" t="s">
        <v>139</v>
      </c>
      <c r="K4" s="27">
        <v>49065996</v>
      </c>
      <c r="L4" s="21" t="s">
        <v>57</v>
      </c>
      <c r="M4" s="28"/>
      <c r="N4" s="27">
        <v>12266499</v>
      </c>
      <c r="O4" s="29"/>
      <c r="P4" s="30"/>
      <c r="Q4" s="31" t="s">
        <v>672</v>
      </c>
      <c r="R4" s="31"/>
      <c r="S4" s="31"/>
      <c r="T4" s="31"/>
      <c r="U4" s="17"/>
    </row>
    <row r="5" spans="1:55" ht="99" hidden="1" customHeight="1" x14ac:dyDescent="0.35">
      <c r="A5" s="20" t="s">
        <v>420</v>
      </c>
      <c r="B5" s="21">
        <v>315</v>
      </c>
      <c r="C5" s="22" t="s">
        <v>664</v>
      </c>
      <c r="D5" s="22" t="s">
        <v>673</v>
      </c>
      <c r="E5" s="22">
        <v>68</v>
      </c>
      <c r="F5" s="23" t="s">
        <v>674</v>
      </c>
      <c r="G5" s="24" t="s">
        <v>679</v>
      </c>
      <c r="H5" s="25" t="s">
        <v>680</v>
      </c>
      <c r="I5" s="26" t="s">
        <v>420</v>
      </c>
      <c r="J5" s="26" t="s">
        <v>139</v>
      </c>
      <c r="K5" s="27">
        <v>35330631</v>
      </c>
      <c r="L5" s="21" t="s">
        <v>57</v>
      </c>
      <c r="M5" s="28"/>
      <c r="N5" s="27">
        <v>8832657.75</v>
      </c>
      <c r="O5" s="29"/>
      <c r="P5" s="30"/>
      <c r="Q5" s="31" t="s">
        <v>672</v>
      </c>
      <c r="R5" s="31"/>
      <c r="S5" s="31"/>
      <c r="T5" s="31"/>
      <c r="U5" s="17"/>
    </row>
    <row r="6" spans="1:55" ht="99" hidden="1" customHeight="1" x14ac:dyDescent="0.35">
      <c r="A6" s="20" t="s">
        <v>420</v>
      </c>
      <c r="B6" s="21">
        <v>316</v>
      </c>
      <c r="C6" s="22" t="s">
        <v>664</v>
      </c>
      <c r="D6" s="22" t="s">
        <v>673</v>
      </c>
      <c r="E6" s="22">
        <v>68</v>
      </c>
      <c r="F6" s="23" t="s">
        <v>674</v>
      </c>
      <c r="G6" s="32" t="s">
        <v>681</v>
      </c>
      <c r="H6" s="25" t="s">
        <v>682</v>
      </c>
      <c r="I6" s="26" t="s">
        <v>420</v>
      </c>
      <c r="J6" s="27" t="s">
        <v>139</v>
      </c>
      <c r="K6" s="27">
        <v>310706465</v>
      </c>
      <c r="L6" s="21" t="s">
        <v>57</v>
      </c>
      <c r="M6" s="28"/>
      <c r="N6" s="27">
        <v>77676616.25</v>
      </c>
      <c r="O6" s="29"/>
      <c r="P6" s="30"/>
      <c r="Q6" s="31" t="s">
        <v>672</v>
      </c>
      <c r="R6" s="31"/>
      <c r="S6" s="31"/>
      <c r="T6" s="31"/>
      <c r="U6" s="17"/>
    </row>
    <row r="7" spans="1:55" s="262" customFormat="1" ht="99" customHeight="1" thickTop="1" x14ac:dyDescent="0.35">
      <c r="A7" s="253" t="s">
        <v>246</v>
      </c>
      <c r="B7" s="254">
        <v>2</v>
      </c>
      <c r="C7" s="254" t="s">
        <v>683</v>
      </c>
      <c r="D7" s="254" t="s">
        <v>684</v>
      </c>
      <c r="E7" s="254">
        <v>237</v>
      </c>
      <c r="F7" s="263" t="s">
        <v>685</v>
      </c>
      <c r="G7" s="256" t="s">
        <v>686</v>
      </c>
      <c r="H7" s="257" t="s">
        <v>687</v>
      </c>
      <c r="I7" s="254" t="s">
        <v>246</v>
      </c>
      <c r="J7" s="258" t="s">
        <v>247</v>
      </c>
      <c r="K7" s="40">
        <v>0</v>
      </c>
      <c r="L7" s="254" t="s">
        <v>57</v>
      </c>
      <c r="M7" s="41"/>
      <c r="N7" s="259"/>
      <c r="O7" s="260" t="s">
        <v>65</v>
      </c>
      <c r="P7" s="30"/>
      <c r="Q7" s="31"/>
      <c r="R7" s="31"/>
      <c r="S7" s="31"/>
      <c r="T7" s="31"/>
      <c r="U7" s="261"/>
    </row>
    <row r="8" spans="1:55" ht="99" hidden="1" customHeight="1" x14ac:dyDescent="0.35">
      <c r="A8" s="20" t="s">
        <v>420</v>
      </c>
      <c r="B8" s="21">
        <v>318</v>
      </c>
      <c r="C8" s="22" t="s">
        <v>664</v>
      </c>
      <c r="D8" s="22" t="s">
        <v>673</v>
      </c>
      <c r="E8" s="22">
        <v>68</v>
      </c>
      <c r="F8" s="23" t="s">
        <v>674</v>
      </c>
      <c r="G8" s="32" t="s">
        <v>688</v>
      </c>
      <c r="H8" s="25" t="s">
        <v>689</v>
      </c>
      <c r="I8" s="26" t="s">
        <v>420</v>
      </c>
      <c r="J8" s="27" t="s">
        <v>139</v>
      </c>
      <c r="K8" s="27">
        <v>210139048</v>
      </c>
      <c r="L8" s="21" t="s">
        <v>57</v>
      </c>
      <c r="M8" s="28"/>
      <c r="N8" s="27">
        <v>52534762</v>
      </c>
      <c r="O8" s="29"/>
      <c r="P8" s="30"/>
      <c r="Q8" s="31" t="s">
        <v>672</v>
      </c>
      <c r="R8" s="31"/>
      <c r="S8" s="31"/>
      <c r="T8" s="31"/>
      <c r="U8" s="17"/>
    </row>
    <row r="9" spans="1:55" s="262" customFormat="1" ht="99" customHeight="1" x14ac:dyDescent="0.35">
      <c r="A9" s="253" t="s">
        <v>246</v>
      </c>
      <c r="B9" s="254">
        <v>3</v>
      </c>
      <c r="C9" s="254" t="s">
        <v>683</v>
      </c>
      <c r="D9" s="254" t="s">
        <v>684</v>
      </c>
      <c r="E9" s="254">
        <v>237</v>
      </c>
      <c r="F9" s="263" t="s">
        <v>685</v>
      </c>
      <c r="G9" s="256" t="s">
        <v>690</v>
      </c>
      <c r="H9" s="257" t="s">
        <v>413</v>
      </c>
      <c r="I9" s="254" t="s">
        <v>691</v>
      </c>
      <c r="J9" s="258"/>
      <c r="K9" s="40">
        <v>0</v>
      </c>
      <c r="L9" s="254" t="s">
        <v>57</v>
      </c>
      <c r="M9" s="41"/>
      <c r="N9" s="259"/>
      <c r="O9" s="260" t="s">
        <v>65</v>
      </c>
      <c r="P9" s="30"/>
      <c r="Q9" s="31"/>
      <c r="R9" s="31"/>
      <c r="S9" s="31"/>
      <c r="T9" s="31"/>
      <c r="U9" s="261"/>
    </row>
    <row r="10" spans="1:55" s="18" customFormat="1" ht="99" hidden="1" customHeight="1" x14ac:dyDescent="0.35">
      <c r="A10" s="20" t="s">
        <v>246</v>
      </c>
      <c r="B10" s="21">
        <v>7</v>
      </c>
      <c r="C10" s="21" t="s">
        <v>692</v>
      </c>
      <c r="D10" s="26" t="s">
        <v>693</v>
      </c>
      <c r="E10" s="21">
        <v>427</v>
      </c>
      <c r="F10" s="32" t="s">
        <v>694</v>
      </c>
      <c r="G10" s="53" t="s">
        <v>695</v>
      </c>
      <c r="H10" s="39" t="s">
        <v>696</v>
      </c>
      <c r="I10" s="21" t="s">
        <v>246</v>
      </c>
      <c r="J10" s="21" t="s">
        <v>697</v>
      </c>
      <c r="K10" s="40">
        <v>700000</v>
      </c>
      <c r="L10" s="21" t="s">
        <v>57</v>
      </c>
      <c r="M10" s="41"/>
      <c r="N10" s="27">
        <v>350000</v>
      </c>
      <c r="O10" s="29" t="s">
        <v>65</v>
      </c>
      <c r="P10" s="30"/>
      <c r="Q10" s="31" t="s">
        <v>672</v>
      </c>
      <c r="R10" s="31"/>
      <c r="S10" s="31"/>
      <c r="T10" s="31"/>
      <c r="U10" s="227"/>
    </row>
    <row r="11" spans="1:55" ht="99" hidden="1" customHeight="1" x14ac:dyDescent="0.35">
      <c r="A11" s="20" t="s">
        <v>420</v>
      </c>
      <c r="B11" s="21">
        <v>321</v>
      </c>
      <c r="C11" s="22" t="s">
        <v>664</v>
      </c>
      <c r="D11" s="22" t="s">
        <v>673</v>
      </c>
      <c r="E11" s="22">
        <v>68</v>
      </c>
      <c r="F11" s="23" t="s">
        <v>674</v>
      </c>
      <c r="G11" s="32" t="s">
        <v>698</v>
      </c>
      <c r="H11" s="25" t="s">
        <v>699</v>
      </c>
      <c r="I11" s="26" t="s">
        <v>420</v>
      </c>
      <c r="J11" s="27" t="s">
        <v>139</v>
      </c>
      <c r="K11" s="27">
        <v>69177024</v>
      </c>
      <c r="L11" s="21" t="s">
        <v>57</v>
      </c>
      <c r="M11" s="28"/>
      <c r="N11" s="27">
        <v>17294256</v>
      </c>
      <c r="O11" s="29"/>
      <c r="P11" s="30"/>
      <c r="Q11" s="31" t="s">
        <v>672</v>
      </c>
      <c r="R11" s="31"/>
      <c r="S11" s="31"/>
      <c r="T11" s="31"/>
      <c r="U11" s="17"/>
    </row>
    <row r="12" spans="1:55" ht="99" hidden="1" customHeight="1" x14ac:dyDescent="0.35">
      <c r="A12" s="20" t="s">
        <v>420</v>
      </c>
      <c r="B12" s="21">
        <v>322</v>
      </c>
      <c r="C12" s="22" t="s">
        <v>664</v>
      </c>
      <c r="D12" s="22" t="s">
        <v>673</v>
      </c>
      <c r="E12" s="22">
        <v>68</v>
      </c>
      <c r="F12" s="23" t="s">
        <v>674</v>
      </c>
      <c r="G12" s="32" t="s">
        <v>700</v>
      </c>
      <c r="H12" s="25" t="s">
        <v>701</v>
      </c>
      <c r="I12" s="26" t="s">
        <v>420</v>
      </c>
      <c r="J12" s="27" t="s">
        <v>139</v>
      </c>
      <c r="K12" s="27">
        <v>51842161</v>
      </c>
      <c r="L12" s="21" t="s">
        <v>57</v>
      </c>
      <c r="M12" s="28"/>
      <c r="N12" s="27">
        <v>51842161</v>
      </c>
      <c r="O12" s="29"/>
      <c r="P12" s="30"/>
      <c r="Q12" s="31" t="s">
        <v>672</v>
      </c>
      <c r="R12" s="31"/>
      <c r="S12" s="31"/>
      <c r="T12" s="31"/>
      <c r="U12" s="17"/>
    </row>
    <row r="13" spans="1:55" ht="99" hidden="1" customHeight="1" x14ac:dyDescent="0.35">
      <c r="A13" s="20" t="s">
        <v>420</v>
      </c>
      <c r="B13" s="21">
        <v>323</v>
      </c>
      <c r="C13" s="22" t="s">
        <v>664</v>
      </c>
      <c r="D13" s="22" t="s">
        <v>673</v>
      </c>
      <c r="E13" s="22">
        <v>68</v>
      </c>
      <c r="F13" s="23" t="s">
        <v>674</v>
      </c>
      <c r="G13" s="32" t="s">
        <v>702</v>
      </c>
      <c r="H13" s="25" t="s">
        <v>703</v>
      </c>
      <c r="I13" s="26" t="s">
        <v>420</v>
      </c>
      <c r="J13" s="27" t="s">
        <v>139</v>
      </c>
      <c r="K13" s="27">
        <v>28691523</v>
      </c>
      <c r="L13" s="21" t="s">
        <v>57</v>
      </c>
      <c r="M13" s="28"/>
      <c r="N13" s="27">
        <v>28691523</v>
      </c>
      <c r="O13" s="29"/>
      <c r="P13" s="30"/>
      <c r="Q13" s="31" t="s">
        <v>672</v>
      </c>
      <c r="R13" s="31"/>
      <c r="S13" s="31"/>
      <c r="T13" s="31"/>
      <c r="U13" s="17"/>
    </row>
    <row r="14" spans="1:55" ht="99" hidden="1" customHeight="1" x14ac:dyDescent="0.35">
      <c r="A14" s="20" t="s">
        <v>420</v>
      </c>
      <c r="B14" s="21">
        <v>324</v>
      </c>
      <c r="C14" s="22" t="s">
        <v>664</v>
      </c>
      <c r="D14" s="22" t="s">
        <v>673</v>
      </c>
      <c r="E14" s="22">
        <v>68</v>
      </c>
      <c r="F14" s="23" t="s">
        <v>674</v>
      </c>
      <c r="G14" s="32" t="s">
        <v>704</v>
      </c>
      <c r="H14" s="25" t="s">
        <v>705</v>
      </c>
      <c r="I14" s="26" t="s">
        <v>420</v>
      </c>
      <c r="J14" s="27" t="s">
        <v>139</v>
      </c>
      <c r="K14" s="27">
        <v>12232143</v>
      </c>
      <c r="L14" s="21" t="s">
        <v>57</v>
      </c>
      <c r="M14" s="28"/>
      <c r="N14" s="27">
        <v>12232143</v>
      </c>
      <c r="O14" s="29"/>
      <c r="P14" s="30"/>
      <c r="Q14" s="31" t="s">
        <v>672</v>
      </c>
      <c r="R14" s="31"/>
      <c r="S14" s="31"/>
      <c r="T14" s="31"/>
      <c r="U14" s="17"/>
    </row>
    <row r="15" spans="1:55" ht="99" hidden="1" customHeight="1" x14ac:dyDescent="0.35">
      <c r="A15" s="20" t="s">
        <v>420</v>
      </c>
      <c r="B15" s="21">
        <v>325</v>
      </c>
      <c r="C15" s="22" t="s">
        <v>664</v>
      </c>
      <c r="D15" s="22" t="s">
        <v>673</v>
      </c>
      <c r="E15" s="22">
        <v>68</v>
      </c>
      <c r="F15" s="23" t="s">
        <v>674</v>
      </c>
      <c r="G15" s="32" t="s">
        <v>706</v>
      </c>
      <c r="H15" s="25" t="s">
        <v>707</v>
      </c>
      <c r="I15" s="26" t="s">
        <v>420</v>
      </c>
      <c r="J15" s="27" t="s">
        <v>139</v>
      </c>
      <c r="K15" s="27">
        <v>291133703</v>
      </c>
      <c r="L15" s="21" t="s">
        <v>57</v>
      </c>
      <c r="M15" s="28"/>
      <c r="N15" s="27">
        <v>72783425.75</v>
      </c>
      <c r="O15" s="29"/>
      <c r="P15" s="30"/>
      <c r="Q15" s="31" t="s">
        <v>672</v>
      </c>
      <c r="R15" s="31"/>
      <c r="S15" s="31"/>
      <c r="T15" s="31"/>
      <c r="U15" s="17"/>
    </row>
    <row r="16" spans="1:55" ht="99" hidden="1" customHeight="1" x14ac:dyDescent="0.35">
      <c r="A16" s="20" t="s">
        <v>420</v>
      </c>
      <c r="B16" s="21">
        <v>326</v>
      </c>
      <c r="C16" s="22" t="s">
        <v>664</v>
      </c>
      <c r="D16" s="22" t="s">
        <v>673</v>
      </c>
      <c r="E16" s="22">
        <v>69</v>
      </c>
      <c r="F16" s="35" t="s">
        <v>708</v>
      </c>
      <c r="G16" s="32" t="s">
        <v>709</v>
      </c>
      <c r="H16" s="25" t="s">
        <v>710</v>
      </c>
      <c r="I16" s="26" t="s">
        <v>420</v>
      </c>
      <c r="J16" s="26" t="s">
        <v>139</v>
      </c>
      <c r="K16" s="27">
        <v>2457046262</v>
      </c>
      <c r="L16" s="21" t="s">
        <v>57</v>
      </c>
      <c r="M16" s="28"/>
      <c r="N16" s="27">
        <v>2457046262</v>
      </c>
      <c r="O16" s="29"/>
      <c r="P16" s="30"/>
      <c r="Q16" s="31" t="s">
        <v>672</v>
      </c>
      <c r="R16" s="31"/>
      <c r="S16" s="31"/>
      <c r="T16" s="31"/>
      <c r="U16" s="17"/>
    </row>
    <row r="17" spans="1:21" ht="99" hidden="1" customHeight="1" x14ac:dyDescent="0.35">
      <c r="A17" s="20" t="s">
        <v>420</v>
      </c>
      <c r="B17" s="21">
        <v>327</v>
      </c>
      <c r="C17" s="22" t="s">
        <v>664</v>
      </c>
      <c r="D17" s="22" t="s">
        <v>673</v>
      </c>
      <c r="E17" s="22">
        <v>69</v>
      </c>
      <c r="F17" s="35" t="s">
        <v>708</v>
      </c>
      <c r="G17" s="32" t="s">
        <v>711</v>
      </c>
      <c r="H17" s="25" t="s">
        <v>712</v>
      </c>
      <c r="I17" s="26" t="s">
        <v>420</v>
      </c>
      <c r="J17" s="26" t="s">
        <v>713</v>
      </c>
      <c r="K17" s="27">
        <v>5500000</v>
      </c>
      <c r="L17" s="21" t="s">
        <v>57</v>
      </c>
      <c r="M17" s="28"/>
      <c r="N17" s="27">
        <v>5500000</v>
      </c>
      <c r="O17" s="29"/>
      <c r="P17" s="30"/>
      <c r="Q17" s="31" t="s">
        <v>672</v>
      </c>
      <c r="R17" s="31"/>
      <c r="S17" s="31"/>
      <c r="T17" s="31"/>
      <c r="U17" s="17"/>
    </row>
    <row r="18" spans="1:21" s="18" customFormat="1" ht="99" hidden="1" customHeight="1" x14ac:dyDescent="0.35">
      <c r="A18" s="20" t="s">
        <v>246</v>
      </c>
      <c r="B18" s="26">
        <v>8</v>
      </c>
      <c r="C18" s="21" t="s">
        <v>692</v>
      </c>
      <c r="D18" s="26" t="s">
        <v>693</v>
      </c>
      <c r="E18" s="26">
        <v>429</v>
      </c>
      <c r="F18" s="32" t="s">
        <v>714</v>
      </c>
      <c r="G18" s="53" t="s">
        <v>715</v>
      </c>
      <c r="H18" s="39" t="s">
        <v>716</v>
      </c>
      <c r="I18" s="21" t="s">
        <v>246</v>
      </c>
      <c r="J18" s="21" t="s">
        <v>717</v>
      </c>
      <c r="K18" s="40">
        <v>151100000</v>
      </c>
      <c r="L18" s="21" t="s">
        <v>57</v>
      </c>
      <c r="M18" s="41"/>
      <c r="N18" s="27">
        <v>15000000</v>
      </c>
      <c r="O18" s="29" t="s">
        <v>65</v>
      </c>
      <c r="P18" s="30"/>
      <c r="Q18" s="31"/>
      <c r="R18" s="31"/>
      <c r="S18" s="31" t="s">
        <v>671</v>
      </c>
      <c r="T18" s="31"/>
      <c r="U18" s="227"/>
    </row>
    <row r="19" spans="1:21" s="18" customFormat="1" ht="99" hidden="1" customHeight="1" x14ac:dyDescent="0.35">
      <c r="A19" s="20" t="s">
        <v>246</v>
      </c>
      <c r="B19" s="26">
        <v>9</v>
      </c>
      <c r="C19" s="21" t="s">
        <v>692</v>
      </c>
      <c r="D19" s="26" t="s">
        <v>693</v>
      </c>
      <c r="E19" s="26">
        <v>429</v>
      </c>
      <c r="F19" s="32" t="s">
        <v>714</v>
      </c>
      <c r="G19" s="53" t="s">
        <v>718</v>
      </c>
      <c r="H19" s="39" t="s">
        <v>719</v>
      </c>
      <c r="I19" s="21" t="s">
        <v>246</v>
      </c>
      <c r="J19" s="40" t="s">
        <v>720</v>
      </c>
      <c r="K19" s="40">
        <v>3500000</v>
      </c>
      <c r="L19" s="21" t="s">
        <v>63</v>
      </c>
      <c r="M19" s="47">
        <v>2450000</v>
      </c>
      <c r="N19" s="27">
        <v>1500000</v>
      </c>
      <c r="O19" s="29" t="s">
        <v>65</v>
      </c>
      <c r="P19" s="30"/>
      <c r="Q19" s="31"/>
      <c r="R19" s="31"/>
      <c r="S19" s="31"/>
      <c r="T19" s="31"/>
      <c r="U19" s="227"/>
    </row>
    <row r="20" spans="1:21" ht="99" hidden="1" customHeight="1" x14ac:dyDescent="0.35">
      <c r="A20" s="20" t="s">
        <v>420</v>
      </c>
      <c r="B20" s="21">
        <v>330</v>
      </c>
      <c r="C20" s="22" t="s">
        <v>664</v>
      </c>
      <c r="D20" s="22" t="s">
        <v>673</v>
      </c>
      <c r="E20" s="22">
        <v>69</v>
      </c>
      <c r="F20" s="35" t="s">
        <v>708</v>
      </c>
      <c r="G20" s="32" t="s">
        <v>721</v>
      </c>
      <c r="H20" s="25" t="s">
        <v>722</v>
      </c>
      <c r="I20" s="26" t="s">
        <v>420</v>
      </c>
      <c r="J20" s="26" t="s">
        <v>713</v>
      </c>
      <c r="K20" s="27">
        <v>7231496</v>
      </c>
      <c r="L20" s="21" t="s">
        <v>57</v>
      </c>
      <c r="M20" s="28"/>
      <c r="N20" s="27">
        <v>3615748</v>
      </c>
      <c r="O20" s="29"/>
      <c r="P20" s="30"/>
      <c r="Q20" s="31" t="s">
        <v>672</v>
      </c>
      <c r="R20" s="31"/>
      <c r="S20" s="31"/>
      <c r="T20" s="31"/>
      <c r="U20" s="17"/>
    </row>
    <row r="21" spans="1:21" s="18" customFormat="1" ht="99" hidden="1" customHeight="1" x14ac:dyDescent="0.35">
      <c r="A21" s="20" t="s">
        <v>246</v>
      </c>
      <c r="B21" s="21">
        <v>10</v>
      </c>
      <c r="C21" s="21" t="s">
        <v>692</v>
      </c>
      <c r="D21" s="26" t="s">
        <v>693</v>
      </c>
      <c r="E21" s="21">
        <v>430</v>
      </c>
      <c r="F21" s="32" t="s">
        <v>723</v>
      </c>
      <c r="G21" s="53" t="s">
        <v>724</v>
      </c>
      <c r="H21" s="39" t="s">
        <v>725</v>
      </c>
      <c r="I21" s="21" t="s">
        <v>726</v>
      </c>
      <c r="J21" s="40" t="s">
        <v>727</v>
      </c>
      <c r="K21" s="40">
        <v>41267987</v>
      </c>
      <c r="L21" s="21" t="s">
        <v>57</v>
      </c>
      <c r="M21" s="41"/>
      <c r="N21" s="27">
        <v>10316996.75</v>
      </c>
      <c r="O21" s="29" t="s">
        <v>65</v>
      </c>
      <c r="P21" s="30" t="s">
        <v>671</v>
      </c>
      <c r="Q21" s="31" t="s">
        <v>672</v>
      </c>
      <c r="R21" s="31"/>
      <c r="S21" s="31"/>
      <c r="T21" s="31"/>
      <c r="U21" s="227"/>
    </row>
    <row r="22" spans="1:21" s="18" customFormat="1" ht="99" hidden="1" customHeight="1" x14ac:dyDescent="0.35">
      <c r="A22" s="20" t="s">
        <v>246</v>
      </c>
      <c r="B22" s="21">
        <v>11</v>
      </c>
      <c r="C22" s="21" t="s">
        <v>692</v>
      </c>
      <c r="D22" s="26" t="s">
        <v>728</v>
      </c>
      <c r="E22" s="21">
        <v>441</v>
      </c>
      <c r="F22" s="32" t="s">
        <v>729</v>
      </c>
      <c r="G22" s="53" t="s">
        <v>730</v>
      </c>
      <c r="H22" s="39" t="s">
        <v>731</v>
      </c>
      <c r="I22" s="21" t="s">
        <v>246</v>
      </c>
      <c r="J22" s="40" t="s">
        <v>732</v>
      </c>
      <c r="K22" s="40">
        <v>12500000</v>
      </c>
      <c r="L22" s="21" t="s">
        <v>63</v>
      </c>
      <c r="M22" s="47">
        <v>8750000</v>
      </c>
      <c r="N22" s="27">
        <v>7750000</v>
      </c>
      <c r="O22" s="29" t="s">
        <v>65</v>
      </c>
      <c r="P22" s="30"/>
      <c r="Q22" s="31"/>
      <c r="R22" s="31"/>
      <c r="S22" s="31"/>
      <c r="T22" s="31"/>
      <c r="U22" s="227"/>
    </row>
    <row r="23" spans="1:21" s="18" customFormat="1" ht="99" hidden="1" customHeight="1" x14ac:dyDescent="0.35">
      <c r="A23" s="20" t="s">
        <v>246</v>
      </c>
      <c r="B23" s="21">
        <v>12</v>
      </c>
      <c r="C23" s="21" t="s">
        <v>692</v>
      </c>
      <c r="D23" s="26" t="s">
        <v>728</v>
      </c>
      <c r="E23" s="21">
        <v>441</v>
      </c>
      <c r="F23" s="32" t="s">
        <v>729</v>
      </c>
      <c r="G23" s="53" t="s">
        <v>733</v>
      </c>
      <c r="H23" s="39" t="s">
        <v>734</v>
      </c>
      <c r="I23" s="21"/>
      <c r="J23" s="40"/>
      <c r="K23" s="40">
        <v>15294118</v>
      </c>
      <c r="L23" s="21" t="s">
        <v>61</v>
      </c>
      <c r="M23" s="47">
        <v>13000000</v>
      </c>
      <c r="N23" s="40">
        <v>15294118</v>
      </c>
      <c r="O23" s="29" t="s">
        <v>88</v>
      </c>
      <c r="P23" s="30"/>
      <c r="Q23" s="31"/>
      <c r="R23" s="31"/>
      <c r="S23" s="31"/>
      <c r="T23" s="31"/>
      <c r="U23" s="227"/>
    </row>
    <row r="24" spans="1:21" ht="99" hidden="1" customHeight="1" x14ac:dyDescent="0.35">
      <c r="A24" s="20" t="s">
        <v>420</v>
      </c>
      <c r="B24" s="21">
        <v>334</v>
      </c>
      <c r="C24" s="22" t="s">
        <v>664</v>
      </c>
      <c r="D24" s="22" t="s">
        <v>673</v>
      </c>
      <c r="E24" s="22">
        <v>70</v>
      </c>
      <c r="F24" s="36" t="s">
        <v>735</v>
      </c>
      <c r="G24" s="33" t="s">
        <v>736</v>
      </c>
      <c r="H24" s="37" t="s">
        <v>737</v>
      </c>
      <c r="I24" s="26" t="s">
        <v>420</v>
      </c>
      <c r="J24" s="26" t="s">
        <v>139</v>
      </c>
      <c r="K24" s="27">
        <v>34668752</v>
      </c>
      <c r="L24" s="21" t="s">
        <v>57</v>
      </c>
      <c r="M24" s="28"/>
      <c r="N24" s="27">
        <v>17334376</v>
      </c>
      <c r="O24" s="29"/>
      <c r="P24" s="30"/>
      <c r="Q24" s="31" t="s">
        <v>672</v>
      </c>
      <c r="R24" s="31"/>
      <c r="S24" s="31"/>
      <c r="T24" s="31"/>
      <c r="U24" s="17"/>
    </row>
    <row r="25" spans="1:21" s="18" customFormat="1" ht="99" hidden="1" customHeight="1" x14ac:dyDescent="0.35">
      <c r="A25" s="20" t="s">
        <v>246</v>
      </c>
      <c r="B25" s="21">
        <v>14</v>
      </c>
      <c r="C25" s="21" t="s">
        <v>692</v>
      </c>
      <c r="D25" s="26" t="s">
        <v>728</v>
      </c>
      <c r="E25" s="21">
        <v>441</v>
      </c>
      <c r="F25" s="32" t="s">
        <v>729</v>
      </c>
      <c r="G25" s="53" t="s">
        <v>738</v>
      </c>
      <c r="H25" s="39" t="s">
        <v>739</v>
      </c>
      <c r="I25" s="40" t="s">
        <v>246</v>
      </c>
      <c r="J25" s="21" t="s">
        <v>740</v>
      </c>
      <c r="K25" s="40">
        <v>140000000</v>
      </c>
      <c r="L25" s="21" t="s">
        <v>57</v>
      </c>
      <c r="M25" s="41"/>
      <c r="N25" s="27"/>
      <c r="O25" s="29" t="s">
        <v>65</v>
      </c>
      <c r="P25" s="30"/>
      <c r="Q25" s="31" t="s">
        <v>741</v>
      </c>
      <c r="R25" s="31"/>
      <c r="S25" s="31"/>
      <c r="T25" s="31"/>
      <c r="U25" s="227"/>
    </row>
    <row r="26" spans="1:21" s="262" customFormat="1" ht="72.75" customHeight="1" x14ac:dyDescent="0.35">
      <c r="A26" s="253" t="s">
        <v>246</v>
      </c>
      <c r="B26" s="266">
        <v>16</v>
      </c>
      <c r="C26" s="254" t="s">
        <v>742</v>
      </c>
      <c r="D26" s="254" t="s">
        <v>743</v>
      </c>
      <c r="E26" s="266">
        <v>316</v>
      </c>
      <c r="F26" s="255" t="s">
        <v>744</v>
      </c>
      <c r="G26" s="256" t="s">
        <v>745</v>
      </c>
      <c r="H26" s="257" t="s">
        <v>746</v>
      </c>
      <c r="I26" s="254" t="s">
        <v>246</v>
      </c>
      <c r="J26" s="258" t="s">
        <v>747</v>
      </c>
      <c r="K26" s="40">
        <v>18270000</v>
      </c>
      <c r="L26" s="254" t="s">
        <v>58</v>
      </c>
      <c r="M26" s="47">
        <v>12799000</v>
      </c>
      <c r="N26" s="259">
        <v>4567500</v>
      </c>
      <c r="O26" s="260" t="s">
        <v>65</v>
      </c>
      <c r="P26" s="30"/>
      <c r="Q26" s="31"/>
      <c r="R26" s="31"/>
      <c r="S26" s="31" t="s">
        <v>671</v>
      </c>
      <c r="T26" s="31"/>
      <c r="U26" s="261"/>
    </row>
    <row r="27" spans="1:21" s="18" customFormat="1" ht="52.5" hidden="1" customHeight="1" x14ac:dyDescent="0.35">
      <c r="A27" s="20" t="s">
        <v>139</v>
      </c>
      <c r="B27" s="26">
        <v>17</v>
      </c>
      <c r="C27" s="21" t="s">
        <v>742</v>
      </c>
      <c r="D27" s="21" t="s">
        <v>743</v>
      </c>
      <c r="E27" s="26">
        <v>316</v>
      </c>
      <c r="F27" s="32" t="s">
        <v>744</v>
      </c>
      <c r="G27" s="53" t="s">
        <v>748</v>
      </c>
      <c r="H27" s="54" t="s">
        <v>749</v>
      </c>
      <c r="I27" s="21" t="s">
        <v>750</v>
      </c>
      <c r="J27" s="40" t="s">
        <v>86</v>
      </c>
      <c r="K27" s="40">
        <v>41215000</v>
      </c>
      <c r="L27" s="21" t="s">
        <v>58</v>
      </c>
      <c r="M27" s="41">
        <v>28850500</v>
      </c>
      <c r="N27" s="27">
        <v>25000000</v>
      </c>
      <c r="O27" s="29" t="s">
        <v>65</v>
      </c>
      <c r="P27" s="30"/>
      <c r="Q27" s="31"/>
      <c r="R27" s="31"/>
      <c r="S27" s="31" t="s">
        <v>671</v>
      </c>
      <c r="T27" s="31"/>
      <c r="U27" s="227"/>
    </row>
    <row r="28" spans="1:21" ht="22.5" hidden="1" customHeight="1" x14ac:dyDescent="0.35">
      <c r="A28" s="20" t="s">
        <v>420</v>
      </c>
      <c r="B28" s="21">
        <v>338</v>
      </c>
      <c r="C28" s="22" t="s">
        <v>664</v>
      </c>
      <c r="D28" s="22" t="s">
        <v>673</v>
      </c>
      <c r="E28" s="22">
        <v>70</v>
      </c>
      <c r="F28" s="36" t="s">
        <v>735</v>
      </c>
      <c r="G28" s="32" t="s">
        <v>751</v>
      </c>
      <c r="H28" s="25" t="s">
        <v>752</v>
      </c>
      <c r="I28" s="26" t="s">
        <v>420</v>
      </c>
      <c r="J28" s="26" t="s">
        <v>139</v>
      </c>
      <c r="K28" s="27">
        <v>210000</v>
      </c>
      <c r="L28" s="21" t="s">
        <v>57</v>
      </c>
      <c r="M28" s="28"/>
      <c r="N28" s="27">
        <v>210000</v>
      </c>
      <c r="O28" s="29"/>
      <c r="P28" s="30"/>
      <c r="Q28" s="31"/>
      <c r="R28" s="31"/>
      <c r="S28" s="31"/>
      <c r="T28" s="31"/>
      <c r="U28" s="17"/>
    </row>
    <row r="29" spans="1:21" ht="49.5" hidden="1" customHeight="1" x14ac:dyDescent="0.35">
      <c r="A29" s="20" t="s">
        <v>420</v>
      </c>
      <c r="B29" s="21">
        <v>339</v>
      </c>
      <c r="C29" s="22" t="s">
        <v>664</v>
      </c>
      <c r="D29" s="22" t="s">
        <v>673</v>
      </c>
      <c r="E29" s="22">
        <v>70</v>
      </c>
      <c r="F29" s="36" t="s">
        <v>735</v>
      </c>
      <c r="G29" s="32" t="s">
        <v>753</v>
      </c>
      <c r="H29" s="25" t="s">
        <v>754</v>
      </c>
      <c r="I29" s="26" t="s">
        <v>420</v>
      </c>
      <c r="J29" s="26" t="s">
        <v>139</v>
      </c>
      <c r="K29" s="27">
        <v>140000</v>
      </c>
      <c r="L29" s="21" t="s">
        <v>57</v>
      </c>
      <c r="M29" s="28"/>
      <c r="N29" s="27">
        <v>140000</v>
      </c>
      <c r="O29" s="29"/>
      <c r="P29" s="30"/>
      <c r="Q29" s="31"/>
      <c r="R29" s="31"/>
      <c r="S29" s="31"/>
      <c r="T29" s="31"/>
      <c r="U29" s="17"/>
    </row>
    <row r="30" spans="1:21" ht="39.75" hidden="1" customHeight="1" x14ac:dyDescent="0.35">
      <c r="A30" s="20" t="s">
        <v>420</v>
      </c>
      <c r="B30" s="21">
        <v>340</v>
      </c>
      <c r="C30" s="22" t="s">
        <v>664</v>
      </c>
      <c r="D30" s="22" t="s">
        <v>673</v>
      </c>
      <c r="E30" s="22">
        <v>70</v>
      </c>
      <c r="F30" s="36" t="s">
        <v>735</v>
      </c>
      <c r="G30" s="32" t="s">
        <v>755</v>
      </c>
      <c r="H30" s="37" t="s">
        <v>756</v>
      </c>
      <c r="I30" s="26" t="s">
        <v>420</v>
      </c>
      <c r="J30" s="26"/>
      <c r="K30" s="27">
        <v>5933109</v>
      </c>
      <c r="L30" s="21" t="s">
        <v>57</v>
      </c>
      <c r="M30" s="28"/>
      <c r="N30" s="27">
        <v>5933109</v>
      </c>
      <c r="O30" s="29"/>
      <c r="P30" s="30"/>
      <c r="Q30" s="31" t="s">
        <v>672</v>
      </c>
      <c r="R30" s="31"/>
      <c r="S30" s="31"/>
      <c r="T30" s="31"/>
      <c r="U30" s="17"/>
    </row>
    <row r="31" spans="1:21" s="18" customFormat="1" ht="30.75" hidden="1" customHeight="1" x14ac:dyDescent="0.35">
      <c r="A31" s="20" t="s">
        <v>139</v>
      </c>
      <c r="B31" s="21">
        <v>20</v>
      </c>
      <c r="C31" s="21" t="s">
        <v>692</v>
      </c>
      <c r="D31" s="26" t="s">
        <v>728</v>
      </c>
      <c r="E31" s="21">
        <v>440</v>
      </c>
      <c r="F31" s="32" t="s">
        <v>757</v>
      </c>
      <c r="G31" s="53" t="s">
        <v>758</v>
      </c>
      <c r="H31" s="39" t="s">
        <v>759</v>
      </c>
      <c r="I31" s="21" t="s">
        <v>750</v>
      </c>
      <c r="J31" s="40"/>
      <c r="K31" s="40">
        <v>25000000</v>
      </c>
      <c r="L31" s="21" t="s">
        <v>64</v>
      </c>
      <c r="M31" s="41" t="s">
        <v>760</v>
      </c>
      <c r="N31" s="40">
        <v>25000000</v>
      </c>
      <c r="O31" s="29" t="s">
        <v>65</v>
      </c>
      <c r="P31" s="30"/>
      <c r="Q31" s="31"/>
      <c r="R31" s="31"/>
      <c r="S31" s="31" t="s">
        <v>671</v>
      </c>
      <c r="T31" s="31"/>
      <c r="U31" s="227"/>
    </row>
    <row r="32" spans="1:21" s="262" customFormat="1" ht="99" customHeight="1" x14ac:dyDescent="0.35">
      <c r="A32" s="253" t="s">
        <v>139</v>
      </c>
      <c r="B32" s="254">
        <v>21</v>
      </c>
      <c r="C32" s="254" t="s">
        <v>683</v>
      </c>
      <c r="D32" s="254" t="s">
        <v>684</v>
      </c>
      <c r="E32" s="254">
        <v>239</v>
      </c>
      <c r="F32" s="263" t="s">
        <v>761</v>
      </c>
      <c r="G32" s="256" t="s">
        <v>762</v>
      </c>
      <c r="H32" s="257" t="s">
        <v>447</v>
      </c>
      <c r="I32" s="254" t="s">
        <v>104</v>
      </c>
      <c r="J32" s="258" t="s">
        <v>448</v>
      </c>
      <c r="K32" s="40">
        <v>2000000</v>
      </c>
      <c r="L32" s="254" t="s">
        <v>58</v>
      </c>
      <c r="M32" s="41">
        <v>1000000</v>
      </c>
      <c r="N32" s="258">
        <v>2000000</v>
      </c>
      <c r="O32" s="260" t="s">
        <v>65</v>
      </c>
      <c r="P32" s="30"/>
      <c r="Q32" s="31" t="s">
        <v>672</v>
      </c>
      <c r="R32" s="31"/>
      <c r="S32" s="31"/>
      <c r="T32" s="31"/>
      <c r="U32" s="261"/>
    </row>
    <row r="33" spans="1:21" s="262" customFormat="1" ht="99" customHeight="1" x14ac:dyDescent="0.35">
      <c r="A33" s="253" t="s">
        <v>139</v>
      </c>
      <c r="B33" s="254">
        <v>26</v>
      </c>
      <c r="C33" s="254" t="s">
        <v>742</v>
      </c>
      <c r="D33" s="266" t="s">
        <v>763</v>
      </c>
      <c r="E33" s="254">
        <v>336</v>
      </c>
      <c r="F33" s="255" t="s">
        <v>764</v>
      </c>
      <c r="G33" s="256" t="s">
        <v>765</v>
      </c>
      <c r="H33" s="257" t="s">
        <v>766</v>
      </c>
      <c r="I33" s="254" t="s">
        <v>767</v>
      </c>
      <c r="J33" s="258" t="s">
        <v>768</v>
      </c>
      <c r="K33" s="40">
        <v>133100000</v>
      </c>
      <c r="L33" s="254" t="s">
        <v>59</v>
      </c>
      <c r="M33" s="41">
        <v>106480000</v>
      </c>
      <c r="N33" s="269">
        <v>15000000</v>
      </c>
      <c r="O33" s="260" t="s">
        <v>65</v>
      </c>
      <c r="P33" s="30"/>
      <c r="Q33" s="31"/>
      <c r="R33" s="31"/>
      <c r="S33" s="31"/>
      <c r="T33" s="31"/>
      <c r="U33" s="261"/>
    </row>
    <row r="34" spans="1:21" s="18" customFormat="1" ht="99" hidden="1" customHeight="1" x14ac:dyDescent="0.35">
      <c r="A34" s="20" t="s">
        <v>139</v>
      </c>
      <c r="B34" s="26">
        <v>29</v>
      </c>
      <c r="C34" s="21" t="s">
        <v>742</v>
      </c>
      <c r="D34" s="21" t="s">
        <v>743</v>
      </c>
      <c r="E34" s="26">
        <v>316</v>
      </c>
      <c r="F34" s="32" t="s">
        <v>744</v>
      </c>
      <c r="G34" s="53" t="s">
        <v>769</v>
      </c>
      <c r="H34" s="54" t="s">
        <v>770</v>
      </c>
      <c r="I34" s="21" t="s">
        <v>771</v>
      </c>
      <c r="J34" s="40" t="s">
        <v>771</v>
      </c>
      <c r="K34" s="40">
        <v>44000000</v>
      </c>
      <c r="L34" s="21" t="s">
        <v>57</v>
      </c>
      <c r="M34" s="41">
        <v>44000000</v>
      </c>
      <c r="N34" s="40">
        <v>10000000</v>
      </c>
      <c r="O34" s="29" t="s">
        <v>65</v>
      </c>
      <c r="P34" s="30"/>
      <c r="Q34" s="31"/>
      <c r="R34" s="31"/>
      <c r="S34" s="31" t="s">
        <v>671</v>
      </c>
      <c r="T34" s="31"/>
      <c r="U34" s="227"/>
    </row>
    <row r="35" spans="1:21" s="18" customFormat="1" ht="99" hidden="1" customHeight="1" x14ac:dyDescent="0.35">
      <c r="A35" s="20" t="s">
        <v>82</v>
      </c>
      <c r="B35" s="21">
        <v>30</v>
      </c>
      <c r="C35" s="21" t="s">
        <v>742</v>
      </c>
      <c r="D35" s="21" t="s">
        <v>772</v>
      </c>
      <c r="E35" s="21">
        <v>285</v>
      </c>
      <c r="F35" s="32" t="s">
        <v>773</v>
      </c>
      <c r="G35" s="53" t="s">
        <v>774</v>
      </c>
      <c r="H35" s="54" t="s">
        <v>775</v>
      </c>
      <c r="I35" s="21" t="s">
        <v>82</v>
      </c>
      <c r="J35" s="40" t="s">
        <v>420</v>
      </c>
      <c r="K35" s="40">
        <v>175000</v>
      </c>
      <c r="L35" s="21" t="s">
        <v>60</v>
      </c>
      <c r="M35" s="41">
        <v>93806</v>
      </c>
      <c r="N35" s="40">
        <f>M35/7*10</f>
        <v>134008.57142857142</v>
      </c>
      <c r="O35" s="29" t="s">
        <v>88</v>
      </c>
      <c r="P35" s="30"/>
      <c r="Q35" s="31" t="s">
        <v>672</v>
      </c>
      <c r="R35" s="31"/>
      <c r="S35" s="31"/>
      <c r="T35" s="31"/>
      <c r="U35" s="227"/>
    </row>
    <row r="36" spans="1:21" s="18" customFormat="1" ht="99" hidden="1" customHeight="1" x14ac:dyDescent="0.35">
      <c r="A36" s="20" t="s">
        <v>82</v>
      </c>
      <c r="B36" s="21">
        <v>30.1</v>
      </c>
      <c r="C36" s="21" t="s">
        <v>742</v>
      </c>
      <c r="D36" s="21" t="s">
        <v>772</v>
      </c>
      <c r="E36" s="21">
        <v>285</v>
      </c>
      <c r="F36" s="32" t="s">
        <v>773</v>
      </c>
      <c r="G36" s="53" t="s">
        <v>776</v>
      </c>
      <c r="H36" s="54" t="s">
        <v>775</v>
      </c>
      <c r="I36" s="21" t="s">
        <v>82</v>
      </c>
      <c r="J36" s="40" t="s">
        <v>420</v>
      </c>
      <c r="K36" s="40">
        <v>70000</v>
      </c>
      <c r="L36" s="21" t="s">
        <v>57</v>
      </c>
      <c r="M36" s="41"/>
      <c r="N36" s="40">
        <v>70000</v>
      </c>
      <c r="O36" s="29" t="s">
        <v>65</v>
      </c>
      <c r="P36" s="30"/>
      <c r="Q36" s="31" t="s">
        <v>672</v>
      </c>
      <c r="R36" s="31"/>
      <c r="S36" s="31"/>
      <c r="T36" s="31"/>
      <c r="U36" s="227"/>
    </row>
    <row r="37" spans="1:21" s="262" customFormat="1" ht="99" customHeight="1" x14ac:dyDescent="0.35">
      <c r="A37" s="253" t="s">
        <v>82</v>
      </c>
      <c r="B37" s="254">
        <v>34</v>
      </c>
      <c r="C37" s="254" t="s">
        <v>777</v>
      </c>
      <c r="D37" s="254" t="s">
        <v>778</v>
      </c>
      <c r="E37" s="254">
        <v>172</v>
      </c>
      <c r="F37" s="255" t="s">
        <v>779</v>
      </c>
      <c r="G37" s="256" t="s">
        <v>780</v>
      </c>
      <c r="H37" s="257" t="s">
        <v>84</v>
      </c>
      <c r="I37" s="254" t="s">
        <v>82</v>
      </c>
      <c r="J37" s="258"/>
      <c r="K37" s="61">
        <v>16790193</v>
      </c>
      <c r="L37" s="254" t="s">
        <v>60</v>
      </c>
      <c r="M37" s="62">
        <v>9001928</v>
      </c>
      <c r="N37" s="258">
        <f>M37/7*10</f>
        <v>12859897.142857144</v>
      </c>
      <c r="O37" s="260" t="s">
        <v>88</v>
      </c>
      <c r="P37" s="30"/>
      <c r="Q37" s="31" t="s">
        <v>672</v>
      </c>
      <c r="R37" s="31"/>
      <c r="S37" s="31"/>
      <c r="T37" s="31"/>
      <c r="U37" s="261"/>
    </row>
    <row r="38" spans="1:21" s="262" customFormat="1" ht="99" customHeight="1" x14ac:dyDescent="0.35">
      <c r="A38" s="253" t="s">
        <v>82</v>
      </c>
      <c r="B38" s="254">
        <v>35</v>
      </c>
      <c r="C38" s="254" t="s">
        <v>683</v>
      </c>
      <c r="D38" s="254" t="s">
        <v>781</v>
      </c>
      <c r="E38" s="254">
        <v>200</v>
      </c>
      <c r="F38" s="255" t="s">
        <v>782</v>
      </c>
      <c r="G38" s="256" t="s">
        <v>783</v>
      </c>
      <c r="H38" s="257" t="s">
        <v>378</v>
      </c>
      <c r="I38" s="254" t="s">
        <v>82</v>
      </c>
      <c r="J38" s="258"/>
      <c r="K38" s="40">
        <v>27475729</v>
      </c>
      <c r="L38" s="254" t="s">
        <v>60</v>
      </c>
      <c r="M38" s="41">
        <v>14730863</v>
      </c>
      <c r="N38" s="274">
        <f>M38/7*10</f>
        <v>21044090</v>
      </c>
      <c r="O38" s="260" t="s">
        <v>88</v>
      </c>
      <c r="P38" s="30"/>
      <c r="Q38" s="31" t="s">
        <v>672</v>
      </c>
      <c r="R38" s="31" t="s">
        <v>784</v>
      </c>
      <c r="S38" s="31"/>
      <c r="T38" s="31"/>
      <c r="U38" s="261"/>
    </row>
    <row r="39" spans="1:21" ht="99" hidden="1" customHeight="1" x14ac:dyDescent="0.35">
      <c r="A39" s="20" t="s">
        <v>420</v>
      </c>
      <c r="B39" s="21">
        <v>348</v>
      </c>
      <c r="C39" s="22" t="s">
        <v>664</v>
      </c>
      <c r="D39" s="22" t="s">
        <v>673</v>
      </c>
      <c r="E39" s="22">
        <v>72</v>
      </c>
      <c r="F39" s="36" t="s">
        <v>785</v>
      </c>
      <c r="G39" s="32" t="s">
        <v>786</v>
      </c>
      <c r="H39" s="25" t="s">
        <v>787</v>
      </c>
      <c r="I39" s="26" t="s">
        <v>788</v>
      </c>
      <c r="J39" s="26"/>
      <c r="K39" s="27">
        <v>60000000</v>
      </c>
      <c r="L39" s="21" t="s">
        <v>57</v>
      </c>
      <c r="M39" s="28"/>
      <c r="N39" s="27">
        <v>15000000</v>
      </c>
      <c r="O39" s="29"/>
      <c r="P39" s="30"/>
      <c r="Q39" s="31" t="s">
        <v>672</v>
      </c>
      <c r="R39" s="31"/>
      <c r="S39" s="31"/>
      <c r="T39" s="31"/>
      <c r="U39" s="17"/>
    </row>
    <row r="40" spans="1:21" ht="99" hidden="1" customHeight="1" x14ac:dyDescent="0.35">
      <c r="A40" s="20" t="s">
        <v>420</v>
      </c>
      <c r="B40" s="21">
        <v>349</v>
      </c>
      <c r="C40" s="22" t="s">
        <v>664</v>
      </c>
      <c r="D40" s="22" t="s">
        <v>673</v>
      </c>
      <c r="E40" s="22">
        <v>72</v>
      </c>
      <c r="F40" s="36" t="s">
        <v>785</v>
      </c>
      <c r="G40" s="32" t="s">
        <v>786</v>
      </c>
      <c r="H40" s="25" t="s">
        <v>789</v>
      </c>
      <c r="I40" s="26" t="s">
        <v>788</v>
      </c>
      <c r="J40" s="26"/>
      <c r="K40" s="27">
        <v>37803120</v>
      </c>
      <c r="L40" s="21" t="s">
        <v>57</v>
      </c>
      <c r="M40" s="28"/>
      <c r="N40" s="27">
        <v>9450780</v>
      </c>
      <c r="O40" s="29"/>
      <c r="P40" s="30"/>
      <c r="Q40" s="31" t="s">
        <v>672</v>
      </c>
      <c r="R40" s="31"/>
      <c r="S40" s="31"/>
      <c r="T40" s="31"/>
      <c r="U40" s="17"/>
    </row>
    <row r="41" spans="1:21" ht="99" hidden="1" customHeight="1" x14ac:dyDescent="0.35">
      <c r="A41" s="20" t="s">
        <v>420</v>
      </c>
      <c r="B41" s="21">
        <v>350</v>
      </c>
      <c r="C41" s="22" t="s">
        <v>664</v>
      </c>
      <c r="D41" s="22" t="s">
        <v>673</v>
      </c>
      <c r="E41" s="22">
        <v>72</v>
      </c>
      <c r="F41" s="36" t="s">
        <v>785</v>
      </c>
      <c r="G41" s="32" t="s">
        <v>790</v>
      </c>
      <c r="H41" s="25" t="s">
        <v>791</v>
      </c>
      <c r="I41" s="26" t="s">
        <v>420</v>
      </c>
      <c r="J41" s="26"/>
      <c r="K41" s="27">
        <v>1120000</v>
      </c>
      <c r="L41" s="21" t="s">
        <v>57</v>
      </c>
      <c r="M41" s="28"/>
      <c r="N41" s="27">
        <v>1120000</v>
      </c>
      <c r="O41" s="29"/>
      <c r="P41" s="30"/>
      <c r="Q41" s="31"/>
      <c r="R41" s="31"/>
      <c r="S41" s="31"/>
      <c r="T41" s="31"/>
      <c r="U41" s="17"/>
    </row>
    <row r="42" spans="1:21" s="18" customFormat="1" ht="99" hidden="1" customHeight="1" x14ac:dyDescent="0.35">
      <c r="A42" s="20" t="s">
        <v>82</v>
      </c>
      <c r="B42" s="21">
        <v>37</v>
      </c>
      <c r="C42" s="21" t="s">
        <v>683</v>
      </c>
      <c r="D42" s="21" t="s">
        <v>781</v>
      </c>
      <c r="E42" s="21">
        <v>203</v>
      </c>
      <c r="F42" s="32" t="s">
        <v>792</v>
      </c>
      <c r="G42" s="53" t="s">
        <v>793</v>
      </c>
      <c r="H42" s="54" t="s">
        <v>794</v>
      </c>
      <c r="I42" s="21" t="s">
        <v>82</v>
      </c>
      <c r="J42" s="40"/>
      <c r="K42" s="40">
        <v>7000000</v>
      </c>
      <c r="L42" s="21" t="s">
        <v>795</v>
      </c>
      <c r="M42" s="69">
        <v>5299114.2409209404</v>
      </c>
      <c r="N42" s="68">
        <v>7000000</v>
      </c>
      <c r="O42" s="29" t="s">
        <v>88</v>
      </c>
      <c r="P42" s="30"/>
      <c r="Q42" s="31"/>
      <c r="R42" s="31"/>
      <c r="S42" s="31"/>
      <c r="T42" s="31"/>
      <c r="U42" s="227"/>
    </row>
    <row r="43" spans="1:21" s="262" customFormat="1" ht="99" customHeight="1" x14ac:dyDescent="0.35">
      <c r="A43" s="253" t="s">
        <v>82</v>
      </c>
      <c r="B43" s="254">
        <v>41</v>
      </c>
      <c r="C43" s="254" t="s">
        <v>683</v>
      </c>
      <c r="D43" s="254" t="s">
        <v>781</v>
      </c>
      <c r="E43" s="254">
        <v>206</v>
      </c>
      <c r="F43" s="255" t="s">
        <v>796</v>
      </c>
      <c r="G43" s="256" t="s">
        <v>797</v>
      </c>
      <c r="H43" s="257" t="s">
        <v>380</v>
      </c>
      <c r="I43" s="254" t="s">
        <v>82</v>
      </c>
      <c r="J43" s="258"/>
      <c r="K43" s="40">
        <v>405345390</v>
      </c>
      <c r="L43" s="254" t="s">
        <v>60</v>
      </c>
      <c r="M43" s="41">
        <v>217278080</v>
      </c>
      <c r="N43" s="258">
        <f>M43/7*10</f>
        <v>310397257.14285713</v>
      </c>
      <c r="O43" s="260" t="s">
        <v>88</v>
      </c>
      <c r="P43" s="30"/>
      <c r="Q43" s="31" t="s">
        <v>741</v>
      </c>
      <c r="R43" s="31"/>
      <c r="S43" s="31"/>
      <c r="T43" s="31"/>
      <c r="U43" s="261"/>
    </row>
    <row r="44" spans="1:21" ht="99" hidden="1" customHeight="1" x14ac:dyDescent="0.35">
      <c r="A44" s="20" t="s">
        <v>420</v>
      </c>
      <c r="B44" s="21">
        <v>352</v>
      </c>
      <c r="C44" s="22" t="s">
        <v>664</v>
      </c>
      <c r="D44" s="22" t="s">
        <v>665</v>
      </c>
      <c r="E44" s="22">
        <v>84</v>
      </c>
      <c r="F44" s="35" t="s">
        <v>798</v>
      </c>
      <c r="G44" s="32" t="s">
        <v>799</v>
      </c>
      <c r="H44" s="25" t="s">
        <v>800</v>
      </c>
      <c r="I44" s="26" t="s">
        <v>420</v>
      </c>
      <c r="J44" s="26"/>
      <c r="K44" s="27">
        <v>6646223</v>
      </c>
      <c r="L44" s="21" t="s">
        <v>57</v>
      </c>
      <c r="M44" s="28"/>
      <c r="N44" s="27">
        <v>1661555.75</v>
      </c>
      <c r="O44" s="29"/>
      <c r="P44" s="30" t="s">
        <v>671</v>
      </c>
      <c r="Q44" s="31" t="s">
        <v>672</v>
      </c>
      <c r="R44" s="31"/>
      <c r="S44" s="31"/>
      <c r="T44" s="31"/>
      <c r="U44" s="17"/>
    </row>
    <row r="45" spans="1:21" s="18" customFormat="1" ht="99" hidden="1" customHeight="1" x14ac:dyDescent="0.35">
      <c r="A45" s="20" t="s">
        <v>82</v>
      </c>
      <c r="B45" s="21">
        <v>41.2</v>
      </c>
      <c r="C45" s="21" t="s">
        <v>683</v>
      </c>
      <c r="D45" s="21" t="s">
        <v>781</v>
      </c>
      <c r="E45" s="21">
        <v>206</v>
      </c>
      <c r="F45" s="32" t="s">
        <v>796</v>
      </c>
      <c r="G45" s="53" t="s">
        <v>801</v>
      </c>
      <c r="H45" s="54" t="s">
        <v>380</v>
      </c>
      <c r="I45" s="21" t="s">
        <v>82</v>
      </c>
      <c r="J45" s="40"/>
      <c r="K45" s="40">
        <v>42400000</v>
      </c>
      <c r="L45" s="21" t="s">
        <v>802</v>
      </c>
      <c r="M45" s="68">
        <v>42400000</v>
      </c>
      <c r="N45" s="40">
        <v>42400000</v>
      </c>
      <c r="O45" s="29" t="s">
        <v>88</v>
      </c>
      <c r="P45" s="30"/>
      <c r="Q45" s="31" t="s">
        <v>672</v>
      </c>
      <c r="R45" s="31"/>
      <c r="S45" s="31"/>
      <c r="T45" s="31"/>
      <c r="U45" s="227"/>
    </row>
    <row r="46" spans="1:21" s="18" customFormat="1" ht="99" hidden="1" customHeight="1" x14ac:dyDescent="0.35">
      <c r="A46" s="20" t="s">
        <v>82</v>
      </c>
      <c r="B46" s="21">
        <v>42</v>
      </c>
      <c r="C46" s="21" t="s">
        <v>683</v>
      </c>
      <c r="D46" s="21" t="s">
        <v>781</v>
      </c>
      <c r="E46" s="21">
        <v>206</v>
      </c>
      <c r="F46" s="32" t="s">
        <v>796</v>
      </c>
      <c r="G46" s="53" t="s">
        <v>803</v>
      </c>
      <c r="H46" s="54" t="s">
        <v>804</v>
      </c>
      <c r="I46" s="21" t="s">
        <v>82</v>
      </c>
      <c r="J46" s="40"/>
      <c r="K46" s="40">
        <v>121942515.47999999</v>
      </c>
      <c r="L46" s="21" t="s">
        <v>795</v>
      </c>
      <c r="M46" s="41">
        <v>92312474.336255729</v>
      </c>
      <c r="N46" s="68">
        <v>121942515.47999999</v>
      </c>
      <c r="O46" s="29" t="s">
        <v>88</v>
      </c>
      <c r="P46" s="30"/>
      <c r="Q46" s="31" t="s">
        <v>672</v>
      </c>
      <c r="R46" s="31"/>
      <c r="S46" s="31"/>
      <c r="T46" s="31"/>
      <c r="U46" s="227"/>
    </row>
    <row r="47" spans="1:21" ht="99" hidden="1" customHeight="1" x14ac:dyDescent="0.35">
      <c r="A47" s="20" t="s">
        <v>125</v>
      </c>
      <c r="B47" s="26">
        <v>459</v>
      </c>
      <c r="C47" s="22" t="s">
        <v>664</v>
      </c>
      <c r="D47" s="22" t="s">
        <v>665</v>
      </c>
      <c r="E47" s="38">
        <v>85</v>
      </c>
      <c r="F47" s="35" t="s">
        <v>805</v>
      </c>
      <c r="G47" s="33" t="s">
        <v>806</v>
      </c>
      <c r="H47" s="39" t="s">
        <v>807</v>
      </c>
      <c r="I47" s="21" t="s">
        <v>125</v>
      </c>
      <c r="J47" s="40" t="s">
        <v>808</v>
      </c>
      <c r="K47" s="40">
        <v>2045542</v>
      </c>
      <c r="L47" s="21" t="s">
        <v>57</v>
      </c>
      <c r="M47" s="41"/>
      <c r="N47" s="27">
        <v>1022771</v>
      </c>
      <c r="O47" s="29"/>
      <c r="P47" s="30" t="s">
        <v>671</v>
      </c>
      <c r="Q47" s="31" t="s">
        <v>672</v>
      </c>
      <c r="R47" s="31"/>
      <c r="S47" s="31"/>
      <c r="T47" s="31"/>
      <c r="U47" s="17"/>
    </row>
    <row r="48" spans="1:21" s="18" customFormat="1" ht="99" hidden="1" customHeight="1" x14ac:dyDescent="0.35">
      <c r="A48" s="20" t="s">
        <v>82</v>
      </c>
      <c r="B48" s="21">
        <v>44</v>
      </c>
      <c r="C48" s="21" t="s">
        <v>683</v>
      </c>
      <c r="D48" s="21" t="s">
        <v>684</v>
      </c>
      <c r="E48" s="21">
        <v>240</v>
      </c>
      <c r="F48" s="64" t="s">
        <v>809</v>
      </c>
      <c r="G48" s="70" t="s">
        <v>810</v>
      </c>
      <c r="H48" s="54" t="s">
        <v>811</v>
      </c>
      <c r="I48" s="21" t="s">
        <v>82</v>
      </c>
      <c r="J48" s="40"/>
      <c r="K48" s="40">
        <v>2144000000</v>
      </c>
      <c r="L48" s="21" t="s">
        <v>802</v>
      </c>
      <c r="M48" s="68">
        <v>2144000000</v>
      </c>
      <c r="N48" s="40">
        <v>2144000000</v>
      </c>
      <c r="O48" s="29" t="s">
        <v>88</v>
      </c>
      <c r="P48" s="30"/>
      <c r="Q48" s="31" t="s">
        <v>741</v>
      </c>
      <c r="R48" s="31"/>
      <c r="S48" s="31"/>
      <c r="T48" s="31"/>
      <c r="U48" s="227"/>
    </row>
    <row r="49" spans="1:21" s="18" customFormat="1" ht="99" hidden="1" customHeight="1" x14ac:dyDescent="0.35">
      <c r="A49" s="20" t="s">
        <v>82</v>
      </c>
      <c r="B49" s="21">
        <v>45</v>
      </c>
      <c r="C49" s="21" t="s">
        <v>683</v>
      </c>
      <c r="D49" s="21" t="s">
        <v>684</v>
      </c>
      <c r="E49" s="21">
        <v>240</v>
      </c>
      <c r="F49" s="64" t="s">
        <v>809</v>
      </c>
      <c r="G49" s="53" t="s">
        <v>812</v>
      </c>
      <c r="H49" s="54" t="s">
        <v>813</v>
      </c>
      <c r="I49" s="21" t="s">
        <v>82</v>
      </c>
      <c r="J49" s="40"/>
      <c r="K49" s="40">
        <v>7000000</v>
      </c>
      <c r="L49" s="21" t="s">
        <v>802</v>
      </c>
      <c r="M49" s="41">
        <v>7000000</v>
      </c>
      <c r="N49" s="40">
        <v>7000000</v>
      </c>
      <c r="O49" s="29" t="s">
        <v>88</v>
      </c>
      <c r="P49" s="30"/>
      <c r="Q49" s="31"/>
      <c r="R49" s="31"/>
      <c r="S49" s="31"/>
      <c r="T49" s="31"/>
      <c r="U49" s="227"/>
    </row>
    <row r="50" spans="1:21" s="18" customFormat="1" ht="99" hidden="1" customHeight="1" x14ac:dyDescent="0.35">
      <c r="A50" s="20" t="s">
        <v>82</v>
      </c>
      <c r="B50" s="21">
        <v>47</v>
      </c>
      <c r="C50" s="21" t="s">
        <v>683</v>
      </c>
      <c r="D50" s="21" t="s">
        <v>684</v>
      </c>
      <c r="E50" s="21">
        <v>240</v>
      </c>
      <c r="F50" s="64" t="s">
        <v>809</v>
      </c>
      <c r="G50" s="53" t="s">
        <v>814</v>
      </c>
      <c r="H50" s="54" t="s">
        <v>815</v>
      </c>
      <c r="I50" s="21" t="s">
        <v>82</v>
      </c>
      <c r="J50" s="40"/>
      <c r="K50" s="40">
        <v>157293247</v>
      </c>
      <c r="L50" s="21" t="s">
        <v>60</v>
      </c>
      <c r="M50" s="41">
        <v>95000108</v>
      </c>
      <c r="N50" s="40">
        <f>M50/7*10</f>
        <v>135714440</v>
      </c>
      <c r="O50" s="29" t="s">
        <v>88</v>
      </c>
      <c r="P50" s="30"/>
      <c r="Q50" s="31" t="s">
        <v>741</v>
      </c>
      <c r="R50" s="31"/>
      <c r="S50" s="31"/>
      <c r="T50" s="31"/>
      <c r="U50" s="227"/>
    </row>
    <row r="51" spans="1:21" ht="99" hidden="1" customHeight="1" x14ac:dyDescent="0.35">
      <c r="A51" s="20" t="s">
        <v>816</v>
      </c>
      <c r="B51" s="21">
        <v>140</v>
      </c>
      <c r="C51" s="22" t="s">
        <v>664</v>
      </c>
      <c r="D51" s="22" t="s">
        <v>665</v>
      </c>
      <c r="E51" s="22">
        <v>86</v>
      </c>
      <c r="F51" s="35" t="s">
        <v>817</v>
      </c>
      <c r="G51" s="33" t="s">
        <v>818</v>
      </c>
      <c r="H51" s="39" t="s">
        <v>819</v>
      </c>
      <c r="I51" s="21" t="s">
        <v>820</v>
      </c>
      <c r="J51" s="40"/>
      <c r="K51" s="46">
        <v>192000</v>
      </c>
      <c r="L51" s="21" t="s">
        <v>57</v>
      </c>
      <c r="M51" s="41"/>
      <c r="N51" s="46">
        <v>192000</v>
      </c>
      <c r="O51" s="29"/>
      <c r="P51" s="30"/>
      <c r="Q51" s="31"/>
      <c r="R51" s="31"/>
      <c r="S51" s="31"/>
      <c r="T51" s="31"/>
      <c r="U51" s="17"/>
    </row>
    <row r="52" spans="1:21" s="18" customFormat="1" ht="99" hidden="1" customHeight="1" x14ac:dyDescent="0.35">
      <c r="A52" s="20" t="s">
        <v>82</v>
      </c>
      <c r="B52" s="21">
        <v>48</v>
      </c>
      <c r="C52" s="21" t="s">
        <v>683</v>
      </c>
      <c r="D52" s="21" t="s">
        <v>684</v>
      </c>
      <c r="E52" s="21">
        <v>240</v>
      </c>
      <c r="F52" s="64" t="s">
        <v>809</v>
      </c>
      <c r="G52" s="53" t="s">
        <v>821</v>
      </c>
      <c r="H52" s="54" t="s">
        <v>815</v>
      </c>
      <c r="I52" s="21" t="s">
        <v>82</v>
      </c>
      <c r="J52" s="40"/>
      <c r="K52" s="40">
        <v>23000000</v>
      </c>
      <c r="L52" s="21" t="s">
        <v>802</v>
      </c>
      <c r="M52" s="41">
        <v>23000000</v>
      </c>
      <c r="N52" s="40">
        <v>23000000</v>
      </c>
      <c r="O52" s="29" t="s">
        <v>88</v>
      </c>
      <c r="P52" s="30"/>
      <c r="Q52" s="31" t="s">
        <v>741</v>
      </c>
      <c r="R52" s="31"/>
      <c r="S52" s="31"/>
      <c r="T52" s="31"/>
      <c r="U52" s="227"/>
    </row>
    <row r="53" spans="1:21" s="18" customFormat="1" ht="99" hidden="1" customHeight="1" x14ac:dyDescent="0.35">
      <c r="A53" s="20" t="s">
        <v>82</v>
      </c>
      <c r="B53" s="21">
        <v>49</v>
      </c>
      <c r="C53" s="21" t="s">
        <v>683</v>
      </c>
      <c r="D53" s="21" t="s">
        <v>684</v>
      </c>
      <c r="E53" s="21">
        <v>240</v>
      </c>
      <c r="F53" s="64" t="s">
        <v>809</v>
      </c>
      <c r="G53" s="53" t="s">
        <v>822</v>
      </c>
      <c r="H53" s="54" t="s">
        <v>823</v>
      </c>
      <c r="I53" s="21" t="s">
        <v>82</v>
      </c>
      <c r="J53" s="40"/>
      <c r="K53" s="40">
        <v>15190000</v>
      </c>
      <c r="L53" s="21" t="s">
        <v>802</v>
      </c>
      <c r="M53" s="41">
        <v>11050000</v>
      </c>
      <c r="N53" s="68">
        <v>15190000</v>
      </c>
      <c r="O53" s="29" t="s">
        <v>88</v>
      </c>
      <c r="P53" s="30"/>
      <c r="Q53" s="31" t="s">
        <v>741</v>
      </c>
      <c r="R53" s="31"/>
      <c r="S53" s="31"/>
      <c r="T53" s="31"/>
      <c r="U53" s="227"/>
    </row>
    <row r="54" spans="1:21" s="18" customFormat="1" ht="99" hidden="1" customHeight="1" x14ac:dyDescent="0.35">
      <c r="A54" s="20" t="s">
        <v>82</v>
      </c>
      <c r="B54" s="21">
        <v>50</v>
      </c>
      <c r="C54" s="21" t="s">
        <v>742</v>
      </c>
      <c r="D54" s="21" t="s">
        <v>772</v>
      </c>
      <c r="E54" s="21">
        <v>281</v>
      </c>
      <c r="F54" s="32" t="s">
        <v>824</v>
      </c>
      <c r="G54" s="53" t="s">
        <v>825</v>
      </c>
      <c r="H54" s="54" t="s">
        <v>826</v>
      </c>
      <c r="I54" s="21" t="s">
        <v>82</v>
      </c>
      <c r="J54" s="40"/>
      <c r="K54" s="40">
        <v>215426065</v>
      </c>
      <c r="L54" s="21" t="s">
        <v>60</v>
      </c>
      <c r="M54" s="41">
        <v>115468371</v>
      </c>
      <c r="N54" s="68">
        <f>M54/7*10</f>
        <v>164954815.7142857</v>
      </c>
      <c r="O54" s="29" t="s">
        <v>88</v>
      </c>
      <c r="P54" s="30"/>
      <c r="Q54" s="31" t="s">
        <v>741</v>
      </c>
      <c r="R54" s="31"/>
      <c r="S54" s="31"/>
      <c r="T54" s="31" t="s">
        <v>827</v>
      </c>
      <c r="U54" s="227"/>
    </row>
    <row r="55" spans="1:21" s="18" customFormat="1" ht="99" hidden="1" customHeight="1" x14ac:dyDescent="0.35">
      <c r="A55" s="20" t="s">
        <v>82</v>
      </c>
      <c r="B55" s="21">
        <v>51</v>
      </c>
      <c r="C55" s="21" t="s">
        <v>742</v>
      </c>
      <c r="D55" s="21" t="s">
        <v>772</v>
      </c>
      <c r="E55" s="21">
        <v>282</v>
      </c>
      <c r="F55" s="32" t="s">
        <v>828</v>
      </c>
      <c r="G55" s="53" t="s">
        <v>829</v>
      </c>
      <c r="H55" s="54" t="s">
        <v>830</v>
      </c>
      <c r="I55" s="21" t="s">
        <v>82</v>
      </c>
      <c r="J55" s="40"/>
      <c r="K55" s="40">
        <v>29809793</v>
      </c>
      <c r="L55" s="21" t="s">
        <v>60</v>
      </c>
      <c r="M55" s="41">
        <v>15982251</v>
      </c>
      <c r="N55" s="68">
        <f>M55/7*10</f>
        <v>22831787.142857142</v>
      </c>
      <c r="O55" s="29" t="s">
        <v>88</v>
      </c>
      <c r="P55" s="30"/>
      <c r="Q55" s="31" t="s">
        <v>741</v>
      </c>
      <c r="R55" s="31"/>
      <c r="S55" s="31"/>
      <c r="T55" s="31" t="s">
        <v>827</v>
      </c>
      <c r="U55" s="227"/>
    </row>
    <row r="56" spans="1:21" s="18" customFormat="1" ht="99" hidden="1" customHeight="1" x14ac:dyDescent="0.35">
      <c r="A56" s="20" t="s">
        <v>82</v>
      </c>
      <c r="B56" s="21">
        <v>51.2</v>
      </c>
      <c r="C56" s="21" t="s">
        <v>742</v>
      </c>
      <c r="D56" s="21" t="s">
        <v>772</v>
      </c>
      <c r="E56" s="21">
        <v>282</v>
      </c>
      <c r="F56" s="32" t="s">
        <v>828</v>
      </c>
      <c r="G56" s="53" t="s">
        <v>831</v>
      </c>
      <c r="H56" s="54" t="s">
        <v>830</v>
      </c>
      <c r="I56" s="21" t="s">
        <v>82</v>
      </c>
      <c r="J56" s="40"/>
      <c r="K56" s="40">
        <v>35000000</v>
      </c>
      <c r="L56" s="21" t="s">
        <v>802</v>
      </c>
      <c r="M56" s="41">
        <v>35000000</v>
      </c>
      <c r="N56" s="40">
        <v>35000000</v>
      </c>
      <c r="O56" s="29" t="s">
        <v>88</v>
      </c>
      <c r="P56" s="30"/>
      <c r="Q56" s="31" t="s">
        <v>741</v>
      </c>
      <c r="R56" s="31"/>
      <c r="S56" s="31"/>
      <c r="T56" s="31" t="s">
        <v>827</v>
      </c>
      <c r="U56" s="227"/>
    </row>
    <row r="57" spans="1:21" s="18" customFormat="1" ht="99" hidden="1" customHeight="1" x14ac:dyDescent="0.35">
      <c r="A57" s="20" t="s">
        <v>82</v>
      </c>
      <c r="B57" s="21">
        <v>55</v>
      </c>
      <c r="C57" s="21" t="s">
        <v>742</v>
      </c>
      <c r="D57" s="21" t="s">
        <v>772</v>
      </c>
      <c r="E57" s="21">
        <v>284</v>
      </c>
      <c r="F57" s="32" t="s">
        <v>832</v>
      </c>
      <c r="G57" s="53" t="s">
        <v>833</v>
      </c>
      <c r="H57" s="54" t="s">
        <v>834</v>
      </c>
      <c r="I57" s="21" t="s">
        <v>82</v>
      </c>
      <c r="J57" s="40"/>
      <c r="K57" s="40">
        <v>222715857</v>
      </c>
      <c r="L57" s="21" t="s">
        <v>60</v>
      </c>
      <c r="M57" s="41">
        <v>119375699</v>
      </c>
      <c r="N57" s="68">
        <f>M57/7*10</f>
        <v>170536712.85714287</v>
      </c>
      <c r="O57" s="29" t="s">
        <v>88</v>
      </c>
      <c r="P57" s="30"/>
      <c r="Q57" s="31" t="s">
        <v>741</v>
      </c>
      <c r="R57" s="31"/>
      <c r="S57" s="31"/>
      <c r="T57" s="31" t="s">
        <v>827</v>
      </c>
      <c r="U57" s="227"/>
    </row>
    <row r="58" spans="1:21" s="18" customFormat="1" ht="99" hidden="1" customHeight="1" x14ac:dyDescent="0.35">
      <c r="A58" s="20" t="s">
        <v>82</v>
      </c>
      <c r="B58" s="21">
        <v>56</v>
      </c>
      <c r="C58" s="21" t="s">
        <v>742</v>
      </c>
      <c r="D58" s="21" t="s">
        <v>772</v>
      </c>
      <c r="E58" s="21">
        <v>291</v>
      </c>
      <c r="F58" s="32" t="s">
        <v>835</v>
      </c>
      <c r="G58" s="53" t="s">
        <v>836</v>
      </c>
      <c r="H58" s="54" t="s">
        <v>837</v>
      </c>
      <c r="I58" s="21" t="s">
        <v>82</v>
      </c>
      <c r="J58" s="40"/>
      <c r="K58" s="40">
        <v>30558618</v>
      </c>
      <c r="L58" s="21" t="s">
        <v>60</v>
      </c>
      <c r="M58" s="41">
        <v>16383726</v>
      </c>
      <c r="N58" s="68">
        <f>M58/7*10</f>
        <v>23405322.857142858</v>
      </c>
      <c r="O58" s="29" t="s">
        <v>88</v>
      </c>
      <c r="P58" s="30"/>
      <c r="Q58" s="31" t="s">
        <v>741</v>
      </c>
      <c r="R58" s="31"/>
      <c r="S58" s="31"/>
      <c r="T58" s="31" t="s">
        <v>827</v>
      </c>
      <c r="U58" s="227"/>
    </row>
    <row r="59" spans="1:21" s="18" customFormat="1" ht="99" hidden="1" customHeight="1" x14ac:dyDescent="0.35">
      <c r="A59" s="20" t="s">
        <v>82</v>
      </c>
      <c r="B59" s="21">
        <v>57</v>
      </c>
      <c r="C59" s="21" t="s">
        <v>742</v>
      </c>
      <c r="D59" s="21" t="s">
        <v>772</v>
      </c>
      <c r="E59" s="21">
        <v>291</v>
      </c>
      <c r="F59" s="32" t="s">
        <v>835</v>
      </c>
      <c r="G59" s="53" t="s">
        <v>838</v>
      </c>
      <c r="H59" s="54" t="s">
        <v>839</v>
      </c>
      <c r="I59" s="21" t="s">
        <v>82</v>
      </c>
      <c r="J59" s="40"/>
      <c r="K59" s="40">
        <v>34226293.32</v>
      </c>
      <c r="L59" s="21" t="s">
        <v>795</v>
      </c>
      <c r="M59" s="69">
        <v>25909862.620849892</v>
      </c>
      <c r="N59" s="68">
        <v>34226293.32</v>
      </c>
      <c r="O59" s="29" t="s">
        <v>88</v>
      </c>
      <c r="P59" s="30"/>
      <c r="Q59" s="31" t="s">
        <v>672</v>
      </c>
      <c r="R59" s="31"/>
      <c r="S59" s="31"/>
      <c r="T59" s="31" t="s">
        <v>827</v>
      </c>
      <c r="U59" s="227"/>
    </row>
    <row r="60" spans="1:21" s="18" customFormat="1" ht="99" hidden="1" customHeight="1" x14ac:dyDescent="0.35">
      <c r="A60" s="20" t="s">
        <v>82</v>
      </c>
      <c r="B60" s="21">
        <v>58</v>
      </c>
      <c r="C60" s="21" t="s">
        <v>742</v>
      </c>
      <c r="D60" s="21" t="s">
        <v>772</v>
      </c>
      <c r="E60" s="21">
        <v>291</v>
      </c>
      <c r="F60" s="32" t="s">
        <v>835</v>
      </c>
      <c r="G60" s="53" t="s">
        <v>840</v>
      </c>
      <c r="H60" s="54" t="s">
        <v>841</v>
      </c>
      <c r="I60" s="21" t="s">
        <v>82</v>
      </c>
      <c r="J60" s="40"/>
      <c r="K60" s="40">
        <v>198273223</v>
      </c>
      <c r="L60" s="21" t="s">
        <v>60</v>
      </c>
      <c r="M60" s="41">
        <v>106302391</v>
      </c>
      <c r="N60" s="68">
        <f>M60/7*10</f>
        <v>151860558.57142857</v>
      </c>
      <c r="O60" s="29" t="s">
        <v>88</v>
      </c>
      <c r="P60" s="30"/>
      <c r="Q60" s="31" t="s">
        <v>741</v>
      </c>
      <c r="R60" s="31"/>
      <c r="S60" s="31"/>
      <c r="T60" s="31" t="s">
        <v>827</v>
      </c>
      <c r="U60" s="227"/>
    </row>
    <row r="61" spans="1:21" s="18" customFormat="1" ht="99" hidden="1" customHeight="1" x14ac:dyDescent="0.35">
      <c r="A61" s="20" t="s">
        <v>82</v>
      </c>
      <c r="B61" s="21">
        <v>58.2</v>
      </c>
      <c r="C61" s="21" t="s">
        <v>742</v>
      </c>
      <c r="D61" s="21" t="s">
        <v>772</v>
      </c>
      <c r="E61" s="21">
        <v>291</v>
      </c>
      <c r="F61" s="32" t="s">
        <v>835</v>
      </c>
      <c r="G61" s="53" t="s">
        <v>842</v>
      </c>
      <c r="H61" s="54" t="s">
        <v>841</v>
      </c>
      <c r="I61" s="21" t="s">
        <v>82</v>
      </c>
      <c r="J61" s="40"/>
      <c r="K61" s="40">
        <v>35000000</v>
      </c>
      <c r="L61" s="21" t="s">
        <v>60</v>
      </c>
      <c r="M61" s="41">
        <v>35000000</v>
      </c>
      <c r="N61" s="68">
        <v>35000000</v>
      </c>
      <c r="O61" s="29" t="s">
        <v>88</v>
      </c>
      <c r="P61" s="30"/>
      <c r="Q61" s="31" t="s">
        <v>741</v>
      </c>
      <c r="R61" s="31"/>
      <c r="S61" s="31"/>
      <c r="T61" s="31" t="s">
        <v>827</v>
      </c>
      <c r="U61" s="227"/>
    </row>
    <row r="62" spans="1:21" s="18" customFormat="1" ht="99" hidden="1" customHeight="1" x14ac:dyDescent="0.35">
      <c r="A62" s="20" t="s">
        <v>82</v>
      </c>
      <c r="B62" s="21">
        <v>59</v>
      </c>
      <c r="C62" s="21" t="s">
        <v>742</v>
      </c>
      <c r="D62" s="21" t="s">
        <v>772</v>
      </c>
      <c r="E62" s="21">
        <v>292</v>
      </c>
      <c r="F62" s="32" t="s">
        <v>843</v>
      </c>
      <c r="G62" s="53" t="s">
        <v>844</v>
      </c>
      <c r="H62" s="54" t="s">
        <v>845</v>
      </c>
      <c r="I62" s="21" t="s">
        <v>82</v>
      </c>
      <c r="J62" s="40" t="s">
        <v>846</v>
      </c>
      <c r="K62" s="40">
        <v>29560000</v>
      </c>
      <c r="L62" s="21" t="s">
        <v>802</v>
      </c>
      <c r="M62" s="41">
        <v>9340000</v>
      </c>
      <c r="N62" s="40">
        <f>M62/7*10</f>
        <v>13342857.142857144</v>
      </c>
      <c r="O62" s="29" t="s">
        <v>88</v>
      </c>
      <c r="P62" s="30" t="s">
        <v>671</v>
      </c>
      <c r="Q62" s="31" t="s">
        <v>672</v>
      </c>
      <c r="R62" s="31"/>
      <c r="S62" s="31"/>
      <c r="T62" s="31"/>
      <c r="U62" s="227"/>
    </row>
    <row r="63" spans="1:21" s="18" customFormat="1" ht="99" hidden="1" customHeight="1" x14ac:dyDescent="0.35">
      <c r="A63" s="20" t="s">
        <v>82</v>
      </c>
      <c r="B63" s="26">
        <v>60</v>
      </c>
      <c r="C63" s="21" t="s">
        <v>742</v>
      </c>
      <c r="D63" s="21" t="s">
        <v>763</v>
      </c>
      <c r="E63" s="26">
        <v>332</v>
      </c>
      <c r="F63" s="32" t="s">
        <v>847</v>
      </c>
      <c r="G63" s="53" t="s">
        <v>848</v>
      </c>
      <c r="H63" s="54" t="s">
        <v>849</v>
      </c>
      <c r="I63" s="21" t="s">
        <v>82</v>
      </c>
      <c r="J63" s="40"/>
      <c r="K63" s="40">
        <v>202820331</v>
      </c>
      <c r="L63" s="21" t="s">
        <v>60</v>
      </c>
      <c r="M63" s="41">
        <v>108732726</v>
      </c>
      <c r="N63" s="40">
        <f>M63/7*10</f>
        <v>155332465.7142857</v>
      </c>
      <c r="O63" s="29" t="s">
        <v>88</v>
      </c>
      <c r="P63" s="30"/>
      <c r="Q63" s="31" t="s">
        <v>672</v>
      </c>
      <c r="R63" s="31"/>
      <c r="S63" s="31"/>
      <c r="T63" s="31"/>
      <c r="U63" s="227"/>
    </row>
    <row r="64" spans="1:21" ht="99" hidden="1" customHeight="1" x14ac:dyDescent="0.35">
      <c r="A64" s="20" t="s">
        <v>93</v>
      </c>
      <c r="B64" s="21">
        <v>370</v>
      </c>
      <c r="C64" s="22" t="s">
        <v>664</v>
      </c>
      <c r="D64" s="22" t="s">
        <v>665</v>
      </c>
      <c r="E64" s="22">
        <v>89</v>
      </c>
      <c r="F64" s="35" t="s">
        <v>850</v>
      </c>
      <c r="G64" s="33" t="s">
        <v>851</v>
      </c>
      <c r="H64" s="39" t="s">
        <v>852</v>
      </c>
      <c r="I64" s="21" t="s">
        <v>853</v>
      </c>
      <c r="J64" s="40" t="s">
        <v>359</v>
      </c>
      <c r="K64" s="40">
        <v>9000000</v>
      </c>
      <c r="L64" s="21" t="s">
        <v>57</v>
      </c>
      <c r="M64" s="41"/>
      <c r="N64" s="40">
        <v>9000000</v>
      </c>
      <c r="O64" s="29"/>
      <c r="P64" s="30" t="s">
        <v>671</v>
      </c>
      <c r="Q64" s="31" t="s">
        <v>672</v>
      </c>
      <c r="R64" s="31"/>
      <c r="S64" s="31"/>
      <c r="T64" s="31"/>
      <c r="U64" s="17"/>
    </row>
    <row r="65" spans="1:21" s="18" customFormat="1" ht="99" hidden="1" customHeight="1" x14ac:dyDescent="0.35">
      <c r="A65" s="20" t="s">
        <v>82</v>
      </c>
      <c r="B65" s="21">
        <v>61</v>
      </c>
      <c r="C65" s="21" t="s">
        <v>742</v>
      </c>
      <c r="D65" s="21" t="s">
        <v>763</v>
      </c>
      <c r="E65" s="21">
        <v>332</v>
      </c>
      <c r="F65" s="32" t="s">
        <v>847</v>
      </c>
      <c r="G65" s="53" t="s">
        <v>854</v>
      </c>
      <c r="H65" s="54" t="s">
        <v>855</v>
      </c>
      <c r="I65" s="21" t="s">
        <v>82</v>
      </c>
      <c r="J65" s="40"/>
      <c r="K65" s="40">
        <v>15000000</v>
      </c>
      <c r="L65" s="21" t="s">
        <v>795</v>
      </c>
      <c r="M65" s="69">
        <v>11355244.801973443</v>
      </c>
      <c r="N65" s="68">
        <v>15000000</v>
      </c>
      <c r="O65" s="29" t="s">
        <v>88</v>
      </c>
      <c r="P65" s="30"/>
      <c r="Q65" s="31" t="s">
        <v>741</v>
      </c>
      <c r="R65" s="31"/>
      <c r="S65" s="31"/>
      <c r="T65" s="31"/>
      <c r="U65" s="227"/>
    </row>
    <row r="66" spans="1:21" s="18" customFormat="1" ht="99" hidden="1" customHeight="1" x14ac:dyDescent="0.35">
      <c r="A66" s="20" t="s">
        <v>82</v>
      </c>
      <c r="B66" s="21">
        <v>62</v>
      </c>
      <c r="C66" s="21" t="s">
        <v>742</v>
      </c>
      <c r="D66" s="21" t="s">
        <v>763</v>
      </c>
      <c r="E66" s="21">
        <v>334</v>
      </c>
      <c r="F66" s="32" t="s">
        <v>856</v>
      </c>
      <c r="G66" s="53" t="s">
        <v>857</v>
      </c>
      <c r="H66" s="54" t="s">
        <v>858</v>
      </c>
      <c r="I66" s="21" t="s">
        <v>82</v>
      </c>
      <c r="J66" s="40"/>
      <c r="K66" s="40">
        <v>12247877</v>
      </c>
      <c r="L66" s="21" t="s">
        <v>60</v>
      </c>
      <c r="M66" s="41">
        <v>6566729</v>
      </c>
      <c r="N66" s="40">
        <f>M66/7*10</f>
        <v>9381041.4285714291</v>
      </c>
      <c r="O66" s="29" t="s">
        <v>88</v>
      </c>
      <c r="P66" s="30"/>
      <c r="Q66" s="31" t="s">
        <v>672</v>
      </c>
      <c r="R66" s="31"/>
      <c r="S66" s="31"/>
      <c r="T66" s="31"/>
      <c r="U66" s="227"/>
    </row>
    <row r="67" spans="1:21" s="18" customFormat="1" ht="99" hidden="1" customHeight="1" x14ac:dyDescent="0.35">
      <c r="A67" s="20" t="s">
        <v>82</v>
      </c>
      <c r="B67" s="21">
        <v>63</v>
      </c>
      <c r="C67" s="21" t="s">
        <v>742</v>
      </c>
      <c r="D67" s="21" t="s">
        <v>763</v>
      </c>
      <c r="E67" s="21">
        <v>334</v>
      </c>
      <c r="F67" s="32" t="s">
        <v>856</v>
      </c>
      <c r="G67" s="53" t="s">
        <v>859</v>
      </c>
      <c r="H67" s="54" t="s">
        <v>860</v>
      </c>
      <c r="I67" s="21" t="s">
        <v>82</v>
      </c>
      <c r="J67" s="40"/>
      <c r="K67" s="40">
        <v>1000000</v>
      </c>
      <c r="L67" s="21" t="s">
        <v>60</v>
      </c>
      <c r="M67" s="41">
        <v>536000</v>
      </c>
      <c r="N67" s="40">
        <f>M67/7*10</f>
        <v>765714.28571428568</v>
      </c>
      <c r="O67" s="29" t="s">
        <v>88</v>
      </c>
      <c r="P67" s="30"/>
      <c r="Q67" s="31"/>
      <c r="R67" s="31"/>
      <c r="S67" s="31"/>
      <c r="T67" s="31"/>
      <c r="U67" s="227"/>
    </row>
    <row r="68" spans="1:21" s="18" customFormat="1" ht="99" hidden="1" customHeight="1" x14ac:dyDescent="0.35">
      <c r="A68" s="20" t="s">
        <v>82</v>
      </c>
      <c r="B68" s="21">
        <v>64</v>
      </c>
      <c r="C68" s="21" t="s">
        <v>742</v>
      </c>
      <c r="D68" s="21" t="s">
        <v>763</v>
      </c>
      <c r="E68" s="21">
        <v>336</v>
      </c>
      <c r="F68" s="32" t="s">
        <v>764</v>
      </c>
      <c r="G68" s="53" t="s">
        <v>861</v>
      </c>
      <c r="H68" s="54" t="s">
        <v>862</v>
      </c>
      <c r="I68" s="21" t="s">
        <v>82</v>
      </c>
      <c r="J68" s="40"/>
      <c r="K68" s="40">
        <v>22973928</v>
      </c>
      <c r="L68" s="21" t="s">
        <v>60</v>
      </c>
      <c r="M68" s="41">
        <v>12317263</v>
      </c>
      <c r="N68" s="40">
        <f>M68/7*10</f>
        <v>17596090</v>
      </c>
      <c r="O68" s="29" t="s">
        <v>88</v>
      </c>
      <c r="P68" s="30"/>
      <c r="Q68" s="31" t="s">
        <v>672</v>
      </c>
      <c r="R68" s="31"/>
      <c r="S68" s="31"/>
      <c r="T68" s="31"/>
      <c r="U68" s="227"/>
    </row>
    <row r="69" spans="1:21" s="262" customFormat="1" ht="99" customHeight="1" x14ac:dyDescent="0.35">
      <c r="A69" s="253" t="s">
        <v>104</v>
      </c>
      <c r="B69" s="254">
        <v>65</v>
      </c>
      <c r="C69" s="254" t="s">
        <v>683</v>
      </c>
      <c r="D69" s="254" t="s">
        <v>781</v>
      </c>
      <c r="E69" s="254">
        <v>199</v>
      </c>
      <c r="F69" s="255" t="s">
        <v>863</v>
      </c>
      <c r="G69" s="256" t="s">
        <v>864</v>
      </c>
      <c r="H69" s="257" t="s">
        <v>865</v>
      </c>
      <c r="I69" s="254" t="s">
        <v>104</v>
      </c>
      <c r="J69" s="258"/>
      <c r="K69" s="40">
        <v>300000000</v>
      </c>
      <c r="L69" s="254" t="s">
        <v>58</v>
      </c>
      <c r="M69" s="41">
        <v>270000000</v>
      </c>
      <c r="N69" s="259">
        <v>48000000</v>
      </c>
      <c r="O69" s="260" t="s">
        <v>65</v>
      </c>
      <c r="P69" s="30"/>
      <c r="Q69" s="31" t="s">
        <v>672</v>
      </c>
      <c r="R69" s="31" t="s">
        <v>784</v>
      </c>
      <c r="S69" s="31" t="s">
        <v>671</v>
      </c>
      <c r="T69" s="31"/>
      <c r="U69" s="261"/>
    </row>
    <row r="70" spans="1:21" ht="99" hidden="1" customHeight="1" x14ac:dyDescent="0.3">
      <c r="A70" s="44" t="s">
        <v>866</v>
      </c>
      <c r="B70" s="26">
        <v>602</v>
      </c>
      <c r="C70" s="22" t="s">
        <v>664</v>
      </c>
      <c r="D70" s="22" t="s">
        <v>665</v>
      </c>
      <c r="E70" s="38">
        <v>89</v>
      </c>
      <c r="F70" s="35" t="s">
        <v>850</v>
      </c>
      <c r="G70" s="32" t="s">
        <v>867</v>
      </c>
      <c r="H70" s="25" t="s">
        <v>868</v>
      </c>
      <c r="I70" s="26" t="s">
        <v>125</v>
      </c>
      <c r="J70" s="26" t="s">
        <v>869</v>
      </c>
      <c r="K70" s="27">
        <v>21000000</v>
      </c>
      <c r="L70" s="21" t="s">
        <v>63</v>
      </c>
      <c r="M70" s="45"/>
      <c r="N70" s="27">
        <v>21000000</v>
      </c>
      <c r="O70" s="29" t="s">
        <v>870</v>
      </c>
      <c r="P70" s="51" t="s">
        <v>671</v>
      </c>
      <c r="Q70" s="31" t="s">
        <v>672</v>
      </c>
      <c r="R70" s="31"/>
      <c r="S70" s="31"/>
      <c r="T70" s="31"/>
      <c r="U70" s="17"/>
    </row>
    <row r="71" spans="1:21" s="262" customFormat="1" ht="99" customHeight="1" x14ac:dyDescent="0.35">
      <c r="A71" s="253" t="s">
        <v>104</v>
      </c>
      <c r="B71" s="254">
        <v>67</v>
      </c>
      <c r="C71" s="254" t="s">
        <v>683</v>
      </c>
      <c r="D71" s="254" t="s">
        <v>781</v>
      </c>
      <c r="E71" s="254">
        <v>199</v>
      </c>
      <c r="F71" s="255" t="s">
        <v>863</v>
      </c>
      <c r="G71" s="256" t="s">
        <v>871</v>
      </c>
      <c r="H71" s="257" t="s">
        <v>277</v>
      </c>
      <c r="I71" s="254" t="s">
        <v>104</v>
      </c>
      <c r="J71" s="258" t="s">
        <v>109</v>
      </c>
      <c r="K71" s="40">
        <v>50000000</v>
      </c>
      <c r="L71" s="254" t="s">
        <v>57</v>
      </c>
      <c r="M71" s="41"/>
      <c r="N71" s="259">
        <v>10000000</v>
      </c>
      <c r="O71" s="260" t="s">
        <v>65</v>
      </c>
      <c r="P71" s="30"/>
      <c r="Q71" s="31" t="s">
        <v>672</v>
      </c>
      <c r="R71" s="31" t="s">
        <v>784</v>
      </c>
      <c r="S71" s="31"/>
      <c r="T71" s="31"/>
      <c r="U71" s="261"/>
    </row>
    <row r="72" spans="1:21" ht="99" hidden="1" customHeight="1" x14ac:dyDescent="0.35">
      <c r="A72" s="20" t="s">
        <v>125</v>
      </c>
      <c r="B72" s="26">
        <v>466</v>
      </c>
      <c r="C72" s="22" t="s">
        <v>664</v>
      </c>
      <c r="D72" s="38" t="s">
        <v>872</v>
      </c>
      <c r="E72" s="38">
        <v>101</v>
      </c>
      <c r="F72" s="35" t="s">
        <v>873</v>
      </c>
      <c r="G72" s="33" t="s">
        <v>874</v>
      </c>
      <c r="H72" s="39" t="s">
        <v>875</v>
      </c>
      <c r="I72" s="21" t="s">
        <v>125</v>
      </c>
      <c r="J72" s="40" t="s">
        <v>876</v>
      </c>
      <c r="K72" s="40">
        <v>94000000</v>
      </c>
      <c r="L72" s="21" t="s">
        <v>57</v>
      </c>
      <c r="M72" s="41"/>
      <c r="N72" s="27">
        <v>23500000</v>
      </c>
      <c r="O72" s="29"/>
      <c r="P72" s="30" t="s">
        <v>671</v>
      </c>
      <c r="Q72" s="31" t="s">
        <v>672</v>
      </c>
      <c r="R72" s="31"/>
      <c r="S72" s="31"/>
      <c r="T72" s="31"/>
      <c r="U72" s="17"/>
    </row>
    <row r="73" spans="1:21" ht="99" hidden="1" customHeight="1" x14ac:dyDescent="0.35">
      <c r="A73" s="20" t="s">
        <v>125</v>
      </c>
      <c r="B73" s="26">
        <v>467</v>
      </c>
      <c r="C73" s="22" t="s">
        <v>664</v>
      </c>
      <c r="D73" s="38" t="s">
        <v>872</v>
      </c>
      <c r="E73" s="38">
        <v>101</v>
      </c>
      <c r="F73" s="35" t="s">
        <v>873</v>
      </c>
      <c r="G73" s="32" t="s">
        <v>867</v>
      </c>
      <c r="H73" s="39" t="s">
        <v>875</v>
      </c>
      <c r="I73" s="21" t="s">
        <v>125</v>
      </c>
      <c r="J73" s="40" t="s">
        <v>876</v>
      </c>
      <c r="K73" s="40">
        <v>3000000</v>
      </c>
      <c r="L73" s="21" t="s">
        <v>57</v>
      </c>
      <c r="M73" s="41"/>
      <c r="N73" s="40">
        <v>3000000</v>
      </c>
      <c r="O73" s="29"/>
      <c r="P73" s="30" t="s">
        <v>671</v>
      </c>
      <c r="Q73" s="31"/>
      <c r="R73" s="31"/>
      <c r="S73" s="31"/>
      <c r="T73" s="31"/>
      <c r="U73" s="17"/>
    </row>
    <row r="74" spans="1:21" ht="99" hidden="1" customHeight="1" x14ac:dyDescent="0.35">
      <c r="A74" s="20" t="s">
        <v>125</v>
      </c>
      <c r="B74" s="26">
        <v>469</v>
      </c>
      <c r="C74" s="22" t="s">
        <v>664</v>
      </c>
      <c r="D74" s="38" t="s">
        <v>872</v>
      </c>
      <c r="E74" s="38">
        <v>101</v>
      </c>
      <c r="F74" s="35" t="s">
        <v>873</v>
      </c>
      <c r="G74" s="33" t="s">
        <v>877</v>
      </c>
      <c r="H74" s="39" t="s">
        <v>875</v>
      </c>
      <c r="I74" s="21" t="s">
        <v>125</v>
      </c>
      <c r="J74" s="40" t="s">
        <v>876</v>
      </c>
      <c r="K74" s="40">
        <v>179550000</v>
      </c>
      <c r="L74" s="21" t="s">
        <v>57</v>
      </c>
      <c r="M74" s="41"/>
      <c r="N74" s="27">
        <v>44887500</v>
      </c>
      <c r="O74" s="29"/>
      <c r="P74" s="30" t="s">
        <v>671</v>
      </c>
      <c r="Q74" s="31" t="s">
        <v>672</v>
      </c>
      <c r="R74" s="31"/>
      <c r="S74" s="31"/>
      <c r="T74" s="31"/>
      <c r="U74" s="17"/>
    </row>
    <row r="75" spans="1:21" ht="99" hidden="1" customHeight="1" x14ac:dyDescent="0.35">
      <c r="A75" s="20" t="s">
        <v>125</v>
      </c>
      <c r="B75" s="26">
        <v>470</v>
      </c>
      <c r="C75" s="22" t="s">
        <v>664</v>
      </c>
      <c r="D75" s="38" t="s">
        <v>872</v>
      </c>
      <c r="E75" s="38">
        <v>101</v>
      </c>
      <c r="F75" s="35" t="s">
        <v>873</v>
      </c>
      <c r="G75" s="33" t="s">
        <v>878</v>
      </c>
      <c r="H75" s="39" t="s">
        <v>875</v>
      </c>
      <c r="I75" s="21" t="s">
        <v>125</v>
      </c>
      <c r="J75" s="40" t="s">
        <v>876</v>
      </c>
      <c r="K75" s="40">
        <v>1464183</v>
      </c>
      <c r="L75" s="21" t="s">
        <v>57</v>
      </c>
      <c r="M75" s="41"/>
      <c r="N75" s="40">
        <v>1464183</v>
      </c>
      <c r="O75" s="29"/>
      <c r="P75" s="30" t="s">
        <v>671</v>
      </c>
      <c r="Q75" s="31" t="s">
        <v>672</v>
      </c>
      <c r="R75" s="31"/>
      <c r="S75" s="31"/>
      <c r="T75" s="31"/>
      <c r="U75" s="17"/>
    </row>
    <row r="76" spans="1:21" ht="99" hidden="1" customHeight="1" x14ac:dyDescent="0.35">
      <c r="A76" s="20" t="s">
        <v>125</v>
      </c>
      <c r="B76" s="26">
        <v>471</v>
      </c>
      <c r="C76" s="22" t="s">
        <v>664</v>
      </c>
      <c r="D76" s="38" t="s">
        <v>872</v>
      </c>
      <c r="E76" s="38">
        <v>101</v>
      </c>
      <c r="F76" s="35" t="s">
        <v>873</v>
      </c>
      <c r="G76" s="33" t="s">
        <v>879</v>
      </c>
      <c r="H76" s="39" t="s">
        <v>875</v>
      </c>
      <c r="I76" s="21" t="s">
        <v>125</v>
      </c>
      <c r="J76" s="40" t="s">
        <v>876</v>
      </c>
      <c r="K76" s="40">
        <v>371497</v>
      </c>
      <c r="L76" s="21" t="s">
        <v>57</v>
      </c>
      <c r="M76" s="41"/>
      <c r="N76" s="40">
        <v>371497</v>
      </c>
      <c r="O76" s="29"/>
      <c r="P76" s="30" t="s">
        <v>671</v>
      </c>
      <c r="Q76" s="31" t="s">
        <v>672</v>
      </c>
      <c r="R76" s="31"/>
      <c r="S76" s="31"/>
      <c r="T76" s="31"/>
      <c r="U76" s="17"/>
    </row>
    <row r="77" spans="1:21" ht="99" hidden="1" customHeight="1" x14ac:dyDescent="0.35">
      <c r="A77" s="20" t="s">
        <v>125</v>
      </c>
      <c r="B77" s="26">
        <v>472</v>
      </c>
      <c r="C77" s="22" t="s">
        <v>664</v>
      </c>
      <c r="D77" s="38" t="s">
        <v>872</v>
      </c>
      <c r="E77" s="38">
        <v>102</v>
      </c>
      <c r="F77" s="36" t="s">
        <v>880</v>
      </c>
      <c r="G77" s="33" t="s">
        <v>881</v>
      </c>
      <c r="H77" s="39" t="s">
        <v>882</v>
      </c>
      <c r="I77" s="21" t="s">
        <v>125</v>
      </c>
      <c r="J77" s="40"/>
      <c r="K77" s="40">
        <v>1000000</v>
      </c>
      <c r="L77" s="21" t="s">
        <v>57</v>
      </c>
      <c r="M77" s="41"/>
      <c r="N77" s="40">
        <v>1000000</v>
      </c>
      <c r="O77" s="29"/>
      <c r="P77" s="30" t="s">
        <v>671</v>
      </c>
      <c r="Q77" s="31" t="s">
        <v>672</v>
      </c>
      <c r="R77" s="31"/>
      <c r="S77" s="31"/>
      <c r="T77" s="31"/>
      <c r="U77" s="17"/>
    </row>
    <row r="78" spans="1:21" s="262" customFormat="1" ht="99" customHeight="1" x14ac:dyDescent="0.35">
      <c r="A78" s="253" t="s">
        <v>104</v>
      </c>
      <c r="B78" s="254">
        <v>71</v>
      </c>
      <c r="C78" s="254" t="s">
        <v>683</v>
      </c>
      <c r="D78" s="254" t="s">
        <v>781</v>
      </c>
      <c r="E78" s="254">
        <v>202</v>
      </c>
      <c r="F78" s="255" t="s">
        <v>883</v>
      </c>
      <c r="G78" s="256" t="s">
        <v>884</v>
      </c>
      <c r="H78" s="257" t="s">
        <v>885</v>
      </c>
      <c r="I78" s="254" t="s">
        <v>104</v>
      </c>
      <c r="J78" s="258" t="s">
        <v>250</v>
      </c>
      <c r="K78" s="40">
        <v>600000000</v>
      </c>
      <c r="L78" s="254" t="s">
        <v>58</v>
      </c>
      <c r="M78" s="41">
        <v>420000000</v>
      </c>
      <c r="N78" s="259">
        <v>120000000</v>
      </c>
      <c r="O78" s="260" t="s">
        <v>65</v>
      </c>
      <c r="P78" s="30"/>
      <c r="Q78" s="31" t="s">
        <v>672</v>
      </c>
      <c r="R78" s="31" t="s">
        <v>784</v>
      </c>
      <c r="S78" s="31" t="s">
        <v>671</v>
      </c>
      <c r="T78" s="31"/>
      <c r="U78" s="261"/>
    </row>
    <row r="79" spans="1:21" ht="99" hidden="1" customHeight="1" x14ac:dyDescent="0.35">
      <c r="A79" s="20" t="s">
        <v>125</v>
      </c>
      <c r="B79" s="26">
        <v>474</v>
      </c>
      <c r="C79" s="22" t="s">
        <v>664</v>
      </c>
      <c r="D79" s="38" t="s">
        <v>872</v>
      </c>
      <c r="E79" s="38">
        <v>103</v>
      </c>
      <c r="F79" s="36" t="s">
        <v>886</v>
      </c>
      <c r="G79" s="33" t="s">
        <v>887</v>
      </c>
      <c r="H79" s="39" t="s">
        <v>888</v>
      </c>
      <c r="I79" s="21" t="s">
        <v>125</v>
      </c>
      <c r="J79" s="40" t="s">
        <v>876</v>
      </c>
      <c r="K79" s="40">
        <v>9000000</v>
      </c>
      <c r="L79" s="21" t="s">
        <v>57</v>
      </c>
      <c r="M79" s="41"/>
      <c r="N79" s="40">
        <v>9000000</v>
      </c>
      <c r="O79" s="29"/>
      <c r="P79" s="30" t="s">
        <v>671</v>
      </c>
      <c r="Q79" s="31" t="s">
        <v>672</v>
      </c>
      <c r="R79" s="31"/>
      <c r="S79" s="31"/>
      <c r="T79" s="31"/>
      <c r="U79" s="17"/>
    </row>
    <row r="80" spans="1:21" ht="99" hidden="1" customHeight="1" x14ac:dyDescent="0.35">
      <c r="A80" s="20" t="s">
        <v>125</v>
      </c>
      <c r="B80" s="26">
        <v>475</v>
      </c>
      <c r="C80" s="22" t="s">
        <v>664</v>
      </c>
      <c r="D80" s="38" t="s">
        <v>872</v>
      </c>
      <c r="E80" s="38">
        <v>103</v>
      </c>
      <c r="F80" s="36" t="s">
        <v>886</v>
      </c>
      <c r="G80" s="33" t="s">
        <v>889</v>
      </c>
      <c r="H80" s="39" t="s">
        <v>888</v>
      </c>
      <c r="I80" s="21" t="s">
        <v>125</v>
      </c>
      <c r="J80" s="40" t="s">
        <v>890</v>
      </c>
      <c r="K80" s="40">
        <v>2000000</v>
      </c>
      <c r="L80" s="21" t="s">
        <v>57</v>
      </c>
      <c r="M80" s="41"/>
      <c r="N80" s="40">
        <v>2000000</v>
      </c>
      <c r="O80" s="29"/>
      <c r="P80" s="30" t="s">
        <v>671</v>
      </c>
      <c r="Q80" s="31" t="s">
        <v>672</v>
      </c>
      <c r="R80" s="31"/>
      <c r="S80" s="31"/>
      <c r="T80" s="31"/>
      <c r="U80" s="17"/>
    </row>
    <row r="81" spans="1:21" s="262" customFormat="1" ht="99" customHeight="1" x14ac:dyDescent="0.35">
      <c r="A81" s="253" t="s">
        <v>104</v>
      </c>
      <c r="B81" s="254">
        <v>72</v>
      </c>
      <c r="C81" s="254" t="s">
        <v>891</v>
      </c>
      <c r="D81" s="254" t="s">
        <v>892</v>
      </c>
      <c r="E81" s="254">
        <v>384</v>
      </c>
      <c r="F81" s="255" t="s">
        <v>893</v>
      </c>
      <c r="G81" s="256" t="s">
        <v>894</v>
      </c>
      <c r="H81" s="257" t="s">
        <v>895</v>
      </c>
      <c r="I81" s="254" t="s">
        <v>104</v>
      </c>
      <c r="J81" s="258" t="s">
        <v>109</v>
      </c>
      <c r="K81" s="40">
        <v>15000000</v>
      </c>
      <c r="L81" s="254" t="s">
        <v>58</v>
      </c>
      <c r="M81" s="41">
        <v>13500000</v>
      </c>
      <c r="N81" s="259">
        <v>7500000</v>
      </c>
      <c r="O81" s="260" t="s">
        <v>65</v>
      </c>
      <c r="P81" s="30"/>
      <c r="Q81" s="31" t="s">
        <v>672</v>
      </c>
      <c r="R81" s="31"/>
      <c r="S81" s="31"/>
      <c r="T81" s="31"/>
      <c r="U81" s="261"/>
    </row>
    <row r="82" spans="1:21" s="262" customFormat="1" ht="99" customHeight="1" x14ac:dyDescent="0.35">
      <c r="A82" s="253" t="s">
        <v>104</v>
      </c>
      <c r="B82" s="254">
        <v>74</v>
      </c>
      <c r="C82" s="254" t="s">
        <v>683</v>
      </c>
      <c r="D82" s="254" t="s">
        <v>781</v>
      </c>
      <c r="E82" s="254">
        <v>203</v>
      </c>
      <c r="F82" s="255" t="s">
        <v>792</v>
      </c>
      <c r="G82" s="256" t="s">
        <v>896</v>
      </c>
      <c r="H82" s="257" t="s">
        <v>186</v>
      </c>
      <c r="I82" s="254" t="s">
        <v>104</v>
      </c>
      <c r="J82" s="258"/>
      <c r="K82" s="40">
        <v>50000000</v>
      </c>
      <c r="L82" s="254" t="s">
        <v>58</v>
      </c>
      <c r="M82" s="41">
        <v>35000000</v>
      </c>
      <c r="N82" s="259">
        <v>22000000</v>
      </c>
      <c r="O82" s="260" t="s">
        <v>65</v>
      </c>
      <c r="P82" s="30"/>
      <c r="Q82" s="31" t="s">
        <v>672</v>
      </c>
      <c r="R82" s="31"/>
      <c r="S82" s="31"/>
      <c r="T82" s="31"/>
      <c r="U82" s="261"/>
    </row>
    <row r="83" spans="1:21" s="262" customFormat="1" ht="99" customHeight="1" x14ac:dyDescent="0.35">
      <c r="A83" s="253" t="s">
        <v>104</v>
      </c>
      <c r="B83" s="254">
        <v>76</v>
      </c>
      <c r="C83" s="254" t="s">
        <v>683</v>
      </c>
      <c r="D83" s="254" t="s">
        <v>781</v>
      </c>
      <c r="E83" s="254">
        <v>204</v>
      </c>
      <c r="F83" s="255" t="s">
        <v>897</v>
      </c>
      <c r="G83" s="256" t="s">
        <v>898</v>
      </c>
      <c r="H83" s="257" t="s">
        <v>205</v>
      </c>
      <c r="I83" s="254" t="s">
        <v>104</v>
      </c>
      <c r="J83" s="258" t="s">
        <v>86</v>
      </c>
      <c r="K83" s="40">
        <v>20000000</v>
      </c>
      <c r="L83" s="254" t="s">
        <v>61</v>
      </c>
      <c r="M83" s="41">
        <v>18000000</v>
      </c>
      <c r="N83" s="274">
        <v>20000000</v>
      </c>
      <c r="O83" s="260" t="s">
        <v>88</v>
      </c>
      <c r="P83" s="30"/>
      <c r="Q83" s="31" t="s">
        <v>672</v>
      </c>
      <c r="R83" s="31" t="s">
        <v>784</v>
      </c>
      <c r="S83" s="31" t="s">
        <v>671</v>
      </c>
      <c r="T83" s="31"/>
      <c r="U83" s="261"/>
    </row>
    <row r="84" spans="1:21" s="262" customFormat="1" ht="99" customHeight="1" x14ac:dyDescent="0.35">
      <c r="A84" s="253" t="s">
        <v>104</v>
      </c>
      <c r="B84" s="254">
        <v>77</v>
      </c>
      <c r="C84" s="254" t="s">
        <v>683</v>
      </c>
      <c r="D84" s="254" t="s">
        <v>781</v>
      </c>
      <c r="E84" s="254">
        <v>204</v>
      </c>
      <c r="F84" s="255" t="s">
        <v>897</v>
      </c>
      <c r="G84" s="256" t="s">
        <v>899</v>
      </c>
      <c r="H84" s="257" t="s">
        <v>900</v>
      </c>
      <c r="I84" s="254" t="s">
        <v>104</v>
      </c>
      <c r="J84" s="258" t="s">
        <v>86</v>
      </c>
      <c r="K84" s="40">
        <v>250000000</v>
      </c>
      <c r="L84" s="254" t="s">
        <v>58</v>
      </c>
      <c r="M84" s="41">
        <v>225000000</v>
      </c>
      <c r="N84" s="259">
        <v>45000000</v>
      </c>
      <c r="O84" s="260" t="s">
        <v>65</v>
      </c>
      <c r="P84" s="30"/>
      <c r="Q84" s="31" t="s">
        <v>672</v>
      </c>
      <c r="R84" s="31" t="s">
        <v>784</v>
      </c>
      <c r="S84" s="31" t="s">
        <v>671</v>
      </c>
      <c r="T84" s="31"/>
      <c r="U84" s="261"/>
    </row>
    <row r="85" spans="1:21" s="262" customFormat="1" ht="99" customHeight="1" x14ac:dyDescent="0.35">
      <c r="A85" s="253" t="s">
        <v>104</v>
      </c>
      <c r="B85" s="254">
        <v>81</v>
      </c>
      <c r="C85" s="254" t="s">
        <v>683</v>
      </c>
      <c r="D85" s="254" t="s">
        <v>684</v>
      </c>
      <c r="E85" s="254">
        <v>239</v>
      </c>
      <c r="F85" s="263" t="s">
        <v>761</v>
      </c>
      <c r="G85" s="256" t="s">
        <v>901</v>
      </c>
      <c r="H85" s="257" t="s">
        <v>902</v>
      </c>
      <c r="I85" s="254" t="s">
        <v>104</v>
      </c>
      <c r="J85" s="258" t="s">
        <v>187</v>
      </c>
      <c r="K85" s="40">
        <v>100000000</v>
      </c>
      <c r="L85" s="254" t="s">
        <v>58</v>
      </c>
      <c r="M85" s="41">
        <v>70000000</v>
      </c>
      <c r="N85" s="259">
        <v>250000000</v>
      </c>
      <c r="O85" s="260" t="s">
        <v>65</v>
      </c>
      <c r="P85" s="30"/>
      <c r="Q85" s="31" t="s">
        <v>672</v>
      </c>
      <c r="R85" s="31"/>
      <c r="S85" s="31"/>
      <c r="T85" s="31"/>
      <c r="U85" s="261"/>
    </row>
    <row r="86" spans="1:21" s="262" customFormat="1" ht="99" customHeight="1" x14ac:dyDescent="0.35">
      <c r="A86" s="253" t="s">
        <v>104</v>
      </c>
      <c r="B86" s="254">
        <v>87</v>
      </c>
      <c r="C86" s="254" t="s">
        <v>742</v>
      </c>
      <c r="D86" s="254" t="s">
        <v>772</v>
      </c>
      <c r="E86" s="254">
        <v>281</v>
      </c>
      <c r="F86" s="255" t="s">
        <v>824</v>
      </c>
      <c r="G86" s="256" t="s">
        <v>903</v>
      </c>
      <c r="H86" s="257" t="s">
        <v>269</v>
      </c>
      <c r="I86" s="258" t="s">
        <v>104</v>
      </c>
      <c r="J86" s="258" t="s">
        <v>86</v>
      </c>
      <c r="K86" s="40">
        <v>100000000</v>
      </c>
      <c r="L86" s="254" t="s">
        <v>59</v>
      </c>
      <c r="M86" s="41" t="s">
        <v>904</v>
      </c>
      <c r="N86" s="269">
        <v>25000000</v>
      </c>
      <c r="O86" s="260" t="s">
        <v>65</v>
      </c>
      <c r="P86" s="30"/>
      <c r="Q86" s="31" t="s">
        <v>672</v>
      </c>
      <c r="R86" s="31"/>
      <c r="S86" s="31"/>
      <c r="T86" s="31" t="s">
        <v>827</v>
      </c>
      <c r="U86" s="261"/>
    </row>
    <row r="87" spans="1:21" s="262" customFormat="1" ht="99" customHeight="1" x14ac:dyDescent="0.35">
      <c r="A87" s="253" t="s">
        <v>104</v>
      </c>
      <c r="B87" s="254">
        <v>88</v>
      </c>
      <c r="C87" s="254" t="s">
        <v>742</v>
      </c>
      <c r="D87" s="254" t="s">
        <v>772</v>
      </c>
      <c r="E87" s="254">
        <v>281</v>
      </c>
      <c r="F87" s="255" t="s">
        <v>824</v>
      </c>
      <c r="G87" s="256" t="s">
        <v>905</v>
      </c>
      <c r="H87" s="257" t="s">
        <v>264</v>
      </c>
      <c r="I87" s="258" t="s">
        <v>104</v>
      </c>
      <c r="J87" s="258" t="s">
        <v>86</v>
      </c>
      <c r="K87" s="40">
        <v>750000000</v>
      </c>
      <c r="L87" s="254" t="s">
        <v>59</v>
      </c>
      <c r="M87" s="41">
        <v>300000000</v>
      </c>
      <c r="N87" s="269">
        <v>27000000</v>
      </c>
      <c r="O87" s="260" t="s">
        <v>65</v>
      </c>
      <c r="P87" s="30"/>
      <c r="Q87" s="31" t="s">
        <v>672</v>
      </c>
      <c r="R87" s="31"/>
      <c r="S87" s="31"/>
      <c r="T87" s="31" t="s">
        <v>827</v>
      </c>
      <c r="U87" s="261"/>
    </row>
    <row r="88" spans="1:21" s="262" customFormat="1" ht="99" customHeight="1" x14ac:dyDescent="0.35">
      <c r="A88" s="253" t="s">
        <v>104</v>
      </c>
      <c r="B88" s="254">
        <v>90</v>
      </c>
      <c r="C88" s="254" t="s">
        <v>742</v>
      </c>
      <c r="D88" s="254" t="s">
        <v>743</v>
      </c>
      <c r="E88" s="254">
        <v>318</v>
      </c>
      <c r="F88" s="255" t="s">
        <v>906</v>
      </c>
      <c r="G88" s="256" t="s">
        <v>907</v>
      </c>
      <c r="H88" s="257" t="s">
        <v>908</v>
      </c>
      <c r="I88" s="254" t="s">
        <v>104</v>
      </c>
      <c r="J88" s="258"/>
      <c r="K88" s="40">
        <v>50000000</v>
      </c>
      <c r="L88" s="254" t="s">
        <v>61</v>
      </c>
      <c r="M88" s="41">
        <v>37500000</v>
      </c>
      <c r="N88" s="274">
        <v>50000000</v>
      </c>
      <c r="O88" s="260" t="s">
        <v>88</v>
      </c>
      <c r="P88" s="30"/>
      <c r="Q88" s="31"/>
      <c r="R88" s="31"/>
      <c r="S88" s="31"/>
      <c r="T88" s="31"/>
      <c r="U88" s="261"/>
    </row>
    <row r="89" spans="1:21" s="262" customFormat="1" ht="99" customHeight="1" x14ac:dyDescent="0.35">
      <c r="A89" s="253" t="s">
        <v>104</v>
      </c>
      <c r="B89" s="254">
        <v>91</v>
      </c>
      <c r="C89" s="254" t="s">
        <v>742</v>
      </c>
      <c r="D89" s="254" t="s">
        <v>743</v>
      </c>
      <c r="E89" s="254">
        <v>318</v>
      </c>
      <c r="F89" s="255" t="s">
        <v>906</v>
      </c>
      <c r="G89" s="256" t="s">
        <v>909</v>
      </c>
      <c r="H89" s="257" t="s">
        <v>908</v>
      </c>
      <c r="I89" s="254" t="s">
        <v>104</v>
      </c>
      <c r="J89" s="258"/>
      <c r="K89" s="40">
        <v>99500000</v>
      </c>
      <c r="L89" s="254" t="s">
        <v>61</v>
      </c>
      <c r="M89" s="41">
        <v>74620000</v>
      </c>
      <c r="N89" s="274">
        <v>99500000</v>
      </c>
      <c r="O89" s="260" t="s">
        <v>88</v>
      </c>
      <c r="P89" s="30"/>
      <c r="Q89" s="31"/>
      <c r="R89" s="31"/>
      <c r="S89" s="31"/>
      <c r="T89" s="31"/>
      <c r="U89" s="261"/>
    </row>
    <row r="90" spans="1:21" s="262" customFormat="1" ht="99" customHeight="1" x14ac:dyDescent="0.35">
      <c r="A90" s="253" t="s">
        <v>104</v>
      </c>
      <c r="B90" s="254">
        <v>92</v>
      </c>
      <c r="C90" s="254" t="s">
        <v>742</v>
      </c>
      <c r="D90" s="254" t="s">
        <v>910</v>
      </c>
      <c r="E90" s="254">
        <v>349</v>
      </c>
      <c r="F90" s="255" t="s">
        <v>911</v>
      </c>
      <c r="G90" s="256" t="s">
        <v>912</v>
      </c>
      <c r="H90" s="257" t="s">
        <v>130</v>
      </c>
      <c r="I90" s="254" t="s">
        <v>104</v>
      </c>
      <c r="J90" s="258" t="s">
        <v>125</v>
      </c>
      <c r="K90" s="40">
        <v>290000000</v>
      </c>
      <c r="L90" s="254" t="s">
        <v>62</v>
      </c>
      <c r="M90" s="41">
        <v>203000000</v>
      </c>
      <c r="N90" s="259">
        <v>70000000</v>
      </c>
      <c r="O90" s="260" t="s">
        <v>65</v>
      </c>
      <c r="P90" s="30" t="s">
        <v>913</v>
      </c>
      <c r="Q90" s="31" t="s">
        <v>672</v>
      </c>
      <c r="R90" s="31"/>
      <c r="S90" s="31"/>
      <c r="T90" s="31"/>
      <c r="U90" s="261"/>
    </row>
    <row r="91" spans="1:21" s="262" customFormat="1" ht="99" customHeight="1" x14ac:dyDescent="0.35">
      <c r="A91" s="253" t="s">
        <v>104</v>
      </c>
      <c r="B91" s="266">
        <v>93</v>
      </c>
      <c r="C91" s="254" t="s">
        <v>742</v>
      </c>
      <c r="D91" s="254" t="s">
        <v>910</v>
      </c>
      <c r="E91" s="266">
        <v>350</v>
      </c>
      <c r="F91" s="268" t="s">
        <v>914</v>
      </c>
      <c r="G91" s="256" t="s">
        <v>915</v>
      </c>
      <c r="H91" s="257" t="s">
        <v>132</v>
      </c>
      <c r="I91" s="254" t="s">
        <v>104</v>
      </c>
      <c r="J91" s="258"/>
      <c r="K91" s="40">
        <v>472500000</v>
      </c>
      <c r="L91" s="254" t="s">
        <v>57</v>
      </c>
      <c r="M91" s="41"/>
      <c r="N91" s="259">
        <v>50000000</v>
      </c>
      <c r="O91" s="260" t="s">
        <v>65</v>
      </c>
      <c r="P91" s="30" t="s">
        <v>913</v>
      </c>
      <c r="Q91" s="31" t="s">
        <v>672</v>
      </c>
      <c r="R91" s="31"/>
      <c r="S91" s="31"/>
      <c r="T91" s="31"/>
      <c r="U91" s="261"/>
    </row>
    <row r="92" spans="1:21" s="262" customFormat="1" ht="99" customHeight="1" x14ac:dyDescent="0.35">
      <c r="A92" s="253" t="s">
        <v>104</v>
      </c>
      <c r="B92" s="266">
        <v>94</v>
      </c>
      <c r="C92" s="254" t="s">
        <v>742</v>
      </c>
      <c r="D92" s="254" t="s">
        <v>910</v>
      </c>
      <c r="E92" s="266">
        <v>352</v>
      </c>
      <c r="F92" s="255" t="s">
        <v>916</v>
      </c>
      <c r="G92" s="256" t="s">
        <v>917</v>
      </c>
      <c r="H92" s="257" t="s">
        <v>134</v>
      </c>
      <c r="I92" s="254" t="s">
        <v>104</v>
      </c>
      <c r="J92" s="258"/>
      <c r="K92" s="40">
        <v>110000000</v>
      </c>
      <c r="L92" s="254" t="s">
        <v>57</v>
      </c>
      <c r="M92" s="41"/>
      <c r="N92" s="259">
        <v>27500000</v>
      </c>
      <c r="O92" s="260" t="s">
        <v>65</v>
      </c>
      <c r="P92" s="30" t="s">
        <v>671</v>
      </c>
      <c r="Q92" s="31" t="s">
        <v>672</v>
      </c>
      <c r="R92" s="31"/>
      <c r="S92" s="31"/>
      <c r="T92" s="31"/>
      <c r="U92" s="261"/>
    </row>
    <row r="93" spans="1:21" s="262" customFormat="1" ht="99" customHeight="1" x14ac:dyDescent="0.35">
      <c r="A93" s="253" t="s">
        <v>104</v>
      </c>
      <c r="B93" s="254">
        <v>95</v>
      </c>
      <c r="C93" s="254" t="s">
        <v>742</v>
      </c>
      <c r="D93" s="254" t="s">
        <v>910</v>
      </c>
      <c r="E93" s="254">
        <v>353</v>
      </c>
      <c r="F93" s="255" t="s">
        <v>918</v>
      </c>
      <c r="G93" s="256" t="s">
        <v>919</v>
      </c>
      <c r="H93" s="257" t="s">
        <v>920</v>
      </c>
      <c r="I93" s="254" t="s">
        <v>104</v>
      </c>
      <c r="J93" s="258"/>
      <c r="K93" s="40">
        <v>450000000</v>
      </c>
      <c r="L93" s="254" t="s">
        <v>59</v>
      </c>
      <c r="M93" s="41">
        <v>250000000</v>
      </c>
      <c r="N93" s="269">
        <f>SUM(162500000+25000000)</f>
        <v>187500000</v>
      </c>
      <c r="O93" s="260" t="s">
        <v>65</v>
      </c>
      <c r="P93" s="30"/>
      <c r="Q93" s="31" t="s">
        <v>672</v>
      </c>
      <c r="R93" s="31"/>
      <c r="S93" s="31"/>
      <c r="T93" s="31" t="s">
        <v>827</v>
      </c>
      <c r="U93" s="261"/>
    </row>
    <row r="94" spans="1:21" ht="99" hidden="1" customHeight="1" x14ac:dyDescent="0.35">
      <c r="A94" s="20" t="s">
        <v>125</v>
      </c>
      <c r="B94" s="26">
        <v>489</v>
      </c>
      <c r="C94" s="22" t="s">
        <v>664</v>
      </c>
      <c r="D94" s="38" t="s">
        <v>921</v>
      </c>
      <c r="E94" s="38">
        <v>119</v>
      </c>
      <c r="F94" s="35" t="s">
        <v>922</v>
      </c>
      <c r="G94" s="33" t="s">
        <v>923</v>
      </c>
      <c r="H94" s="39" t="s">
        <v>924</v>
      </c>
      <c r="I94" s="21" t="s">
        <v>125</v>
      </c>
      <c r="J94" s="40" t="s">
        <v>925</v>
      </c>
      <c r="K94" s="40">
        <v>182720892</v>
      </c>
      <c r="L94" s="21" t="s">
        <v>57</v>
      </c>
      <c r="M94" s="41"/>
      <c r="N94" s="27">
        <v>45680223</v>
      </c>
      <c r="O94" s="29"/>
      <c r="P94" s="30"/>
      <c r="Q94" s="31"/>
      <c r="R94" s="31"/>
      <c r="S94" s="31"/>
      <c r="T94" s="31"/>
      <c r="U94" s="17"/>
    </row>
    <row r="95" spans="1:21" ht="99" hidden="1" customHeight="1" x14ac:dyDescent="0.35">
      <c r="A95" s="20" t="s">
        <v>125</v>
      </c>
      <c r="B95" s="26">
        <v>489.1</v>
      </c>
      <c r="C95" s="22" t="s">
        <v>664</v>
      </c>
      <c r="D95" s="38" t="s">
        <v>921</v>
      </c>
      <c r="E95" s="38">
        <v>119</v>
      </c>
      <c r="F95" s="35" t="s">
        <v>922</v>
      </c>
      <c r="G95" s="33" t="s">
        <v>926</v>
      </c>
      <c r="H95" s="39" t="s">
        <v>924</v>
      </c>
      <c r="I95" s="21" t="s">
        <v>125</v>
      </c>
      <c r="J95" s="40" t="s">
        <v>925</v>
      </c>
      <c r="K95" s="40">
        <v>2500000</v>
      </c>
      <c r="L95" s="21" t="s">
        <v>63</v>
      </c>
      <c r="M95" s="41">
        <v>1750000</v>
      </c>
      <c r="N95" s="27">
        <v>625000</v>
      </c>
      <c r="O95" s="29"/>
      <c r="P95" s="30"/>
      <c r="Q95" s="31"/>
      <c r="R95" s="31"/>
      <c r="S95" s="31"/>
      <c r="T95" s="31"/>
      <c r="U95" s="17"/>
    </row>
    <row r="96" spans="1:21" ht="99" hidden="1" customHeight="1" x14ac:dyDescent="0.35">
      <c r="A96" s="20" t="s">
        <v>125</v>
      </c>
      <c r="B96" s="26">
        <v>491</v>
      </c>
      <c r="C96" s="22" t="s">
        <v>664</v>
      </c>
      <c r="D96" s="38" t="s">
        <v>921</v>
      </c>
      <c r="E96" s="38">
        <v>120</v>
      </c>
      <c r="F96" s="35" t="s">
        <v>927</v>
      </c>
      <c r="G96" s="33" t="s">
        <v>928</v>
      </c>
      <c r="H96" s="39" t="s">
        <v>929</v>
      </c>
      <c r="I96" s="21" t="s">
        <v>125</v>
      </c>
      <c r="J96" s="40" t="s">
        <v>876</v>
      </c>
      <c r="K96" s="40">
        <v>17269567</v>
      </c>
      <c r="L96" s="21" t="s">
        <v>57</v>
      </c>
      <c r="M96" s="41"/>
      <c r="N96" s="27">
        <v>4317391.75</v>
      </c>
      <c r="O96" s="29"/>
      <c r="P96" s="30" t="s">
        <v>671</v>
      </c>
      <c r="Q96" s="31" t="s">
        <v>672</v>
      </c>
      <c r="R96" s="31"/>
      <c r="S96" s="31"/>
      <c r="T96" s="31"/>
      <c r="U96" s="17"/>
    </row>
    <row r="97" spans="1:21" s="262" customFormat="1" ht="99" customHeight="1" x14ac:dyDescent="0.35">
      <c r="A97" s="253" t="s">
        <v>104</v>
      </c>
      <c r="B97" s="254">
        <v>96</v>
      </c>
      <c r="C97" s="254" t="s">
        <v>742</v>
      </c>
      <c r="D97" s="254" t="s">
        <v>910</v>
      </c>
      <c r="E97" s="254">
        <v>353</v>
      </c>
      <c r="F97" s="255" t="s">
        <v>918</v>
      </c>
      <c r="G97" s="256" t="s">
        <v>930</v>
      </c>
      <c r="H97" s="257" t="s">
        <v>931</v>
      </c>
      <c r="I97" s="254" t="s">
        <v>104</v>
      </c>
      <c r="J97" s="258" t="s">
        <v>139</v>
      </c>
      <c r="K97" s="40">
        <v>200000000</v>
      </c>
      <c r="L97" s="254" t="s">
        <v>59</v>
      </c>
      <c r="M97" s="41">
        <v>170000000</v>
      </c>
      <c r="N97" s="269">
        <v>120000000</v>
      </c>
      <c r="O97" s="260" t="s">
        <v>65</v>
      </c>
      <c r="P97" s="30"/>
      <c r="Q97" s="31" t="s">
        <v>672</v>
      </c>
      <c r="R97" s="31"/>
      <c r="S97" s="31"/>
      <c r="T97" s="31" t="s">
        <v>827</v>
      </c>
      <c r="U97" s="261"/>
    </row>
    <row r="98" spans="1:21" s="262" customFormat="1" ht="99" customHeight="1" x14ac:dyDescent="0.35">
      <c r="A98" s="253" t="s">
        <v>104</v>
      </c>
      <c r="B98" s="254">
        <v>99</v>
      </c>
      <c r="C98" s="254" t="s">
        <v>742</v>
      </c>
      <c r="D98" s="254" t="s">
        <v>772</v>
      </c>
      <c r="E98" s="254">
        <v>283</v>
      </c>
      <c r="F98" s="255" t="s">
        <v>932</v>
      </c>
      <c r="G98" s="256" t="s">
        <v>933</v>
      </c>
      <c r="H98" s="257" t="s">
        <v>934</v>
      </c>
      <c r="I98" s="254" t="s">
        <v>104</v>
      </c>
      <c r="J98" s="258"/>
      <c r="K98" s="40">
        <v>200000000</v>
      </c>
      <c r="L98" s="254" t="s">
        <v>59</v>
      </c>
      <c r="M98" s="41">
        <v>20000000</v>
      </c>
      <c r="N98" s="259">
        <v>50000000</v>
      </c>
      <c r="O98" s="260" t="s">
        <v>65</v>
      </c>
      <c r="P98" s="30"/>
      <c r="Q98" s="31"/>
      <c r="R98" s="31"/>
      <c r="S98" s="31"/>
      <c r="T98" s="31" t="s">
        <v>827</v>
      </c>
      <c r="U98" s="261"/>
    </row>
    <row r="99" spans="1:21" s="262" customFormat="1" ht="99" customHeight="1" x14ac:dyDescent="0.35">
      <c r="A99" s="253" t="s">
        <v>104</v>
      </c>
      <c r="B99" s="254">
        <v>100</v>
      </c>
      <c r="C99" s="254" t="s">
        <v>742</v>
      </c>
      <c r="D99" s="254" t="s">
        <v>772</v>
      </c>
      <c r="E99" s="254">
        <v>281</v>
      </c>
      <c r="F99" s="255" t="s">
        <v>824</v>
      </c>
      <c r="G99" s="256" t="s">
        <v>935</v>
      </c>
      <c r="H99" s="257" t="s">
        <v>266</v>
      </c>
      <c r="I99" s="254" t="s">
        <v>104</v>
      </c>
      <c r="J99" s="258" t="s">
        <v>267</v>
      </c>
      <c r="K99" s="40">
        <v>260000000</v>
      </c>
      <c r="L99" s="254" t="s">
        <v>59</v>
      </c>
      <c r="M99" s="41">
        <v>80000000</v>
      </c>
      <c r="N99" s="269">
        <v>65000000</v>
      </c>
      <c r="O99" s="260" t="s">
        <v>65</v>
      </c>
      <c r="P99" s="30"/>
      <c r="Q99" s="31" t="s">
        <v>672</v>
      </c>
      <c r="R99" s="31"/>
      <c r="S99" s="31"/>
      <c r="T99" s="31" t="s">
        <v>827</v>
      </c>
      <c r="U99" s="261"/>
    </row>
    <row r="100" spans="1:21" s="262" customFormat="1" ht="99" customHeight="1" x14ac:dyDescent="0.35">
      <c r="A100" s="253" t="s">
        <v>104</v>
      </c>
      <c r="B100" s="254">
        <v>101</v>
      </c>
      <c r="C100" s="254" t="s">
        <v>742</v>
      </c>
      <c r="D100" s="254" t="s">
        <v>910</v>
      </c>
      <c r="E100" s="254">
        <v>353</v>
      </c>
      <c r="F100" s="255" t="s">
        <v>918</v>
      </c>
      <c r="G100" s="256" t="s">
        <v>936</v>
      </c>
      <c r="H100" s="257" t="s">
        <v>937</v>
      </c>
      <c r="I100" s="254" t="s">
        <v>104</v>
      </c>
      <c r="J100" s="258" t="s">
        <v>125</v>
      </c>
      <c r="K100" s="40">
        <v>100000000</v>
      </c>
      <c r="L100" s="254" t="s">
        <v>62</v>
      </c>
      <c r="M100" s="41">
        <v>50000000</v>
      </c>
      <c r="N100" s="259">
        <v>25000000</v>
      </c>
      <c r="O100" s="260" t="s">
        <v>65</v>
      </c>
      <c r="P100" s="30"/>
      <c r="Q100" s="31" t="s">
        <v>672</v>
      </c>
      <c r="R100" s="31"/>
      <c r="S100" s="31"/>
      <c r="T100" s="31"/>
      <c r="U100" s="261"/>
    </row>
    <row r="101" spans="1:21" s="18" customFormat="1" ht="99" hidden="1" customHeight="1" x14ac:dyDescent="0.35">
      <c r="A101" s="20" t="s">
        <v>816</v>
      </c>
      <c r="B101" s="21">
        <v>103</v>
      </c>
      <c r="C101" s="21" t="s">
        <v>742</v>
      </c>
      <c r="D101" s="21" t="s">
        <v>772</v>
      </c>
      <c r="E101" s="21">
        <v>282</v>
      </c>
      <c r="F101" s="32" t="s">
        <v>828</v>
      </c>
      <c r="G101" s="53" t="s">
        <v>938</v>
      </c>
      <c r="H101" s="54" t="s">
        <v>939</v>
      </c>
      <c r="I101" s="21" t="s">
        <v>940</v>
      </c>
      <c r="J101" s="40" t="s">
        <v>941</v>
      </c>
      <c r="K101" s="46">
        <v>4500000</v>
      </c>
      <c r="L101" s="21" t="s">
        <v>59</v>
      </c>
      <c r="M101" s="41">
        <v>3150000</v>
      </c>
      <c r="N101" s="34">
        <v>4500000</v>
      </c>
      <c r="O101" s="29" t="s">
        <v>65</v>
      </c>
      <c r="P101" s="30"/>
      <c r="Q101" s="31"/>
      <c r="R101" s="31"/>
      <c r="S101" s="31"/>
      <c r="T101" s="31"/>
      <c r="U101" s="227"/>
    </row>
    <row r="102" spans="1:21" s="18" customFormat="1" ht="99" hidden="1" customHeight="1" x14ac:dyDescent="0.35">
      <c r="A102" s="20" t="s">
        <v>816</v>
      </c>
      <c r="B102" s="21">
        <v>104</v>
      </c>
      <c r="C102" s="21" t="s">
        <v>742</v>
      </c>
      <c r="D102" s="21" t="s">
        <v>772</v>
      </c>
      <c r="E102" s="21">
        <v>282</v>
      </c>
      <c r="F102" s="32" t="s">
        <v>828</v>
      </c>
      <c r="G102" s="53" t="s">
        <v>942</v>
      </c>
      <c r="H102" s="54" t="s">
        <v>943</v>
      </c>
      <c r="I102" s="21" t="s">
        <v>944</v>
      </c>
      <c r="J102" s="40"/>
      <c r="K102" s="40">
        <v>82477775</v>
      </c>
      <c r="L102" s="21" t="s">
        <v>59</v>
      </c>
      <c r="M102" s="41">
        <v>57734442.5</v>
      </c>
      <c r="N102" s="34">
        <v>61238887.5</v>
      </c>
      <c r="O102" s="29" t="s">
        <v>65</v>
      </c>
      <c r="P102" s="30"/>
      <c r="Q102" s="31" t="s">
        <v>672</v>
      </c>
      <c r="R102" s="31"/>
      <c r="S102" s="31"/>
      <c r="T102" s="31" t="s">
        <v>827</v>
      </c>
      <c r="U102" s="227"/>
    </row>
    <row r="103" spans="1:21" s="18" customFormat="1" ht="99" hidden="1" customHeight="1" x14ac:dyDescent="0.35">
      <c r="A103" s="20" t="s">
        <v>816</v>
      </c>
      <c r="B103" s="21">
        <v>107</v>
      </c>
      <c r="C103" s="21" t="s">
        <v>692</v>
      </c>
      <c r="D103" s="26" t="s">
        <v>728</v>
      </c>
      <c r="E103" s="21">
        <v>440</v>
      </c>
      <c r="F103" s="32" t="s">
        <v>757</v>
      </c>
      <c r="G103" s="53" t="s">
        <v>945</v>
      </c>
      <c r="H103" s="39" t="s">
        <v>946</v>
      </c>
      <c r="I103" s="21" t="s">
        <v>944</v>
      </c>
      <c r="J103" s="40" t="s">
        <v>947</v>
      </c>
      <c r="K103" s="46">
        <v>3000000</v>
      </c>
      <c r="L103" s="21" t="s">
        <v>59</v>
      </c>
      <c r="M103" s="41">
        <v>2100000</v>
      </c>
      <c r="N103" s="46">
        <v>3000000</v>
      </c>
      <c r="O103" s="29" t="s">
        <v>65</v>
      </c>
      <c r="P103" s="30"/>
      <c r="Q103" s="31" t="s">
        <v>672</v>
      </c>
      <c r="R103" s="31"/>
      <c r="S103" s="31" t="s">
        <v>671</v>
      </c>
      <c r="T103" s="31" t="s">
        <v>827</v>
      </c>
      <c r="U103" s="227"/>
    </row>
    <row r="104" spans="1:21" s="18" customFormat="1" ht="99" hidden="1" customHeight="1" x14ac:dyDescent="0.35">
      <c r="A104" s="20" t="s">
        <v>816</v>
      </c>
      <c r="B104" s="21">
        <v>108</v>
      </c>
      <c r="C104" s="21" t="s">
        <v>692</v>
      </c>
      <c r="D104" s="26" t="s">
        <v>728</v>
      </c>
      <c r="E104" s="21">
        <v>440</v>
      </c>
      <c r="F104" s="32" t="s">
        <v>757</v>
      </c>
      <c r="G104" s="53" t="s">
        <v>948</v>
      </c>
      <c r="H104" s="39" t="s">
        <v>949</v>
      </c>
      <c r="I104" s="21" t="s">
        <v>944</v>
      </c>
      <c r="J104" s="40" t="s">
        <v>950</v>
      </c>
      <c r="K104" s="46">
        <v>7200000</v>
      </c>
      <c r="L104" s="21" t="s">
        <v>59</v>
      </c>
      <c r="M104" s="41">
        <v>5040000</v>
      </c>
      <c r="N104" s="34">
        <v>3600000</v>
      </c>
      <c r="O104" s="29" t="s">
        <v>65</v>
      </c>
      <c r="P104" s="30"/>
      <c r="Q104" s="31" t="s">
        <v>672</v>
      </c>
      <c r="R104" s="31"/>
      <c r="S104" s="31" t="s">
        <v>671</v>
      </c>
      <c r="T104" s="31" t="s">
        <v>827</v>
      </c>
      <c r="U104" s="227"/>
    </row>
    <row r="105" spans="1:21" s="18" customFormat="1" ht="99" hidden="1" customHeight="1" x14ac:dyDescent="0.35">
      <c r="A105" s="20" t="s">
        <v>816</v>
      </c>
      <c r="B105" s="21">
        <v>109</v>
      </c>
      <c r="C105" s="21" t="s">
        <v>692</v>
      </c>
      <c r="D105" s="26" t="s">
        <v>728</v>
      </c>
      <c r="E105" s="21">
        <v>440</v>
      </c>
      <c r="F105" s="32" t="s">
        <v>757</v>
      </c>
      <c r="G105" s="53" t="s">
        <v>951</v>
      </c>
      <c r="H105" s="39" t="s">
        <v>952</v>
      </c>
      <c r="I105" s="21" t="s">
        <v>944</v>
      </c>
      <c r="J105" s="40"/>
      <c r="K105" s="46">
        <v>635000</v>
      </c>
      <c r="L105" s="21" t="s">
        <v>59</v>
      </c>
      <c r="M105" s="41">
        <v>444500</v>
      </c>
      <c r="N105" s="46">
        <v>635000</v>
      </c>
      <c r="O105" s="29" t="s">
        <v>65</v>
      </c>
      <c r="P105" s="30"/>
      <c r="Q105" s="31" t="s">
        <v>672</v>
      </c>
      <c r="R105" s="31"/>
      <c r="S105" s="31" t="s">
        <v>671</v>
      </c>
      <c r="T105" s="31" t="s">
        <v>827</v>
      </c>
      <c r="U105" s="227"/>
    </row>
    <row r="106" spans="1:21" s="18" customFormat="1" ht="99" hidden="1" customHeight="1" x14ac:dyDescent="0.35">
      <c r="A106" s="44" t="s">
        <v>816</v>
      </c>
      <c r="B106" s="26">
        <v>110</v>
      </c>
      <c r="C106" s="26" t="s">
        <v>692</v>
      </c>
      <c r="D106" s="26" t="s">
        <v>728</v>
      </c>
      <c r="E106" s="26">
        <v>439</v>
      </c>
      <c r="F106" s="32" t="s">
        <v>953</v>
      </c>
      <c r="G106" s="57" t="s">
        <v>954</v>
      </c>
      <c r="H106" s="25" t="s">
        <v>955</v>
      </c>
      <c r="I106" s="26" t="s">
        <v>944</v>
      </c>
      <c r="J106" s="26"/>
      <c r="K106" s="26">
        <v>1723040</v>
      </c>
      <c r="L106" s="26" t="s">
        <v>59</v>
      </c>
      <c r="M106" s="85">
        <v>1206128</v>
      </c>
      <c r="N106" s="26">
        <v>1723040</v>
      </c>
      <c r="O106" s="29" t="s">
        <v>65</v>
      </c>
      <c r="P106" s="30" t="s">
        <v>913</v>
      </c>
      <c r="Q106" s="31" t="s">
        <v>672</v>
      </c>
      <c r="R106" s="31"/>
      <c r="S106" s="31"/>
      <c r="T106" s="31" t="s">
        <v>827</v>
      </c>
      <c r="U106" s="227"/>
    </row>
    <row r="107" spans="1:21" s="18" customFormat="1" ht="99" hidden="1" customHeight="1" x14ac:dyDescent="0.35">
      <c r="A107" s="20" t="s">
        <v>816</v>
      </c>
      <c r="B107" s="21">
        <v>111</v>
      </c>
      <c r="C107" s="21" t="s">
        <v>742</v>
      </c>
      <c r="D107" s="21" t="s">
        <v>743</v>
      </c>
      <c r="E107" s="21">
        <v>316</v>
      </c>
      <c r="F107" s="32" t="s">
        <v>744</v>
      </c>
      <c r="G107" s="53" t="s">
        <v>956</v>
      </c>
      <c r="H107" s="54" t="s">
        <v>957</v>
      </c>
      <c r="I107" s="21" t="s">
        <v>958</v>
      </c>
      <c r="J107" s="40"/>
      <c r="K107" s="46">
        <v>6000000</v>
      </c>
      <c r="L107" s="21" t="s">
        <v>58</v>
      </c>
      <c r="M107" s="47">
        <v>4200000</v>
      </c>
      <c r="N107" s="46">
        <v>5000000</v>
      </c>
      <c r="O107" s="29" t="s">
        <v>65</v>
      </c>
      <c r="P107" s="30"/>
      <c r="Q107" s="31"/>
      <c r="R107" s="31"/>
      <c r="S107" s="31" t="s">
        <v>671</v>
      </c>
      <c r="T107" s="31"/>
      <c r="U107" s="227"/>
    </row>
    <row r="108" spans="1:21" ht="99" hidden="1" customHeight="1" x14ac:dyDescent="0.35">
      <c r="A108" s="20" t="s">
        <v>82</v>
      </c>
      <c r="B108" s="21">
        <v>33</v>
      </c>
      <c r="C108" s="21" t="s">
        <v>777</v>
      </c>
      <c r="D108" s="22" t="s">
        <v>959</v>
      </c>
      <c r="E108" s="21">
        <v>140</v>
      </c>
      <c r="F108" s="33" t="s">
        <v>960</v>
      </c>
      <c r="G108" s="53" t="s">
        <v>961</v>
      </c>
      <c r="H108" s="54" t="s">
        <v>962</v>
      </c>
      <c r="I108" s="21" t="s">
        <v>82</v>
      </c>
      <c r="J108" s="40" t="s">
        <v>93</v>
      </c>
      <c r="K108" s="40">
        <v>14000000</v>
      </c>
      <c r="L108" s="21" t="s">
        <v>57</v>
      </c>
      <c r="M108" s="41"/>
      <c r="N108" s="27">
        <v>3500000</v>
      </c>
      <c r="O108" s="29"/>
      <c r="P108" s="30"/>
      <c r="Q108" s="31" t="s">
        <v>741</v>
      </c>
      <c r="R108" s="31"/>
      <c r="S108" s="31"/>
      <c r="T108" s="31"/>
      <c r="U108" s="17"/>
    </row>
    <row r="109" spans="1:21" ht="99" hidden="1" customHeight="1" x14ac:dyDescent="0.35">
      <c r="A109" s="20" t="s">
        <v>420</v>
      </c>
      <c r="B109" s="21">
        <v>359</v>
      </c>
      <c r="C109" s="21" t="s">
        <v>777</v>
      </c>
      <c r="D109" s="22" t="s">
        <v>959</v>
      </c>
      <c r="E109" s="21">
        <v>140</v>
      </c>
      <c r="F109" s="33" t="s">
        <v>960</v>
      </c>
      <c r="G109" s="57" t="s">
        <v>963</v>
      </c>
      <c r="H109" s="43" t="s">
        <v>964</v>
      </c>
      <c r="I109" s="26" t="s">
        <v>420</v>
      </c>
      <c r="J109" s="26" t="s">
        <v>965</v>
      </c>
      <c r="K109" s="27">
        <v>17500000</v>
      </c>
      <c r="L109" s="21" t="s">
        <v>57</v>
      </c>
      <c r="M109" s="58"/>
      <c r="N109" s="27">
        <v>4375000</v>
      </c>
      <c r="O109" s="29"/>
      <c r="P109" s="30"/>
      <c r="Q109" s="31"/>
      <c r="R109" s="31"/>
      <c r="S109" s="31"/>
      <c r="T109" s="31"/>
      <c r="U109" s="17"/>
    </row>
    <row r="110" spans="1:21" s="18" customFormat="1" ht="99" hidden="1" customHeight="1" x14ac:dyDescent="0.35">
      <c r="A110" s="20" t="s">
        <v>816</v>
      </c>
      <c r="B110" s="21">
        <v>114</v>
      </c>
      <c r="C110" s="21" t="s">
        <v>664</v>
      </c>
      <c r="D110" s="21" t="s">
        <v>665</v>
      </c>
      <c r="E110" s="21">
        <v>86</v>
      </c>
      <c r="F110" s="33" t="s">
        <v>817</v>
      </c>
      <c r="G110" s="25" t="s">
        <v>966</v>
      </c>
      <c r="H110" s="39" t="s">
        <v>967</v>
      </c>
      <c r="I110" s="21" t="s">
        <v>816</v>
      </c>
      <c r="J110" s="40" t="s">
        <v>968</v>
      </c>
      <c r="K110" s="46">
        <v>500000</v>
      </c>
      <c r="L110" s="21" t="s">
        <v>63</v>
      </c>
      <c r="M110" s="47">
        <v>350000</v>
      </c>
      <c r="N110" s="46">
        <v>500000</v>
      </c>
      <c r="O110" s="29" t="s">
        <v>65</v>
      </c>
      <c r="P110" s="30" t="s">
        <v>671</v>
      </c>
      <c r="Q110" s="31" t="s">
        <v>672</v>
      </c>
      <c r="R110" s="31"/>
      <c r="S110" s="31"/>
      <c r="T110" s="31"/>
      <c r="U110" s="227"/>
    </row>
    <row r="111" spans="1:21" s="18" customFormat="1" ht="99" hidden="1" customHeight="1" x14ac:dyDescent="0.35">
      <c r="A111" s="20" t="s">
        <v>816</v>
      </c>
      <c r="B111" s="21">
        <v>115</v>
      </c>
      <c r="C111" s="21" t="s">
        <v>664</v>
      </c>
      <c r="D111" s="21" t="s">
        <v>665</v>
      </c>
      <c r="E111" s="21">
        <v>86</v>
      </c>
      <c r="F111" s="33" t="s">
        <v>817</v>
      </c>
      <c r="G111" s="33" t="s">
        <v>969</v>
      </c>
      <c r="H111" s="39" t="s">
        <v>970</v>
      </c>
      <c r="I111" s="21" t="s">
        <v>971</v>
      </c>
      <c r="J111" s="40" t="s">
        <v>972</v>
      </c>
      <c r="K111" s="46">
        <v>100000</v>
      </c>
      <c r="L111" s="21" t="s">
        <v>63</v>
      </c>
      <c r="M111" s="47">
        <v>70000</v>
      </c>
      <c r="N111" s="46">
        <v>100000</v>
      </c>
      <c r="O111" s="29" t="s">
        <v>65</v>
      </c>
      <c r="P111" s="30"/>
      <c r="Q111" s="31" t="s">
        <v>672</v>
      </c>
      <c r="R111" s="31"/>
      <c r="S111" s="31"/>
      <c r="T111" s="31"/>
      <c r="U111" s="227"/>
    </row>
    <row r="112" spans="1:21" s="18" customFormat="1" ht="99" hidden="1" customHeight="1" x14ac:dyDescent="0.35">
      <c r="A112" s="20" t="s">
        <v>816</v>
      </c>
      <c r="B112" s="21">
        <v>116</v>
      </c>
      <c r="C112" s="21" t="s">
        <v>692</v>
      </c>
      <c r="D112" s="21" t="s">
        <v>728</v>
      </c>
      <c r="E112" s="21">
        <v>440</v>
      </c>
      <c r="F112" s="32" t="s">
        <v>757</v>
      </c>
      <c r="G112" s="53" t="s">
        <v>973</v>
      </c>
      <c r="H112" s="39" t="s">
        <v>974</v>
      </c>
      <c r="I112" s="21" t="s">
        <v>820</v>
      </c>
      <c r="J112" s="40" t="s">
        <v>975</v>
      </c>
      <c r="K112" s="46">
        <v>7000000</v>
      </c>
      <c r="L112" s="21" t="s">
        <v>57</v>
      </c>
      <c r="M112" s="41">
        <v>4900000</v>
      </c>
      <c r="N112" s="27">
        <v>5000000</v>
      </c>
      <c r="O112" s="29" t="s">
        <v>65</v>
      </c>
      <c r="P112" s="30"/>
      <c r="Q112" s="31"/>
      <c r="R112" s="31"/>
      <c r="S112" s="31" t="s">
        <v>671</v>
      </c>
      <c r="T112" s="31"/>
      <c r="U112" s="227"/>
    </row>
    <row r="113" spans="1:21" s="18" customFormat="1" ht="99" hidden="1" customHeight="1" x14ac:dyDescent="0.35">
      <c r="A113" s="20" t="s">
        <v>816</v>
      </c>
      <c r="B113" s="21">
        <v>118</v>
      </c>
      <c r="C113" s="21" t="s">
        <v>692</v>
      </c>
      <c r="D113" s="26" t="s">
        <v>693</v>
      </c>
      <c r="E113" s="21">
        <v>429</v>
      </c>
      <c r="F113" s="32" t="s">
        <v>714</v>
      </c>
      <c r="G113" s="53" t="s">
        <v>976</v>
      </c>
      <c r="H113" s="39" t="s">
        <v>977</v>
      </c>
      <c r="I113" s="21" t="s">
        <v>978</v>
      </c>
      <c r="J113" s="40" t="s">
        <v>979</v>
      </c>
      <c r="K113" s="46">
        <v>8600000</v>
      </c>
      <c r="L113" s="21" t="s">
        <v>57</v>
      </c>
      <c r="M113" s="47">
        <v>6020000</v>
      </c>
      <c r="N113" s="27">
        <v>8600000</v>
      </c>
      <c r="O113" s="29" t="s">
        <v>65</v>
      </c>
      <c r="P113" s="30"/>
      <c r="Q113" s="31"/>
      <c r="R113" s="31"/>
      <c r="S113" s="31"/>
      <c r="T113" s="31"/>
      <c r="U113" s="227"/>
    </row>
    <row r="114" spans="1:21" s="289" customFormat="1" ht="220.5" customHeight="1" x14ac:dyDescent="0.35">
      <c r="A114" s="281" t="s">
        <v>93</v>
      </c>
      <c r="B114" s="282">
        <v>385</v>
      </c>
      <c r="C114" s="282" t="s">
        <v>777</v>
      </c>
      <c r="D114" s="282" t="s">
        <v>959</v>
      </c>
      <c r="E114" s="282">
        <v>142</v>
      </c>
      <c r="F114" s="284" t="s">
        <v>980</v>
      </c>
      <c r="G114" s="290" t="s">
        <v>981</v>
      </c>
      <c r="H114" s="285" t="s">
        <v>982</v>
      </c>
      <c r="I114" s="282" t="s">
        <v>93</v>
      </c>
      <c r="J114" s="286" t="s">
        <v>346</v>
      </c>
      <c r="K114" s="40">
        <v>5000000</v>
      </c>
      <c r="L114" s="282" t="s">
        <v>57</v>
      </c>
      <c r="M114" s="41"/>
      <c r="N114" s="291">
        <v>2500000</v>
      </c>
      <c r="O114" s="287"/>
      <c r="P114" s="30"/>
      <c r="Q114" s="31"/>
      <c r="R114" s="31"/>
      <c r="S114" s="31"/>
      <c r="T114" s="31"/>
      <c r="U114" s="288"/>
    </row>
    <row r="115" spans="1:21" s="18" customFormat="1" ht="99" hidden="1" customHeight="1" x14ac:dyDescent="0.35">
      <c r="A115" s="20" t="s">
        <v>816</v>
      </c>
      <c r="B115" s="21">
        <v>121</v>
      </c>
      <c r="C115" s="21" t="s">
        <v>692</v>
      </c>
      <c r="D115" s="26" t="s">
        <v>728</v>
      </c>
      <c r="E115" s="21">
        <v>440</v>
      </c>
      <c r="F115" s="32" t="s">
        <v>757</v>
      </c>
      <c r="G115" s="53" t="s">
        <v>983</v>
      </c>
      <c r="H115" s="39" t="s">
        <v>984</v>
      </c>
      <c r="I115" s="21" t="s">
        <v>978</v>
      </c>
      <c r="J115" s="40" t="s">
        <v>151</v>
      </c>
      <c r="K115" s="46">
        <v>7000000</v>
      </c>
      <c r="L115" s="21" t="s">
        <v>57</v>
      </c>
      <c r="M115" s="47">
        <v>4900000</v>
      </c>
      <c r="N115" s="27">
        <v>3500000</v>
      </c>
      <c r="O115" s="29" t="s">
        <v>65</v>
      </c>
      <c r="P115" s="30"/>
      <c r="Q115" s="31" t="s">
        <v>741</v>
      </c>
      <c r="R115" s="31"/>
      <c r="S115" s="31"/>
      <c r="T115" s="31"/>
      <c r="U115" s="227"/>
    </row>
    <row r="116" spans="1:21" ht="252" hidden="1" x14ac:dyDescent="0.35">
      <c r="A116" s="20" t="s">
        <v>93</v>
      </c>
      <c r="B116" s="21">
        <v>387</v>
      </c>
      <c r="C116" s="21" t="s">
        <v>777</v>
      </c>
      <c r="D116" s="22" t="s">
        <v>959</v>
      </c>
      <c r="E116" s="21">
        <v>143</v>
      </c>
      <c r="F116" s="33" t="s">
        <v>985</v>
      </c>
      <c r="G116" s="55" t="s">
        <v>986</v>
      </c>
      <c r="H116" s="54" t="s">
        <v>987</v>
      </c>
      <c r="I116" s="21" t="s">
        <v>93</v>
      </c>
      <c r="J116" s="21" t="s">
        <v>331</v>
      </c>
      <c r="K116" s="40">
        <v>175000000</v>
      </c>
      <c r="L116" s="21" t="s">
        <v>57</v>
      </c>
      <c r="M116" s="41"/>
      <c r="N116" s="27">
        <v>87500000</v>
      </c>
      <c r="O116" s="29"/>
      <c r="P116" s="30"/>
      <c r="Q116" s="31"/>
      <c r="R116" s="31"/>
      <c r="S116" s="31"/>
      <c r="T116" s="31"/>
      <c r="U116" s="17"/>
    </row>
    <row r="117" spans="1:21" s="18" customFormat="1" ht="99" hidden="1" customHeight="1" x14ac:dyDescent="0.35">
      <c r="A117" s="20" t="s">
        <v>816</v>
      </c>
      <c r="B117" s="21">
        <v>122</v>
      </c>
      <c r="C117" s="21" t="s">
        <v>692</v>
      </c>
      <c r="D117" s="21" t="s">
        <v>728</v>
      </c>
      <c r="E117" s="21">
        <v>440</v>
      </c>
      <c r="F117" s="32" t="s">
        <v>757</v>
      </c>
      <c r="G117" s="53" t="s">
        <v>988</v>
      </c>
      <c r="H117" s="39" t="s">
        <v>989</v>
      </c>
      <c r="I117" s="21" t="s">
        <v>990</v>
      </c>
      <c r="J117" s="40" t="s">
        <v>991</v>
      </c>
      <c r="K117" s="46">
        <v>4494183</v>
      </c>
      <c r="L117" s="21" t="s">
        <v>62</v>
      </c>
      <c r="M117" s="41">
        <v>3145928.1</v>
      </c>
      <c r="N117" s="27">
        <v>2247091.5</v>
      </c>
      <c r="O117" s="29" t="s">
        <v>65</v>
      </c>
      <c r="P117" s="30"/>
      <c r="Q117" s="31" t="s">
        <v>741</v>
      </c>
      <c r="R117" s="31"/>
      <c r="S117" s="31"/>
      <c r="T117" s="31"/>
      <c r="U117" s="227"/>
    </row>
    <row r="118" spans="1:21" ht="99" hidden="1" customHeight="1" x14ac:dyDescent="0.35">
      <c r="A118" s="20" t="s">
        <v>93</v>
      </c>
      <c r="B118" s="21">
        <v>389</v>
      </c>
      <c r="C118" s="21" t="s">
        <v>777</v>
      </c>
      <c r="D118" s="22" t="s">
        <v>959</v>
      </c>
      <c r="E118" s="21">
        <v>143</v>
      </c>
      <c r="F118" s="33" t="s">
        <v>985</v>
      </c>
      <c r="G118" s="53" t="s">
        <v>992</v>
      </c>
      <c r="H118" s="54" t="s">
        <v>993</v>
      </c>
      <c r="I118" s="21" t="s">
        <v>93</v>
      </c>
      <c r="J118" s="21" t="s">
        <v>331</v>
      </c>
      <c r="K118" s="40">
        <v>14000000</v>
      </c>
      <c r="L118" s="21" t="s">
        <v>57</v>
      </c>
      <c r="M118" s="41"/>
      <c r="N118" s="27">
        <v>7000000</v>
      </c>
      <c r="O118" s="29"/>
      <c r="P118" s="30"/>
      <c r="Q118" s="31"/>
      <c r="R118" s="31"/>
      <c r="S118" s="31"/>
      <c r="T118" s="31"/>
      <c r="U118" s="17"/>
    </row>
    <row r="119" spans="1:21" s="18" customFormat="1" ht="99" hidden="1" customHeight="1" x14ac:dyDescent="0.35">
      <c r="A119" s="20" t="s">
        <v>816</v>
      </c>
      <c r="B119" s="21">
        <v>123</v>
      </c>
      <c r="C119" s="21" t="s">
        <v>692</v>
      </c>
      <c r="D119" s="26" t="s">
        <v>728</v>
      </c>
      <c r="E119" s="21">
        <v>440</v>
      </c>
      <c r="F119" s="32" t="s">
        <v>757</v>
      </c>
      <c r="G119" s="53" t="s">
        <v>994</v>
      </c>
      <c r="H119" s="39" t="s">
        <v>995</v>
      </c>
      <c r="I119" s="21" t="s">
        <v>990</v>
      </c>
      <c r="J119" s="40"/>
      <c r="K119" s="46">
        <v>2100000</v>
      </c>
      <c r="L119" s="21" t="s">
        <v>61</v>
      </c>
      <c r="M119" s="41">
        <v>1470000</v>
      </c>
      <c r="N119" s="46">
        <v>2100000</v>
      </c>
      <c r="O119" s="29" t="s">
        <v>88</v>
      </c>
      <c r="P119" s="30"/>
      <c r="Q119" s="31"/>
      <c r="R119" s="31"/>
      <c r="S119" s="31"/>
      <c r="T119" s="31"/>
      <c r="U119" s="227"/>
    </row>
    <row r="120" spans="1:21" s="18" customFormat="1" ht="99" hidden="1" customHeight="1" x14ac:dyDescent="0.35">
      <c r="A120" s="20" t="s">
        <v>816</v>
      </c>
      <c r="B120" s="21">
        <v>149</v>
      </c>
      <c r="C120" s="21" t="s">
        <v>692</v>
      </c>
      <c r="D120" s="26" t="s">
        <v>728</v>
      </c>
      <c r="E120" s="21">
        <v>439</v>
      </c>
      <c r="F120" s="32" t="s">
        <v>953</v>
      </c>
      <c r="G120" s="53" t="s">
        <v>996</v>
      </c>
      <c r="H120" s="39" t="s">
        <v>997</v>
      </c>
      <c r="I120" s="21" t="s">
        <v>820</v>
      </c>
      <c r="J120" s="40"/>
      <c r="K120" s="46">
        <v>270000</v>
      </c>
      <c r="L120" s="21" t="s">
        <v>57</v>
      </c>
      <c r="M120" s="41"/>
      <c r="N120" s="46">
        <v>270000</v>
      </c>
      <c r="O120" s="29" t="s">
        <v>65</v>
      </c>
      <c r="P120" s="30"/>
      <c r="Q120" s="31" t="s">
        <v>672</v>
      </c>
      <c r="R120" s="31"/>
      <c r="S120" s="31"/>
      <c r="T120" s="31"/>
      <c r="U120" s="227"/>
    </row>
    <row r="121" spans="1:21" ht="99" hidden="1" customHeight="1" x14ac:dyDescent="0.35">
      <c r="A121" s="20" t="s">
        <v>93</v>
      </c>
      <c r="B121" s="21">
        <v>392</v>
      </c>
      <c r="C121" s="21" t="s">
        <v>777</v>
      </c>
      <c r="D121" s="22" t="s">
        <v>778</v>
      </c>
      <c r="E121" s="21">
        <v>152</v>
      </c>
      <c r="F121" s="33" t="s">
        <v>998</v>
      </c>
      <c r="G121" s="53" t="s">
        <v>999</v>
      </c>
      <c r="H121" s="54" t="s">
        <v>1000</v>
      </c>
      <c r="I121" s="21" t="s">
        <v>93</v>
      </c>
      <c r="J121" s="40" t="s">
        <v>1001</v>
      </c>
      <c r="K121" s="40">
        <v>74751450</v>
      </c>
      <c r="L121" s="21" t="s">
        <v>57</v>
      </c>
      <c r="M121" s="41"/>
      <c r="N121" s="40">
        <v>74751450</v>
      </c>
      <c r="O121" s="29"/>
      <c r="P121" s="30" t="s">
        <v>671</v>
      </c>
      <c r="Q121" s="31" t="s">
        <v>672</v>
      </c>
      <c r="R121" s="31"/>
      <c r="S121" s="31"/>
      <c r="T121" s="31"/>
      <c r="U121" s="17"/>
    </row>
    <row r="122" spans="1:21" s="18" customFormat="1" ht="99" hidden="1" customHeight="1" x14ac:dyDescent="0.35">
      <c r="A122" s="20" t="s">
        <v>816</v>
      </c>
      <c r="B122" s="21">
        <v>162</v>
      </c>
      <c r="C122" s="21" t="s">
        <v>683</v>
      </c>
      <c r="D122" s="21" t="s">
        <v>684</v>
      </c>
      <c r="E122" s="21">
        <v>237</v>
      </c>
      <c r="F122" s="64" t="s">
        <v>685</v>
      </c>
      <c r="G122" s="53" t="s">
        <v>1002</v>
      </c>
      <c r="H122" s="54" t="s">
        <v>1003</v>
      </c>
      <c r="I122" s="21" t="s">
        <v>1004</v>
      </c>
      <c r="J122" s="21"/>
      <c r="K122" s="46">
        <v>19169198</v>
      </c>
      <c r="L122" s="21" t="s">
        <v>57</v>
      </c>
      <c r="M122" s="41"/>
      <c r="N122" s="46">
        <v>10000000</v>
      </c>
      <c r="O122" s="29" t="s">
        <v>65</v>
      </c>
      <c r="P122" s="30"/>
      <c r="Q122" s="31"/>
      <c r="R122" s="31"/>
      <c r="S122" s="31"/>
      <c r="T122" s="31"/>
      <c r="U122" s="227"/>
    </row>
    <row r="123" spans="1:21" s="18" customFormat="1" ht="99" hidden="1" customHeight="1" x14ac:dyDescent="0.35">
      <c r="A123" s="20" t="s">
        <v>816</v>
      </c>
      <c r="B123" s="21">
        <v>182</v>
      </c>
      <c r="C123" s="21" t="s">
        <v>692</v>
      </c>
      <c r="D123" s="26" t="s">
        <v>728</v>
      </c>
      <c r="E123" s="21">
        <v>439</v>
      </c>
      <c r="F123" s="32" t="s">
        <v>953</v>
      </c>
      <c r="G123" s="53" t="s">
        <v>1005</v>
      </c>
      <c r="H123" s="39" t="s">
        <v>1006</v>
      </c>
      <c r="I123" s="21" t="s">
        <v>1007</v>
      </c>
      <c r="J123" s="21" t="s">
        <v>1008</v>
      </c>
      <c r="K123" s="46">
        <v>360000</v>
      </c>
      <c r="L123" s="21" t="s">
        <v>57</v>
      </c>
      <c r="M123" s="41"/>
      <c r="N123" s="27">
        <v>180000</v>
      </c>
      <c r="O123" s="29" t="s">
        <v>65</v>
      </c>
      <c r="P123" s="30"/>
      <c r="Q123" s="31" t="s">
        <v>672</v>
      </c>
      <c r="R123" s="31"/>
      <c r="S123" s="31"/>
      <c r="T123" s="31"/>
      <c r="U123" s="227"/>
    </row>
    <row r="124" spans="1:21" ht="99" hidden="1" customHeight="1" x14ac:dyDescent="0.35">
      <c r="A124" s="20" t="s">
        <v>93</v>
      </c>
      <c r="B124" s="21">
        <v>395</v>
      </c>
      <c r="C124" s="21" t="s">
        <v>777</v>
      </c>
      <c r="D124" s="21" t="s">
        <v>778</v>
      </c>
      <c r="E124" s="21">
        <v>153</v>
      </c>
      <c r="F124" s="33" t="s">
        <v>1009</v>
      </c>
      <c r="G124" s="53" t="s">
        <v>1010</v>
      </c>
      <c r="H124" s="54" t="s">
        <v>1011</v>
      </c>
      <c r="I124" s="21" t="s">
        <v>93</v>
      </c>
      <c r="J124" s="40" t="s">
        <v>305</v>
      </c>
      <c r="K124" s="40">
        <v>240514400</v>
      </c>
      <c r="L124" s="21" t="s">
        <v>57</v>
      </c>
      <c r="M124" s="41"/>
      <c r="N124" s="40">
        <v>240514400</v>
      </c>
      <c r="O124" s="29"/>
      <c r="P124" s="30"/>
      <c r="Q124" s="31" t="s">
        <v>672</v>
      </c>
      <c r="R124" s="31"/>
      <c r="S124" s="31"/>
      <c r="T124" s="31"/>
      <c r="U124" s="17"/>
    </row>
    <row r="125" spans="1:21" s="18" customFormat="1" ht="99" hidden="1" customHeight="1" x14ac:dyDescent="0.35">
      <c r="A125" s="20" t="s">
        <v>816</v>
      </c>
      <c r="B125" s="21">
        <v>184</v>
      </c>
      <c r="C125" s="21" t="s">
        <v>692</v>
      </c>
      <c r="D125" s="26" t="s">
        <v>728</v>
      </c>
      <c r="E125" s="21">
        <v>440</v>
      </c>
      <c r="F125" s="32" t="s">
        <v>757</v>
      </c>
      <c r="G125" s="53" t="s">
        <v>1012</v>
      </c>
      <c r="H125" s="39" t="s">
        <v>1013</v>
      </c>
      <c r="I125" s="21" t="s">
        <v>820</v>
      </c>
      <c r="J125" s="40"/>
      <c r="K125" s="46">
        <v>850000</v>
      </c>
      <c r="L125" s="21" t="s">
        <v>1014</v>
      </c>
      <c r="M125" s="47">
        <v>637500</v>
      </c>
      <c r="N125" s="46">
        <v>850000</v>
      </c>
      <c r="O125" s="29" t="s">
        <v>88</v>
      </c>
      <c r="P125" s="30"/>
      <c r="Q125" s="31"/>
      <c r="R125" s="31"/>
      <c r="S125" s="31"/>
      <c r="T125" s="31"/>
      <c r="U125" s="227"/>
    </row>
    <row r="126" spans="1:21" s="18" customFormat="1" ht="99" hidden="1" customHeight="1" x14ac:dyDescent="0.35">
      <c r="A126" s="20" t="s">
        <v>816</v>
      </c>
      <c r="B126" s="21">
        <v>185</v>
      </c>
      <c r="C126" s="21" t="s">
        <v>692</v>
      </c>
      <c r="D126" s="26" t="s">
        <v>728</v>
      </c>
      <c r="E126" s="21">
        <v>440</v>
      </c>
      <c r="F126" s="32" t="s">
        <v>757</v>
      </c>
      <c r="G126" s="53" t="s">
        <v>1015</v>
      </c>
      <c r="H126" s="39" t="s">
        <v>1016</v>
      </c>
      <c r="I126" s="21" t="s">
        <v>820</v>
      </c>
      <c r="J126" s="40"/>
      <c r="K126" s="46">
        <v>1000000</v>
      </c>
      <c r="L126" s="21" t="s">
        <v>1014</v>
      </c>
      <c r="M126" s="47">
        <v>750000</v>
      </c>
      <c r="N126" s="46">
        <v>1000000</v>
      </c>
      <c r="O126" s="29" t="s">
        <v>88</v>
      </c>
      <c r="P126" s="30"/>
      <c r="Q126" s="31"/>
      <c r="R126" s="31"/>
      <c r="S126" s="31"/>
      <c r="T126" s="31"/>
      <c r="U126" s="227"/>
    </row>
    <row r="127" spans="1:21" s="18" customFormat="1" ht="99" hidden="1" customHeight="1" x14ac:dyDescent="0.35">
      <c r="A127" s="20" t="s">
        <v>816</v>
      </c>
      <c r="B127" s="21">
        <v>186</v>
      </c>
      <c r="C127" s="21" t="s">
        <v>692</v>
      </c>
      <c r="D127" s="26" t="s">
        <v>693</v>
      </c>
      <c r="E127" s="21">
        <v>429</v>
      </c>
      <c r="F127" s="32" t="s">
        <v>714</v>
      </c>
      <c r="G127" s="53" t="s">
        <v>1017</v>
      </c>
      <c r="H127" s="39" t="s">
        <v>1018</v>
      </c>
      <c r="I127" s="21" t="s">
        <v>820</v>
      </c>
      <c r="J127" s="40" t="s">
        <v>1019</v>
      </c>
      <c r="K127" s="40">
        <v>8000000</v>
      </c>
      <c r="L127" s="21" t="s">
        <v>1014</v>
      </c>
      <c r="M127" s="41">
        <v>6000000</v>
      </c>
      <c r="N127" s="40">
        <v>8000000</v>
      </c>
      <c r="O127" s="29" t="s">
        <v>88</v>
      </c>
      <c r="P127" s="30"/>
      <c r="Q127" s="31"/>
      <c r="R127" s="31"/>
      <c r="S127" s="31"/>
      <c r="T127" s="31"/>
      <c r="U127" s="227"/>
    </row>
    <row r="128" spans="1:21" ht="99" hidden="1" customHeight="1" x14ac:dyDescent="0.35">
      <c r="A128" s="20" t="s">
        <v>93</v>
      </c>
      <c r="B128" s="21">
        <v>399</v>
      </c>
      <c r="C128" s="21" t="s">
        <v>777</v>
      </c>
      <c r="D128" s="22" t="s">
        <v>778</v>
      </c>
      <c r="E128" s="21">
        <v>154</v>
      </c>
      <c r="F128" s="32" t="s">
        <v>1020</v>
      </c>
      <c r="G128" s="53" t="s">
        <v>1021</v>
      </c>
      <c r="H128" s="54" t="s">
        <v>1022</v>
      </c>
      <c r="I128" s="21" t="s">
        <v>93</v>
      </c>
      <c r="J128" s="40" t="s">
        <v>1023</v>
      </c>
      <c r="K128" s="40">
        <v>98278915</v>
      </c>
      <c r="L128" s="21" t="s">
        <v>57</v>
      </c>
      <c r="M128" s="41"/>
      <c r="N128" s="27">
        <v>49139457.5</v>
      </c>
      <c r="O128" s="29"/>
      <c r="P128" s="30"/>
      <c r="Q128" s="31" t="s">
        <v>672</v>
      </c>
      <c r="R128" s="31"/>
      <c r="S128" s="31"/>
      <c r="T128" s="31"/>
      <c r="U128" s="17"/>
    </row>
    <row r="129" spans="1:21" s="18" customFormat="1" ht="99" hidden="1" customHeight="1" x14ac:dyDescent="0.35">
      <c r="A129" s="20" t="s">
        <v>816</v>
      </c>
      <c r="B129" s="21">
        <v>187</v>
      </c>
      <c r="C129" s="21" t="s">
        <v>692</v>
      </c>
      <c r="D129" s="26" t="s">
        <v>728</v>
      </c>
      <c r="E129" s="21">
        <v>440</v>
      </c>
      <c r="F129" s="32" t="s">
        <v>757</v>
      </c>
      <c r="G129" s="53" t="s">
        <v>1024</v>
      </c>
      <c r="H129" s="39" t="s">
        <v>1025</v>
      </c>
      <c r="I129" s="21" t="s">
        <v>820</v>
      </c>
      <c r="J129" s="40"/>
      <c r="K129" s="46">
        <v>5315913</v>
      </c>
      <c r="L129" s="21" t="s">
        <v>1014</v>
      </c>
      <c r="M129" s="47">
        <v>3986934.75</v>
      </c>
      <c r="N129" s="46">
        <v>5315913</v>
      </c>
      <c r="O129" s="29" t="s">
        <v>88</v>
      </c>
      <c r="P129" s="30"/>
      <c r="Q129" s="31"/>
      <c r="R129" s="31"/>
      <c r="S129" s="31"/>
      <c r="T129" s="31"/>
      <c r="U129" s="227"/>
    </row>
    <row r="130" spans="1:21" s="18" customFormat="1" ht="99" hidden="1" customHeight="1" x14ac:dyDescent="0.35">
      <c r="A130" s="20" t="s">
        <v>816</v>
      </c>
      <c r="B130" s="21">
        <v>188</v>
      </c>
      <c r="C130" s="21" t="s">
        <v>692</v>
      </c>
      <c r="D130" s="26" t="s">
        <v>728</v>
      </c>
      <c r="E130" s="21">
        <v>440</v>
      </c>
      <c r="F130" s="32" t="s">
        <v>757</v>
      </c>
      <c r="G130" s="53" t="s">
        <v>1026</v>
      </c>
      <c r="H130" s="39" t="s">
        <v>1027</v>
      </c>
      <c r="I130" s="21" t="s">
        <v>820</v>
      </c>
      <c r="J130" s="40"/>
      <c r="K130" s="46">
        <v>1790400</v>
      </c>
      <c r="L130" s="21" t="s">
        <v>1014</v>
      </c>
      <c r="M130" s="41">
        <v>1342800</v>
      </c>
      <c r="N130" s="46">
        <v>1790400</v>
      </c>
      <c r="O130" s="29" t="s">
        <v>88</v>
      </c>
      <c r="P130" s="30"/>
      <c r="Q130" s="31"/>
      <c r="R130" s="31"/>
      <c r="S130" s="31"/>
      <c r="T130" s="31"/>
      <c r="U130" s="227"/>
    </row>
    <row r="131" spans="1:21" s="18" customFormat="1" ht="99" hidden="1" customHeight="1" x14ac:dyDescent="0.35">
      <c r="A131" s="20" t="s">
        <v>816</v>
      </c>
      <c r="B131" s="21">
        <v>189</v>
      </c>
      <c r="C131" s="21" t="s">
        <v>692</v>
      </c>
      <c r="D131" s="26" t="s">
        <v>728</v>
      </c>
      <c r="E131" s="21">
        <v>440</v>
      </c>
      <c r="F131" s="32" t="s">
        <v>757</v>
      </c>
      <c r="G131" s="53" t="s">
        <v>1028</v>
      </c>
      <c r="H131" s="39" t="s">
        <v>1029</v>
      </c>
      <c r="I131" s="21" t="s">
        <v>820</v>
      </c>
      <c r="J131" s="40"/>
      <c r="K131" s="40">
        <v>500000</v>
      </c>
      <c r="L131" s="21" t="s">
        <v>1014</v>
      </c>
      <c r="M131" s="47">
        <v>375000</v>
      </c>
      <c r="N131" s="40">
        <v>500000</v>
      </c>
      <c r="O131" s="29" t="s">
        <v>88</v>
      </c>
      <c r="P131" s="30"/>
      <c r="Q131" s="31"/>
      <c r="R131" s="31"/>
      <c r="S131" s="31"/>
      <c r="T131" s="31"/>
      <c r="U131" s="227"/>
    </row>
    <row r="132" spans="1:21" ht="99" hidden="1" customHeight="1" x14ac:dyDescent="0.35">
      <c r="A132" s="20" t="s">
        <v>93</v>
      </c>
      <c r="B132" s="21">
        <v>403</v>
      </c>
      <c r="C132" s="21" t="s">
        <v>777</v>
      </c>
      <c r="D132" s="22" t="s">
        <v>778</v>
      </c>
      <c r="E132" s="21">
        <v>155</v>
      </c>
      <c r="F132" s="32" t="s">
        <v>1030</v>
      </c>
      <c r="G132" s="53" t="s">
        <v>1031</v>
      </c>
      <c r="H132" s="54" t="s">
        <v>1032</v>
      </c>
      <c r="I132" s="21" t="s">
        <v>93</v>
      </c>
      <c r="J132" s="40" t="s">
        <v>1001</v>
      </c>
      <c r="K132" s="40">
        <v>194584627</v>
      </c>
      <c r="L132" s="21" t="s">
        <v>62</v>
      </c>
      <c r="M132" s="41">
        <v>165396971</v>
      </c>
      <c r="N132" s="27">
        <v>48646156.75</v>
      </c>
      <c r="O132" s="29"/>
      <c r="P132" s="30"/>
      <c r="Q132" s="31" t="s">
        <v>672</v>
      </c>
      <c r="R132" s="31"/>
      <c r="S132" s="31"/>
      <c r="T132" s="31"/>
      <c r="U132" s="17"/>
    </row>
    <row r="133" spans="1:21" ht="99" hidden="1" customHeight="1" x14ac:dyDescent="0.35">
      <c r="A133" s="20" t="s">
        <v>308</v>
      </c>
      <c r="B133" s="21">
        <v>248</v>
      </c>
      <c r="C133" s="21" t="s">
        <v>777</v>
      </c>
      <c r="D133" s="21" t="s">
        <v>778</v>
      </c>
      <c r="E133" s="21">
        <v>156</v>
      </c>
      <c r="F133" s="33" t="s">
        <v>1033</v>
      </c>
      <c r="G133" s="53" t="s">
        <v>1034</v>
      </c>
      <c r="H133" s="54" t="s">
        <v>1035</v>
      </c>
      <c r="I133" s="21" t="s">
        <v>308</v>
      </c>
      <c r="J133" s="40" t="s">
        <v>767</v>
      </c>
      <c r="K133" s="40">
        <v>30000000</v>
      </c>
      <c r="L133" s="21" t="s">
        <v>62</v>
      </c>
      <c r="M133" s="41">
        <v>25500000</v>
      </c>
      <c r="N133" s="27">
        <v>15000000</v>
      </c>
      <c r="O133" s="29"/>
      <c r="P133" s="30"/>
      <c r="Q133" s="31"/>
      <c r="R133" s="31"/>
      <c r="S133" s="31"/>
      <c r="T133" s="31"/>
      <c r="U133" s="17"/>
    </row>
    <row r="134" spans="1:21" s="18" customFormat="1" ht="99" hidden="1" customHeight="1" x14ac:dyDescent="0.35">
      <c r="A134" s="20" t="s">
        <v>816</v>
      </c>
      <c r="B134" s="21">
        <v>190</v>
      </c>
      <c r="C134" s="21" t="s">
        <v>692</v>
      </c>
      <c r="D134" s="26" t="s">
        <v>728</v>
      </c>
      <c r="E134" s="21">
        <v>440</v>
      </c>
      <c r="F134" s="32" t="s">
        <v>757</v>
      </c>
      <c r="G134" s="53" t="s">
        <v>1036</v>
      </c>
      <c r="H134" s="39" t="s">
        <v>1037</v>
      </c>
      <c r="I134" s="21" t="s">
        <v>820</v>
      </c>
      <c r="J134" s="40"/>
      <c r="K134" s="46">
        <v>1000000</v>
      </c>
      <c r="L134" s="21" t="s">
        <v>1014</v>
      </c>
      <c r="M134" s="47">
        <v>750000</v>
      </c>
      <c r="N134" s="46">
        <v>1000000</v>
      </c>
      <c r="O134" s="29" t="s">
        <v>88</v>
      </c>
      <c r="P134" s="30"/>
      <c r="Q134" s="31"/>
      <c r="R134" s="31"/>
      <c r="S134" s="31"/>
      <c r="T134" s="31"/>
      <c r="U134" s="227"/>
    </row>
    <row r="135" spans="1:21" ht="99" hidden="1" customHeight="1" x14ac:dyDescent="0.35">
      <c r="A135" s="20" t="s">
        <v>93</v>
      </c>
      <c r="B135" s="21">
        <v>405</v>
      </c>
      <c r="C135" s="21" t="s">
        <v>777</v>
      </c>
      <c r="D135" s="22" t="s">
        <v>778</v>
      </c>
      <c r="E135" s="21">
        <v>156</v>
      </c>
      <c r="F135" s="32" t="s">
        <v>1033</v>
      </c>
      <c r="G135" s="53" t="s">
        <v>1038</v>
      </c>
      <c r="H135" s="54" t="s">
        <v>1039</v>
      </c>
      <c r="I135" s="21" t="s">
        <v>93</v>
      </c>
      <c r="J135" s="40" t="s">
        <v>383</v>
      </c>
      <c r="K135" s="40">
        <v>689943986</v>
      </c>
      <c r="L135" s="21" t="s">
        <v>57</v>
      </c>
      <c r="M135" s="41"/>
      <c r="N135" s="27">
        <v>172485996.5</v>
      </c>
      <c r="O135" s="29"/>
      <c r="P135" s="30"/>
      <c r="Q135" s="31"/>
      <c r="R135" s="31"/>
      <c r="S135" s="31"/>
      <c r="T135" s="31"/>
      <c r="U135" s="17"/>
    </row>
    <row r="136" spans="1:21" s="18" customFormat="1" ht="99" hidden="1" customHeight="1" x14ac:dyDescent="0.35">
      <c r="A136" s="20" t="s">
        <v>816</v>
      </c>
      <c r="B136" s="21">
        <v>191</v>
      </c>
      <c r="C136" s="21" t="s">
        <v>692</v>
      </c>
      <c r="D136" s="26" t="s">
        <v>693</v>
      </c>
      <c r="E136" s="21">
        <v>429</v>
      </c>
      <c r="F136" s="32" t="s">
        <v>714</v>
      </c>
      <c r="G136" s="53" t="s">
        <v>1040</v>
      </c>
      <c r="H136" s="39" t="s">
        <v>1041</v>
      </c>
      <c r="I136" s="21" t="s">
        <v>820</v>
      </c>
      <c r="J136" s="40"/>
      <c r="K136" s="46">
        <v>700000</v>
      </c>
      <c r="L136" s="21" t="s">
        <v>1014</v>
      </c>
      <c r="M136" s="47">
        <v>525000</v>
      </c>
      <c r="N136" s="46">
        <v>700000</v>
      </c>
      <c r="O136" s="29" t="s">
        <v>88</v>
      </c>
      <c r="P136" s="30"/>
      <c r="Q136" s="31"/>
      <c r="R136" s="31"/>
      <c r="S136" s="31"/>
      <c r="T136" s="31"/>
      <c r="U136" s="227"/>
    </row>
    <row r="137" spans="1:21" ht="99" hidden="1" customHeight="1" x14ac:dyDescent="0.35">
      <c r="A137" s="20" t="s">
        <v>93</v>
      </c>
      <c r="B137" s="21">
        <v>407</v>
      </c>
      <c r="C137" s="21" t="s">
        <v>777</v>
      </c>
      <c r="D137" s="22" t="s">
        <v>778</v>
      </c>
      <c r="E137" s="21">
        <v>157</v>
      </c>
      <c r="F137" s="32" t="s">
        <v>1042</v>
      </c>
      <c r="G137" s="53" t="s">
        <v>1043</v>
      </c>
      <c r="H137" s="54" t="s">
        <v>1044</v>
      </c>
      <c r="I137" s="21" t="s">
        <v>93</v>
      </c>
      <c r="J137" s="40" t="s">
        <v>1045</v>
      </c>
      <c r="K137" s="40">
        <v>5100000</v>
      </c>
      <c r="L137" s="21" t="s">
        <v>58</v>
      </c>
      <c r="M137" s="41">
        <v>3825000</v>
      </c>
      <c r="N137" s="27">
        <v>1275000</v>
      </c>
      <c r="O137" s="29"/>
      <c r="P137" s="30"/>
      <c r="Q137" s="31"/>
      <c r="R137" s="31"/>
      <c r="S137" s="31"/>
      <c r="T137" s="31"/>
      <c r="U137" s="17"/>
    </row>
    <row r="138" spans="1:21" ht="99" hidden="1" customHeight="1" x14ac:dyDescent="0.35">
      <c r="A138" s="20" t="s">
        <v>93</v>
      </c>
      <c r="B138" s="21">
        <v>407.1</v>
      </c>
      <c r="C138" s="21" t="s">
        <v>777</v>
      </c>
      <c r="D138" s="22" t="s">
        <v>778</v>
      </c>
      <c r="E138" s="21">
        <v>157</v>
      </c>
      <c r="F138" s="32" t="s">
        <v>1042</v>
      </c>
      <c r="G138" s="53" t="s">
        <v>1046</v>
      </c>
      <c r="H138" s="54" t="s">
        <v>1044</v>
      </c>
      <c r="I138" s="21" t="s">
        <v>93</v>
      </c>
      <c r="J138" s="40" t="s">
        <v>1045</v>
      </c>
      <c r="K138" s="40">
        <v>912760</v>
      </c>
      <c r="L138" s="21" t="s">
        <v>57</v>
      </c>
      <c r="M138" s="41"/>
      <c r="N138" s="27">
        <v>228190</v>
      </c>
      <c r="O138" s="29"/>
      <c r="P138" s="30"/>
      <c r="Q138" s="31"/>
      <c r="R138" s="31"/>
      <c r="S138" s="31"/>
      <c r="T138" s="31"/>
      <c r="U138" s="17"/>
    </row>
    <row r="139" spans="1:21" s="18" customFormat="1" ht="99" hidden="1" customHeight="1" x14ac:dyDescent="0.35">
      <c r="A139" s="20" t="s">
        <v>816</v>
      </c>
      <c r="B139" s="21">
        <v>192</v>
      </c>
      <c r="C139" s="21" t="s">
        <v>692</v>
      </c>
      <c r="D139" s="26" t="s">
        <v>728</v>
      </c>
      <c r="E139" s="21">
        <v>440</v>
      </c>
      <c r="F139" s="32" t="s">
        <v>757</v>
      </c>
      <c r="G139" s="53" t="s">
        <v>1047</v>
      </c>
      <c r="H139" s="39" t="s">
        <v>1048</v>
      </c>
      <c r="I139" s="21" t="s">
        <v>820</v>
      </c>
      <c r="J139" s="40"/>
      <c r="K139" s="46">
        <v>446391</v>
      </c>
      <c r="L139" s="21" t="s">
        <v>1014</v>
      </c>
      <c r="M139" s="41">
        <v>334793.25</v>
      </c>
      <c r="N139" s="46">
        <v>446391</v>
      </c>
      <c r="O139" s="29" t="s">
        <v>88</v>
      </c>
      <c r="P139" s="30"/>
      <c r="Q139" s="31"/>
      <c r="R139" s="31"/>
      <c r="S139" s="31" t="s">
        <v>671</v>
      </c>
      <c r="T139" s="31"/>
      <c r="U139" s="227"/>
    </row>
    <row r="140" spans="1:21" ht="99" hidden="1" customHeight="1" x14ac:dyDescent="0.35">
      <c r="A140" s="20" t="s">
        <v>93</v>
      </c>
      <c r="B140" s="21">
        <v>410</v>
      </c>
      <c r="C140" s="21" t="s">
        <v>777</v>
      </c>
      <c r="D140" s="22" t="s">
        <v>778</v>
      </c>
      <c r="E140" s="21">
        <v>157</v>
      </c>
      <c r="F140" s="32" t="s">
        <v>1042</v>
      </c>
      <c r="G140" s="53" t="s">
        <v>1049</v>
      </c>
      <c r="H140" s="54" t="s">
        <v>1050</v>
      </c>
      <c r="I140" s="21" t="s">
        <v>93</v>
      </c>
      <c r="J140" s="40" t="s">
        <v>1051</v>
      </c>
      <c r="K140" s="40">
        <v>16900000</v>
      </c>
      <c r="L140" s="21" t="s">
        <v>57</v>
      </c>
      <c r="M140" s="41"/>
      <c r="N140" s="27">
        <v>8450000</v>
      </c>
      <c r="O140" s="29"/>
      <c r="P140" s="30"/>
      <c r="Q140" s="31" t="s">
        <v>672</v>
      </c>
      <c r="R140" s="31"/>
      <c r="S140" s="31"/>
      <c r="T140" s="31"/>
      <c r="U140" s="17"/>
    </row>
    <row r="141" spans="1:21" s="18" customFormat="1" ht="99" hidden="1" customHeight="1" x14ac:dyDescent="0.35">
      <c r="A141" s="20" t="s">
        <v>816</v>
      </c>
      <c r="B141" s="21">
        <v>193</v>
      </c>
      <c r="C141" s="21" t="s">
        <v>692</v>
      </c>
      <c r="D141" s="26" t="s">
        <v>693</v>
      </c>
      <c r="E141" s="21">
        <v>429</v>
      </c>
      <c r="F141" s="32" t="s">
        <v>714</v>
      </c>
      <c r="G141" s="53" t="s">
        <v>1052</v>
      </c>
      <c r="H141" s="39" t="s">
        <v>1053</v>
      </c>
      <c r="I141" s="21" t="s">
        <v>820</v>
      </c>
      <c r="J141" s="40" t="s">
        <v>1054</v>
      </c>
      <c r="K141" s="46">
        <v>5200000</v>
      </c>
      <c r="L141" s="21" t="s">
        <v>1014</v>
      </c>
      <c r="M141" s="41">
        <v>3900000</v>
      </c>
      <c r="N141" s="46">
        <v>5200000</v>
      </c>
      <c r="O141" s="29" t="s">
        <v>88</v>
      </c>
      <c r="P141" s="30"/>
      <c r="Q141" s="31"/>
      <c r="R141" s="31"/>
      <c r="S141" s="31" t="s">
        <v>671</v>
      </c>
      <c r="T141" s="31"/>
      <c r="U141" s="227"/>
    </row>
    <row r="142" spans="1:21" s="18" customFormat="1" ht="99" hidden="1" customHeight="1" x14ac:dyDescent="0.35">
      <c r="A142" s="20" t="s">
        <v>816</v>
      </c>
      <c r="B142" s="21">
        <v>194</v>
      </c>
      <c r="C142" s="21" t="s">
        <v>692</v>
      </c>
      <c r="D142" s="26" t="s">
        <v>728</v>
      </c>
      <c r="E142" s="21">
        <v>440</v>
      </c>
      <c r="F142" s="32" t="s">
        <v>757</v>
      </c>
      <c r="G142" s="53" t="s">
        <v>1055</v>
      </c>
      <c r="H142" s="39" t="s">
        <v>1056</v>
      </c>
      <c r="I142" s="21" t="s">
        <v>820</v>
      </c>
      <c r="J142" s="21" t="s">
        <v>1057</v>
      </c>
      <c r="K142" s="46">
        <v>500000</v>
      </c>
      <c r="L142" s="21" t="s">
        <v>1014</v>
      </c>
      <c r="M142" s="41">
        <v>375000</v>
      </c>
      <c r="N142" s="46">
        <v>500000</v>
      </c>
      <c r="O142" s="29" t="s">
        <v>88</v>
      </c>
      <c r="P142" s="30"/>
      <c r="Q142" s="31"/>
      <c r="R142" s="31"/>
      <c r="S142" s="31"/>
      <c r="T142" s="31"/>
      <c r="U142" s="227"/>
    </row>
    <row r="143" spans="1:21" s="18" customFormat="1" ht="99" hidden="1" customHeight="1" x14ac:dyDescent="0.35">
      <c r="A143" s="20" t="s">
        <v>816</v>
      </c>
      <c r="B143" s="21">
        <v>195</v>
      </c>
      <c r="C143" s="21" t="s">
        <v>692</v>
      </c>
      <c r="D143" s="26" t="s">
        <v>693</v>
      </c>
      <c r="E143" s="21">
        <v>429</v>
      </c>
      <c r="F143" s="32" t="s">
        <v>714</v>
      </c>
      <c r="G143" s="53" t="s">
        <v>1058</v>
      </c>
      <c r="H143" s="39" t="s">
        <v>1059</v>
      </c>
      <c r="I143" s="21" t="s">
        <v>820</v>
      </c>
      <c r="J143" s="40" t="s">
        <v>978</v>
      </c>
      <c r="K143" s="40">
        <v>1000000</v>
      </c>
      <c r="L143" s="21" t="s">
        <v>1014</v>
      </c>
      <c r="M143" s="41">
        <v>750000</v>
      </c>
      <c r="N143" s="68">
        <v>1000000</v>
      </c>
      <c r="O143" s="29" t="s">
        <v>88</v>
      </c>
      <c r="P143" s="30"/>
      <c r="Q143" s="31"/>
      <c r="R143" s="31"/>
      <c r="S143" s="31" t="s">
        <v>671</v>
      </c>
      <c r="T143" s="31"/>
      <c r="U143" s="227"/>
    </row>
    <row r="144" spans="1:21" ht="99" hidden="1" customHeight="1" x14ac:dyDescent="0.35">
      <c r="A144" s="20" t="s">
        <v>816</v>
      </c>
      <c r="B144" s="21">
        <v>105</v>
      </c>
      <c r="C144" s="21" t="s">
        <v>777</v>
      </c>
      <c r="D144" s="22" t="s">
        <v>778</v>
      </c>
      <c r="E144" s="21">
        <v>166</v>
      </c>
      <c r="F144" s="33" t="s">
        <v>1060</v>
      </c>
      <c r="G144" s="53" t="s">
        <v>1061</v>
      </c>
      <c r="H144" s="54" t="s">
        <v>1062</v>
      </c>
      <c r="I144" s="21" t="s">
        <v>944</v>
      </c>
      <c r="J144" s="40" t="s">
        <v>1063</v>
      </c>
      <c r="K144" s="46">
        <v>320000</v>
      </c>
      <c r="L144" s="21" t="s">
        <v>58</v>
      </c>
      <c r="M144" s="41">
        <v>224000</v>
      </c>
      <c r="N144" s="46">
        <v>320000</v>
      </c>
      <c r="O144" s="29"/>
      <c r="P144" s="30"/>
      <c r="Q144" s="31" t="s">
        <v>672</v>
      </c>
      <c r="R144" s="31"/>
      <c r="S144" s="31"/>
      <c r="T144" s="31"/>
      <c r="U144" s="17"/>
    </row>
    <row r="145" spans="1:21" s="18" customFormat="1" ht="99" hidden="1" customHeight="1" x14ac:dyDescent="0.35">
      <c r="A145" s="20" t="s">
        <v>816</v>
      </c>
      <c r="B145" s="21">
        <v>196</v>
      </c>
      <c r="C145" s="21" t="s">
        <v>692</v>
      </c>
      <c r="D145" s="26" t="s">
        <v>693</v>
      </c>
      <c r="E145" s="21">
        <v>429</v>
      </c>
      <c r="F145" s="32" t="s">
        <v>714</v>
      </c>
      <c r="G145" s="53" t="s">
        <v>1064</v>
      </c>
      <c r="H145" s="39" t="s">
        <v>1065</v>
      </c>
      <c r="I145" s="21" t="s">
        <v>820</v>
      </c>
      <c r="J145" s="40"/>
      <c r="K145" s="46">
        <v>500000</v>
      </c>
      <c r="L145" s="21" t="s">
        <v>1014</v>
      </c>
      <c r="M145" s="47">
        <v>375000</v>
      </c>
      <c r="N145" s="84">
        <v>500000</v>
      </c>
      <c r="O145" s="29" t="s">
        <v>88</v>
      </c>
      <c r="P145" s="30"/>
      <c r="Q145" s="31"/>
      <c r="R145" s="31"/>
      <c r="S145" s="31"/>
      <c r="T145" s="31"/>
      <c r="U145" s="227"/>
    </row>
    <row r="146" spans="1:21" s="18" customFormat="1" ht="99" hidden="1" customHeight="1" x14ac:dyDescent="0.35">
      <c r="A146" s="20" t="s">
        <v>816</v>
      </c>
      <c r="B146" s="21">
        <v>198</v>
      </c>
      <c r="C146" s="21" t="s">
        <v>692</v>
      </c>
      <c r="D146" s="26" t="s">
        <v>728</v>
      </c>
      <c r="E146" s="21">
        <v>440</v>
      </c>
      <c r="F146" s="32" t="s">
        <v>757</v>
      </c>
      <c r="G146" s="53" t="s">
        <v>1066</v>
      </c>
      <c r="H146" s="39" t="s">
        <v>1067</v>
      </c>
      <c r="I146" s="21" t="s">
        <v>820</v>
      </c>
      <c r="J146" s="40"/>
      <c r="K146" s="46">
        <v>5000000</v>
      </c>
      <c r="L146" s="21" t="s">
        <v>1014</v>
      </c>
      <c r="M146" s="47">
        <v>3750000</v>
      </c>
      <c r="N146" s="46">
        <v>5000000</v>
      </c>
      <c r="O146" s="29" t="s">
        <v>88</v>
      </c>
      <c r="P146" s="30"/>
      <c r="Q146" s="31"/>
      <c r="R146" s="31"/>
      <c r="S146" s="31" t="s">
        <v>671</v>
      </c>
      <c r="T146" s="31"/>
      <c r="U146" s="227"/>
    </row>
    <row r="147" spans="1:21" ht="99" hidden="1" customHeight="1" x14ac:dyDescent="0.35">
      <c r="A147" s="20" t="s">
        <v>93</v>
      </c>
      <c r="B147" s="21">
        <v>414</v>
      </c>
      <c r="C147" s="21" t="s">
        <v>777</v>
      </c>
      <c r="D147" s="22" t="s">
        <v>778</v>
      </c>
      <c r="E147" s="21">
        <v>166</v>
      </c>
      <c r="F147" s="32" t="s">
        <v>1060</v>
      </c>
      <c r="G147" s="53" t="s">
        <v>1068</v>
      </c>
      <c r="H147" s="54" t="s">
        <v>1069</v>
      </c>
      <c r="I147" s="21" t="s">
        <v>93</v>
      </c>
      <c r="J147" s="40" t="s">
        <v>119</v>
      </c>
      <c r="K147" s="40">
        <v>20718840</v>
      </c>
      <c r="L147" s="21" t="s">
        <v>58</v>
      </c>
      <c r="M147" s="41" t="s">
        <v>1070</v>
      </c>
      <c r="N147" s="27">
        <v>5179710</v>
      </c>
      <c r="O147" s="29"/>
      <c r="P147" s="30"/>
      <c r="Q147" s="31" t="s">
        <v>672</v>
      </c>
      <c r="R147" s="31"/>
      <c r="S147" s="31"/>
      <c r="T147" s="31"/>
      <c r="U147" s="17"/>
    </row>
    <row r="148" spans="1:21" s="18" customFormat="1" ht="99" hidden="1" customHeight="1" x14ac:dyDescent="0.35">
      <c r="A148" s="20" t="s">
        <v>816</v>
      </c>
      <c r="B148" s="21">
        <v>199</v>
      </c>
      <c r="C148" s="21" t="s">
        <v>777</v>
      </c>
      <c r="D148" s="21" t="s">
        <v>778</v>
      </c>
      <c r="E148" s="21">
        <v>167</v>
      </c>
      <c r="F148" s="32" t="s">
        <v>1071</v>
      </c>
      <c r="G148" s="53" t="s">
        <v>1072</v>
      </c>
      <c r="H148" s="54" t="s">
        <v>1073</v>
      </c>
      <c r="I148" s="21" t="s">
        <v>820</v>
      </c>
      <c r="J148" s="40" t="s">
        <v>1074</v>
      </c>
      <c r="K148" s="46">
        <v>66052</v>
      </c>
      <c r="L148" s="21" t="s">
        <v>1014</v>
      </c>
      <c r="M148" s="47">
        <v>49539</v>
      </c>
      <c r="N148" s="46">
        <v>66052</v>
      </c>
      <c r="O148" s="29" t="s">
        <v>88</v>
      </c>
      <c r="P148" s="30"/>
      <c r="Q148" s="31"/>
      <c r="R148" s="31"/>
      <c r="S148" s="31"/>
      <c r="T148" s="31"/>
      <c r="U148" s="227"/>
    </row>
    <row r="149" spans="1:21" s="18" customFormat="1" ht="99" hidden="1" customHeight="1" x14ac:dyDescent="0.35">
      <c r="A149" s="20" t="s">
        <v>816</v>
      </c>
      <c r="B149" s="21">
        <v>200</v>
      </c>
      <c r="C149" s="21" t="s">
        <v>777</v>
      </c>
      <c r="D149" s="21" t="s">
        <v>778</v>
      </c>
      <c r="E149" s="21">
        <v>166</v>
      </c>
      <c r="F149" s="32" t="s">
        <v>1060</v>
      </c>
      <c r="G149" s="53" t="s">
        <v>1075</v>
      </c>
      <c r="H149" s="54" t="s">
        <v>1076</v>
      </c>
      <c r="I149" s="21" t="s">
        <v>820</v>
      </c>
      <c r="J149" s="40" t="s">
        <v>1074</v>
      </c>
      <c r="K149" s="46">
        <v>1300000</v>
      </c>
      <c r="L149" s="21" t="s">
        <v>1014</v>
      </c>
      <c r="M149" s="47">
        <v>975000</v>
      </c>
      <c r="N149" s="46">
        <v>1300000</v>
      </c>
      <c r="O149" s="29" t="s">
        <v>88</v>
      </c>
      <c r="P149" s="30"/>
      <c r="Q149" s="31"/>
      <c r="R149" s="31"/>
      <c r="S149" s="31"/>
      <c r="T149" s="31"/>
      <c r="U149" s="227"/>
    </row>
    <row r="150" spans="1:21" ht="99" hidden="1" customHeight="1" x14ac:dyDescent="0.35">
      <c r="A150" s="20" t="s">
        <v>816</v>
      </c>
      <c r="B150" s="21">
        <v>106</v>
      </c>
      <c r="C150" s="21" t="s">
        <v>777</v>
      </c>
      <c r="D150" s="21" t="s">
        <v>778</v>
      </c>
      <c r="E150" s="21">
        <v>167</v>
      </c>
      <c r="F150" s="32" t="s">
        <v>1071</v>
      </c>
      <c r="G150" s="53" t="s">
        <v>1077</v>
      </c>
      <c r="H150" s="54" t="s">
        <v>1078</v>
      </c>
      <c r="I150" s="21" t="s">
        <v>944</v>
      </c>
      <c r="J150" s="40" t="s">
        <v>1063</v>
      </c>
      <c r="K150" s="46">
        <v>6753100</v>
      </c>
      <c r="L150" s="21" t="s">
        <v>62</v>
      </c>
      <c r="M150" s="41">
        <v>4727170</v>
      </c>
      <c r="N150" s="27">
        <v>3376550</v>
      </c>
      <c r="O150" s="29" t="s">
        <v>1079</v>
      </c>
      <c r="P150" s="30"/>
      <c r="Q150" s="31"/>
      <c r="R150" s="31"/>
      <c r="S150" s="31"/>
      <c r="T150" s="31"/>
      <c r="U150" s="17"/>
    </row>
    <row r="151" spans="1:21" ht="99" hidden="1" customHeight="1" x14ac:dyDescent="0.35">
      <c r="A151" s="20" t="s">
        <v>816</v>
      </c>
      <c r="B151" s="21">
        <v>117</v>
      </c>
      <c r="C151" s="21" t="s">
        <v>777</v>
      </c>
      <c r="D151" s="22" t="s">
        <v>778</v>
      </c>
      <c r="E151" s="21">
        <v>167</v>
      </c>
      <c r="F151" s="32" t="s">
        <v>1071</v>
      </c>
      <c r="G151" s="53" t="s">
        <v>1080</v>
      </c>
      <c r="H151" s="54" t="s">
        <v>1081</v>
      </c>
      <c r="I151" s="21" t="s">
        <v>820</v>
      </c>
      <c r="J151" s="40" t="s">
        <v>1074</v>
      </c>
      <c r="K151" s="46">
        <v>6058018</v>
      </c>
      <c r="L151" s="21" t="s">
        <v>57</v>
      </c>
      <c r="M151" s="47"/>
      <c r="N151" s="46">
        <v>6058018</v>
      </c>
      <c r="O151" s="29" t="s">
        <v>1082</v>
      </c>
      <c r="P151" s="30"/>
      <c r="Q151" s="31"/>
      <c r="R151" s="31"/>
      <c r="S151" s="31"/>
      <c r="T151" s="31"/>
      <c r="U151" s="17"/>
    </row>
    <row r="152" spans="1:21" ht="99" hidden="1" customHeight="1" x14ac:dyDescent="0.35">
      <c r="A152" s="20" t="s">
        <v>816</v>
      </c>
      <c r="B152" s="21">
        <v>131</v>
      </c>
      <c r="C152" s="21" t="s">
        <v>777</v>
      </c>
      <c r="D152" s="22" t="s">
        <v>778</v>
      </c>
      <c r="E152" s="21">
        <v>167</v>
      </c>
      <c r="F152" s="32" t="s">
        <v>1071</v>
      </c>
      <c r="G152" s="53" t="s">
        <v>1083</v>
      </c>
      <c r="H152" s="54" t="s">
        <v>1084</v>
      </c>
      <c r="I152" s="21" t="s">
        <v>820</v>
      </c>
      <c r="J152" s="40" t="s">
        <v>1074</v>
      </c>
      <c r="K152" s="46">
        <v>180000</v>
      </c>
      <c r="L152" s="21" t="s">
        <v>57</v>
      </c>
      <c r="M152" s="41"/>
      <c r="N152" s="46">
        <v>180000</v>
      </c>
      <c r="O152" s="29"/>
      <c r="P152" s="30"/>
      <c r="Q152" s="31"/>
      <c r="R152" s="31"/>
      <c r="S152" s="31"/>
      <c r="T152" s="31"/>
      <c r="U152" s="17"/>
    </row>
    <row r="153" spans="1:21" ht="99" hidden="1" customHeight="1" x14ac:dyDescent="0.35">
      <c r="A153" s="20" t="s">
        <v>816</v>
      </c>
      <c r="B153" s="21">
        <v>144</v>
      </c>
      <c r="C153" s="21" t="s">
        <v>777</v>
      </c>
      <c r="D153" s="22" t="s">
        <v>778</v>
      </c>
      <c r="E153" s="21">
        <v>167</v>
      </c>
      <c r="F153" s="32" t="s">
        <v>1071</v>
      </c>
      <c r="G153" s="53" t="s">
        <v>1085</v>
      </c>
      <c r="H153" s="54" t="s">
        <v>1086</v>
      </c>
      <c r="I153" s="21" t="s">
        <v>820</v>
      </c>
      <c r="J153" s="40"/>
      <c r="K153" s="46">
        <v>9543106</v>
      </c>
      <c r="L153" s="21" t="s">
        <v>57</v>
      </c>
      <c r="M153" s="41"/>
      <c r="N153" s="46">
        <v>9543106</v>
      </c>
      <c r="O153" s="29"/>
      <c r="P153" s="30"/>
      <c r="Q153" s="31"/>
      <c r="R153" s="31"/>
      <c r="S153" s="31"/>
      <c r="T153" s="31"/>
      <c r="U153" s="17"/>
    </row>
    <row r="154" spans="1:21" ht="99" hidden="1" customHeight="1" x14ac:dyDescent="0.35">
      <c r="A154" s="20" t="s">
        <v>816</v>
      </c>
      <c r="B154" s="21">
        <v>146</v>
      </c>
      <c r="C154" s="21" t="s">
        <v>777</v>
      </c>
      <c r="D154" s="22" t="s">
        <v>778</v>
      </c>
      <c r="E154" s="21">
        <v>167</v>
      </c>
      <c r="F154" s="32" t="s">
        <v>1071</v>
      </c>
      <c r="G154" s="53" t="s">
        <v>1087</v>
      </c>
      <c r="H154" s="54" t="s">
        <v>1088</v>
      </c>
      <c r="I154" s="21" t="s">
        <v>820</v>
      </c>
      <c r="J154" s="40" t="s">
        <v>1074</v>
      </c>
      <c r="K154" s="46">
        <v>150000</v>
      </c>
      <c r="L154" s="21" t="s">
        <v>57</v>
      </c>
      <c r="M154" s="41"/>
      <c r="N154" s="46">
        <v>150000</v>
      </c>
      <c r="O154" s="29"/>
      <c r="P154" s="30"/>
      <c r="Q154" s="31"/>
      <c r="R154" s="31"/>
      <c r="S154" s="31"/>
      <c r="T154" s="31"/>
      <c r="U154" s="17"/>
    </row>
    <row r="155" spans="1:21" s="18" customFormat="1" ht="99" hidden="1" customHeight="1" x14ac:dyDescent="0.35">
      <c r="A155" s="20" t="s">
        <v>816</v>
      </c>
      <c r="B155" s="21">
        <v>201</v>
      </c>
      <c r="C155" s="21" t="s">
        <v>777</v>
      </c>
      <c r="D155" s="21" t="s">
        <v>778</v>
      </c>
      <c r="E155" s="21">
        <v>166</v>
      </c>
      <c r="F155" s="32" t="s">
        <v>1060</v>
      </c>
      <c r="G155" s="53" t="s">
        <v>1089</v>
      </c>
      <c r="H155" s="54" t="s">
        <v>1090</v>
      </c>
      <c r="I155" s="21" t="s">
        <v>820</v>
      </c>
      <c r="J155" s="40" t="s">
        <v>1074</v>
      </c>
      <c r="K155" s="46">
        <v>370000</v>
      </c>
      <c r="L155" s="21" t="s">
        <v>1014</v>
      </c>
      <c r="M155" s="41">
        <v>277500</v>
      </c>
      <c r="N155" s="46">
        <v>370000</v>
      </c>
      <c r="O155" s="29" t="s">
        <v>88</v>
      </c>
      <c r="P155" s="30"/>
      <c r="Q155" s="31"/>
      <c r="R155" s="31"/>
      <c r="S155" s="31" t="s">
        <v>671</v>
      </c>
      <c r="T155" s="31"/>
      <c r="U155" s="227"/>
    </row>
    <row r="156" spans="1:21" ht="99" hidden="1" customHeight="1" x14ac:dyDescent="0.35">
      <c r="A156" s="20" t="s">
        <v>308</v>
      </c>
      <c r="B156" s="21">
        <v>247</v>
      </c>
      <c r="C156" s="21" t="s">
        <v>777</v>
      </c>
      <c r="D156" s="21" t="s">
        <v>778</v>
      </c>
      <c r="E156" s="21">
        <v>167</v>
      </c>
      <c r="F156" s="32" t="s">
        <v>1071</v>
      </c>
      <c r="G156" s="53" t="s">
        <v>1091</v>
      </c>
      <c r="H156" s="54" t="s">
        <v>1092</v>
      </c>
      <c r="I156" s="21" t="s">
        <v>308</v>
      </c>
      <c r="J156" s="40" t="s">
        <v>767</v>
      </c>
      <c r="K156" s="40">
        <v>20000000</v>
      </c>
      <c r="L156" s="21" t="s">
        <v>62</v>
      </c>
      <c r="M156" s="41">
        <v>17000000</v>
      </c>
      <c r="N156" s="27">
        <v>10000000</v>
      </c>
      <c r="O156" s="29" t="s">
        <v>1082</v>
      </c>
      <c r="P156" s="30"/>
      <c r="Q156" s="31"/>
      <c r="R156" s="31"/>
      <c r="S156" s="31"/>
      <c r="T156" s="31"/>
      <c r="U156" s="17"/>
    </row>
    <row r="157" spans="1:21" ht="99" hidden="1" customHeight="1" x14ac:dyDescent="0.35">
      <c r="A157" s="20" t="s">
        <v>93</v>
      </c>
      <c r="B157" s="21">
        <v>416</v>
      </c>
      <c r="C157" s="21" t="s">
        <v>777</v>
      </c>
      <c r="D157" s="22" t="s">
        <v>778</v>
      </c>
      <c r="E157" s="21">
        <v>167</v>
      </c>
      <c r="F157" s="32" t="s">
        <v>1071</v>
      </c>
      <c r="G157" s="53" t="s">
        <v>1093</v>
      </c>
      <c r="H157" s="54" t="s">
        <v>1094</v>
      </c>
      <c r="I157" s="21" t="s">
        <v>93</v>
      </c>
      <c r="J157" s="40" t="s">
        <v>1095</v>
      </c>
      <c r="K157" s="40">
        <v>131480000</v>
      </c>
      <c r="L157" s="21" t="s">
        <v>57</v>
      </c>
      <c r="M157" s="41"/>
      <c r="N157" s="40">
        <v>131480000</v>
      </c>
      <c r="O157" s="29"/>
      <c r="P157" s="30"/>
      <c r="Q157" s="31" t="s">
        <v>672</v>
      </c>
      <c r="R157" s="31"/>
      <c r="S157" s="31"/>
      <c r="T157" s="31"/>
      <c r="U157" s="17"/>
    </row>
    <row r="158" spans="1:21" s="18" customFormat="1" ht="99" hidden="1" customHeight="1" x14ac:dyDescent="0.35">
      <c r="A158" s="20" t="s">
        <v>816</v>
      </c>
      <c r="B158" s="21">
        <v>202</v>
      </c>
      <c r="C158" s="21" t="s">
        <v>692</v>
      </c>
      <c r="D158" s="21" t="s">
        <v>1096</v>
      </c>
      <c r="E158" s="21">
        <v>408</v>
      </c>
      <c r="F158" s="32" t="s">
        <v>1097</v>
      </c>
      <c r="G158" s="53" t="s">
        <v>1098</v>
      </c>
      <c r="H158" s="39" t="s">
        <v>1099</v>
      </c>
      <c r="I158" s="21" t="s">
        <v>958</v>
      </c>
      <c r="J158" s="40"/>
      <c r="K158" s="40">
        <v>3000000</v>
      </c>
      <c r="L158" s="21" t="s">
        <v>1100</v>
      </c>
      <c r="M158" s="47">
        <v>2250000</v>
      </c>
      <c r="N158" s="40">
        <v>3000000</v>
      </c>
      <c r="O158" s="29" t="s">
        <v>88</v>
      </c>
      <c r="P158" s="30"/>
      <c r="Q158" s="31"/>
      <c r="R158" s="31"/>
      <c r="S158" s="31"/>
      <c r="T158" s="31"/>
      <c r="U158" s="227"/>
    </row>
    <row r="159" spans="1:21" s="18" customFormat="1" ht="99" hidden="1" customHeight="1" x14ac:dyDescent="0.35">
      <c r="A159" s="20" t="s">
        <v>816</v>
      </c>
      <c r="B159" s="21">
        <v>203</v>
      </c>
      <c r="C159" s="21" t="s">
        <v>692</v>
      </c>
      <c r="D159" s="21" t="s">
        <v>1096</v>
      </c>
      <c r="E159" s="21">
        <v>408</v>
      </c>
      <c r="F159" s="32" t="s">
        <v>1097</v>
      </c>
      <c r="G159" s="53" t="s">
        <v>1101</v>
      </c>
      <c r="H159" s="39" t="s">
        <v>1102</v>
      </c>
      <c r="I159" s="21" t="s">
        <v>958</v>
      </c>
      <c r="J159" s="40"/>
      <c r="K159" s="46">
        <v>500000</v>
      </c>
      <c r="L159" s="21" t="s">
        <v>1100</v>
      </c>
      <c r="M159" s="47">
        <v>375000</v>
      </c>
      <c r="N159" s="46">
        <v>500000</v>
      </c>
      <c r="O159" s="29" t="s">
        <v>88</v>
      </c>
      <c r="P159" s="30"/>
      <c r="Q159" s="31"/>
      <c r="R159" s="31"/>
      <c r="S159" s="31"/>
      <c r="T159" s="31"/>
      <c r="U159" s="227"/>
    </row>
    <row r="160" spans="1:21" ht="99" hidden="1" customHeight="1" x14ac:dyDescent="0.35">
      <c r="A160" s="20" t="s">
        <v>223</v>
      </c>
      <c r="B160" s="26">
        <v>443</v>
      </c>
      <c r="C160" s="21" t="s">
        <v>777</v>
      </c>
      <c r="D160" s="22" t="s">
        <v>778</v>
      </c>
      <c r="E160" s="26">
        <v>168</v>
      </c>
      <c r="F160" s="32" t="s">
        <v>1103</v>
      </c>
      <c r="G160" s="53" t="s">
        <v>1104</v>
      </c>
      <c r="H160" s="54" t="s">
        <v>1105</v>
      </c>
      <c r="I160" s="26" t="s">
        <v>1106</v>
      </c>
      <c r="J160" s="27" t="s">
        <v>1107</v>
      </c>
      <c r="K160" s="27">
        <v>3500000</v>
      </c>
      <c r="L160" s="21" t="s">
        <v>57</v>
      </c>
      <c r="M160" s="28"/>
      <c r="N160" s="27">
        <v>875000</v>
      </c>
      <c r="O160" s="29"/>
      <c r="P160" s="30"/>
      <c r="Q160" s="31"/>
      <c r="R160" s="31"/>
      <c r="S160" s="31"/>
      <c r="T160" s="31"/>
      <c r="U160" s="17"/>
    </row>
    <row r="161" spans="1:24" s="228" customFormat="1" ht="99" hidden="1" customHeight="1" x14ac:dyDescent="0.35">
      <c r="A161" s="20" t="s">
        <v>816</v>
      </c>
      <c r="B161" s="21">
        <v>204</v>
      </c>
      <c r="C161" s="21" t="s">
        <v>742</v>
      </c>
      <c r="D161" s="21" t="s">
        <v>743</v>
      </c>
      <c r="E161" s="21">
        <v>316</v>
      </c>
      <c r="F161" s="32" t="s">
        <v>744</v>
      </c>
      <c r="G161" s="53" t="s">
        <v>1108</v>
      </c>
      <c r="H161" s="54" t="s">
        <v>1109</v>
      </c>
      <c r="I161" s="21" t="s">
        <v>958</v>
      </c>
      <c r="J161" s="40" t="s">
        <v>978</v>
      </c>
      <c r="K161" s="46">
        <v>1500000</v>
      </c>
      <c r="L161" s="21" t="s">
        <v>1100</v>
      </c>
      <c r="M161" s="47">
        <v>1125000</v>
      </c>
      <c r="N161" s="46">
        <v>1500000</v>
      </c>
      <c r="O161" s="29" t="s">
        <v>88</v>
      </c>
      <c r="P161" s="30"/>
      <c r="Q161" s="31"/>
      <c r="R161" s="31"/>
      <c r="S161" s="31" t="s">
        <v>671</v>
      </c>
      <c r="T161" s="31"/>
      <c r="U161" s="227"/>
    </row>
    <row r="162" spans="1:24" s="18" customFormat="1" ht="99" hidden="1" customHeight="1" x14ac:dyDescent="0.35">
      <c r="A162" s="20" t="s">
        <v>816</v>
      </c>
      <c r="B162" s="21">
        <v>205</v>
      </c>
      <c r="C162" s="21" t="s">
        <v>742</v>
      </c>
      <c r="D162" s="26" t="s">
        <v>743</v>
      </c>
      <c r="E162" s="21">
        <v>316</v>
      </c>
      <c r="F162" s="32" t="s">
        <v>744</v>
      </c>
      <c r="G162" s="53" t="s">
        <v>1110</v>
      </c>
      <c r="H162" s="54" t="s">
        <v>1111</v>
      </c>
      <c r="I162" s="21" t="s">
        <v>958</v>
      </c>
      <c r="J162" s="40"/>
      <c r="K162" s="46">
        <v>1200000</v>
      </c>
      <c r="L162" s="21" t="s">
        <v>1100</v>
      </c>
      <c r="M162" s="47">
        <v>900000</v>
      </c>
      <c r="N162" s="46">
        <v>1200000</v>
      </c>
      <c r="O162" s="29" t="s">
        <v>88</v>
      </c>
      <c r="P162" s="30"/>
      <c r="Q162" s="31"/>
      <c r="R162" s="31"/>
      <c r="S162" s="31" t="s">
        <v>671</v>
      </c>
      <c r="T162" s="31"/>
      <c r="U162" s="227"/>
    </row>
    <row r="163" spans="1:24" s="18" customFormat="1" ht="99" hidden="1" customHeight="1" x14ac:dyDescent="0.35">
      <c r="A163" s="20" t="s">
        <v>816</v>
      </c>
      <c r="B163" s="21">
        <v>206</v>
      </c>
      <c r="C163" s="21" t="s">
        <v>742</v>
      </c>
      <c r="D163" s="26" t="s">
        <v>743</v>
      </c>
      <c r="E163" s="21">
        <v>316</v>
      </c>
      <c r="F163" s="32" t="s">
        <v>744</v>
      </c>
      <c r="G163" s="53" t="s">
        <v>1112</v>
      </c>
      <c r="H163" s="54" t="s">
        <v>1113</v>
      </c>
      <c r="I163" s="21" t="s">
        <v>958</v>
      </c>
      <c r="J163" s="40"/>
      <c r="K163" s="46">
        <v>3500000</v>
      </c>
      <c r="L163" s="21" t="s">
        <v>1100</v>
      </c>
      <c r="M163" s="47">
        <v>2625000</v>
      </c>
      <c r="N163" s="46">
        <v>3500000</v>
      </c>
      <c r="O163" s="29" t="s">
        <v>88</v>
      </c>
      <c r="P163" s="30"/>
      <c r="Q163" s="31"/>
      <c r="R163" s="31"/>
      <c r="S163" s="31" t="s">
        <v>671</v>
      </c>
      <c r="T163" s="31"/>
      <c r="U163" s="227"/>
    </row>
    <row r="164" spans="1:24" s="18" customFormat="1" ht="99" hidden="1" customHeight="1" x14ac:dyDescent="0.35">
      <c r="A164" s="20" t="s">
        <v>816</v>
      </c>
      <c r="B164" s="21">
        <v>207</v>
      </c>
      <c r="C164" s="21" t="s">
        <v>742</v>
      </c>
      <c r="D164" s="26" t="s">
        <v>743</v>
      </c>
      <c r="E164" s="21">
        <v>316</v>
      </c>
      <c r="F164" s="32" t="s">
        <v>744</v>
      </c>
      <c r="G164" s="53" t="s">
        <v>1114</v>
      </c>
      <c r="H164" s="54" t="s">
        <v>1115</v>
      </c>
      <c r="I164" s="21" t="s">
        <v>958</v>
      </c>
      <c r="J164" s="40"/>
      <c r="K164" s="46">
        <v>5000000</v>
      </c>
      <c r="L164" s="21" t="s">
        <v>1100</v>
      </c>
      <c r="M164" s="47">
        <v>3750000</v>
      </c>
      <c r="N164" s="46">
        <v>5000000</v>
      </c>
      <c r="O164" s="29" t="s">
        <v>88</v>
      </c>
      <c r="P164" s="30"/>
      <c r="Q164" s="31"/>
      <c r="R164" s="31"/>
      <c r="S164" s="31" t="s">
        <v>671</v>
      </c>
      <c r="T164" s="31"/>
      <c r="U164" s="227"/>
    </row>
    <row r="165" spans="1:24" s="18" customFormat="1" ht="99" hidden="1" customHeight="1" x14ac:dyDescent="0.35">
      <c r="A165" s="20" t="s">
        <v>816</v>
      </c>
      <c r="B165" s="21">
        <v>208</v>
      </c>
      <c r="C165" s="21" t="s">
        <v>692</v>
      </c>
      <c r="D165" s="21" t="s">
        <v>1096</v>
      </c>
      <c r="E165" s="21">
        <v>408</v>
      </c>
      <c r="F165" s="32" t="s">
        <v>1097</v>
      </c>
      <c r="G165" s="53" t="s">
        <v>1116</v>
      </c>
      <c r="H165" s="39" t="s">
        <v>1117</v>
      </c>
      <c r="I165" s="21" t="s">
        <v>958</v>
      </c>
      <c r="J165" s="40"/>
      <c r="K165" s="46">
        <v>150000</v>
      </c>
      <c r="L165" s="21" t="s">
        <v>1100</v>
      </c>
      <c r="M165" s="47">
        <v>112500</v>
      </c>
      <c r="N165" s="46">
        <v>150000</v>
      </c>
      <c r="O165" s="29" t="s">
        <v>88</v>
      </c>
      <c r="P165" s="30"/>
      <c r="Q165" s="31"/>
      <c r="R165" s="31"/>
      <c r="S165" s="31"/>
      <c r="T165" s="31"/>
      <c r="U165" s="227"/>
    </row>
    <row r="166" spans="1:24" ht="140" hidden="1" x14ac:dyDescent="0.35">
      <c r="A166" s="20" t="s">
        <v>93</v>
      </c>
      <c r="B166" s="21">
        <v>423</v>
      </c>
      <c r="C166" s="21" t="s">
        <v>777</v>
      </c>
      <c r="D166" s="21" t="s">
        <v>778</v>
      </c>
      <c r="E166" s="21">
        <v>180</v>
      </c>
      <c r="F166" s="32" t="s">
        <v>1118</v>
      </c>
      <c r="G166" s="53" t="s">
        <v>1119</v>
      </c>
      <c r="H166" s="54" t="s">
        <v>1120</v>
      </c>
      <c r="I166" s="21" t="s">
        <v>93</v>
      </c>
      <c r="J166" s="40" t="s">
        <v>1121</v>
      </c>
      <c r="K166" s="40">
        <v>286320310</v>
      </c>
      <c r="L166" s="21" t="s">
        <v>57</v>
      </c>
      <c r="M166" s="41"/>
      <c r="N166" s="40">
        <v>286320310</v>
      </c>
      <c r="O166" s="29"/>
      <c r="P166" s="30"/>
      <c r="Q166" s="31" t="s">
        <v>672</v>
      </c>
      <c r="R166" s="31"/>
      <c r="S166" s="31"/>
      <c r="T166" s="31"/>
      <c r="U166" s="17"/>
    </row>
    <row r="167" spans="1:24" ht="140" hidden="1" x14ac:dyDescent="0.35">
      <c r="A167" s="20" t="s">
        <v>93</v>
      </c>
      <c r="B167" s="21">
        <v>424</v>
      </c>
      <c r="C167" s="21" t="s">
        <v>777</v>
      </c>
      <c r="D167" s="22" t="s">
        <v>778</v>
      </c>
      <c r="E167" s="21">
        <v>180</v>
      </c>
      <c r="F167" s="32" t="s">
        <v>1118</v>
      </c>
      <c r="G167" s="53" t="s">
        <v>1122</v>
      </c>
      <c r="H167" s="54" t="s">
        <v>1120</v>
      </c>
      <c r="I167" s="21" t="s">
        <v>93</v>
      </c>
      <c r="J167" s="40" t="s">
        <v>1121</v>
      </c>
      <c r="K167" s="40"/>
      <c r="L167" s="21" t="s">
        <v>57</v>
      </c>
      <c r="M167" s="41"/>
      <c r="N167" s="27"/>
      <c r="O167" s="29"/>
      <c r="P167" s="30"/>
      <c r="Q167" s="31" t="s">
        <v>672</v>
      </c>
      <c r="R167" s="31"/>
      <c r="S167" s="31"/>
      <c r="T167" s="31"/>
      <c r="U167" s="17"/>
    </row>
    <row r="168" spans="1:24" ht="84" hidden="1" x14ac:dyDescent="0.35">
      <c r="A168" s="20"/>
      <c r="B168" s="21"/>
      <c r="C168" s="21" t="s">
        <v>777</v>
      </c>
      <c r="D168" s="22" t="s">
        <v>778</v>
      </c>
      <c r="E168" s="21">
        <v>181</v>
      </c>
      <c r="F168" s="32" t="s">
        <v>1123</v>
      </c>
      <c r="G168" s="33"/>
      <c r="H168" s="54"/>
      <c r="I168" s="21"/>
      <c r="J168" s="40"/>
      <c r="K168" s="40"/>
      <c r="L168" s="21"/>
      <c r="M168" s="41"/>
      <c r="N168" s="27"/>
      <c r="O168" s="29"/>
      <c r="P168" s="30"/>
      <c r="Q168" s="31"/>
      <c r="R168" s="31"/>
      <c r="S168" s="31"/>
      <c r="T168" s="31"/>
      <c r="U168" s="17"/>
    </row>
    <row r="169" spans="1:24" s="18" customFormat="1" ht="99" hidden="1" customHeight="1" x14ac:dyDescent="0.35">
      <c r="A169" s="20" t="s">
        <v>816</v>
      </c>
      <c r="B169" s="21">
        <v>209</v>
      </c>
      <c r="C169" s="21" t="s">
        <v>742</v>
      </c>
      <c r="D169" s="26" t="s">
        <v>743</v>
      </c>
      <c r="E169" s="21">
        <v>316</v>
      </c>
      <c r="F169" s="32" t="s">
        <v>744</v>
      </c>
      <c r="G169" s="53" t="s">
        <v>1124</v>
      </c>
      <c r="H169" s="54" t="s">
        <v>1125</v>
      </c>
      <c r="I169" s="21" t="s">
        <v>958</v>
      </c>
      <c r="J169" s="40"/>
      <c r="K169" s="46">
        <v>4000000</v>
      </c>
      <c r="L169" s="21" t="s">
        <v>1126</v>
      </c>
      <c r="M169" s="47">
        <v>3000000</v>
      </c>
      <c r="N169" s="46">
        <v>4000000</v>
      </c>
      <c r="O169" s="29" t="s">
        <v>88</v>
      </c>
      <c r="P169" s="30"/>
      <c r="Q169" s="31"/>
      <c r="R169" s="31"/>
      <c r="S169" s="31" t="s">
        <v>671</v>
      </c>
      <c r="T169" s="31"/>
      <c r="U169" s="227"/>
    </row>
    <row r="170" spans="1:24" s="18" customFormat="1" ht="99" hidden="1" customHeight="1" x14ac:dyDescent="0.35">
      <c r="A170" s="20" t="s">
        <v>816</v>
      </c>
      <c r="B170" s="21">
        <v>210</v>
      </c>
      <c r="C170" s="21" t="s">
        <v>692</v>
      </c>
      <c r="D170" s="26" t="s">
        <v>728</v>
      </c>
      <c r="E170" s="21">
        <v>440</v>
      </c>
      <c r="F170" s="32" t="s">
        <v>757</v>
      </c>
      <c r="G170" s="53" t="s">
        <v>1127</v>
      </c>
      <c r="H170" s="39" t="s">
        <v>1128</v>
      </c>
      <c r="I170" s="21" t="s">
        <v>978</v>
      </c>
      <c r="J170" s="40" t="s">
        <v>816</v>
      </c>
      <c r="K170" s="46">
        <v>1700000</v>
      </c>
      <c r="L170" s="21" t="s">
        <v>1100</v>
      </c>
      <c r="M170" s="47">
        <v>1275000</v>
      </c>
      <c r="N170" s="46">
        <v>1700000</v>
      </c>
      <c r="O170" s="29" t="s">
        <v>88</v>
      </c>
      <c r="P170" s="30"/>
      <c r="Q170" s="31"/>
      <c r="R170" s="31"/>
      <c r="S170" s="31" t="s">
        <v>671</v>
      </c>
      <c r="T170" s="31"/>
      <c r="U170" s="227"/>
    </row>
    <row r="171" spans="1:24" ht="99" hidden="1" customHeight="1" x14ac:dyDescent="0.35">
      <c r="A171" s="20"/>
      <c r="B171" s="21"/>
      <c r="C171" s="21" t="s">
        <v>777</v>
      </c>
      <c r="D171" s="22" t="s">
        <v>778</v>
      </c>
      <c r="E171" s="21">
        <v>183</v>
      </c>
      <c r="F171" s="64" t="s">
        <v>1129</v>
      </c>
      <c r="G171" s="33"/>
      <c r="H171" s="33"/>
      <c r="I171" s="21"/>
      <c r="J171" s="40"/>
      <c r="K171" s="40"/>
      <c r="L171" s="21"/>
      <c r="M171" s="41"/>
      <c r="N171" s="27"/>
      <c r="O171" s="29"/>
      <c r="P171" s="30"/>
      <c r="Q171" s="31"/>
      <c r="R171" s="31"/>
      <c r="S171" s="31"/>
      <c r="T171" s="31"/>
      <c r="U171" s="17"/>
    </row>
    <row r="172" spans="1:24" s="18" customFormat="1" ht="99" hidden="1" customHeight="1" x14ac:dyDescent="0.35">
      <c r="A172" s="20" t="s">
        <v>816</v>
      </c>
      <c r="B172" s="21">
        <v>211</v>
      </c>
      <c r="C172" s="21" t="s">
        <v>742</v>
      </c>
      <c r="D172" s="26" t="s">
        <v>743</v>
      </c>
      <c r="E172" s="21">
        <v>317</v>
      </c>
      <c r="F172" s="64" t="s">
        <v>1130</v>
      </c>
      <c r="G172" s="53" t="s">
        <v>1131</v>
      </c>
      <c r="H172" s="54" t="s">
        <v>1132</v>
      </c>
      <c r="I172" s="21" t="s">
        <v>978</v>
      </c>
      <c r="J172" s="40"/>
      <c r="K172" s="46">
        <v>3000000</v>
      </c>
      <c r="L172" s="21" t="s">
        <v>1014</v>
      </c>
      <c r="M172" s="47">
        <v>2250000</v>
      </c>
      <c r="N172" s="46">
        <v>3000000</v>
      </c>
      <c r="O172" s="29" t="s">
        <v>88</v>
      </c>
      <c r="P172" s="30"/>
      <c r="Q172" s="31"/>
      <c r="R172" s="31"/>
      <c r="S172" s="31" t="s">
        <v>671</v>
      </c>
      <c r="T172" s="31"/>
      <c r="U172" s="227"/>
      <c r="X172" s="227">
        <f>N172+N174+N180+N184+N186+N187+N218+N233+N234+N235+N247+N371+N372+N393+N394+N396+N398++N399+N401+N429</f>
        <v>630318199</v>
      </c>
    </row>
    <row r="173" spans="1:24" ht="99" hidden="1" customHeight="1" x14ac:dyDescent="0.35">
      <c r="A173" s="20" t="s">
        <v>104</v>
      </c>
      <c r="B173" s="21">
        <v>66</v>
      </c>
      <c r="C173" s="21" t="s">
        <v>683</v>
      </c>
      <c r="D173" s="21" t="s">
        <v>781</v>
      </c>
      <c r="E173" s="21">
        <v>199</v>
      </c>
      <c r="F173" s="32" t="s">
        <v>863</v>
      </c>
      <c r="G173" s="53" t="s">
        <v>1133</v>
      </c>
      <c r="H173" s="54" t="s">
        <v>400</v>
      </c>
      <c r="I173" s="21" t="s">
        <v>104</v>
      </c>
      <c r="J173" s="40" t="s">
        <v>109</v>
      </c>
      <c r="K173" s="40">
        <v>70000000</v>
      </c>
      <c r="L173" s="21" t="s">
        <v>58</v>
      </c>
      <c r="M173" s="41">
        <v>49000000</v>
      </c>
      <c r="N173" s="27">
        <v>35000000</v>
      </c>
      <c r="O173" s="29"/>
      <c r="P173" s="30"/>
      <c r="Q173" s="31" t="s">
        <v>672</v>
      </c>
      <c r="R173" s="31"/>
      <c r="S173" s="31"/>
      <c r="T173" s="31"/>
      <c r="U173" s="17"/>
    </row>
    <row r="174" spans="1:24" s="228" customFormat="1" ht="99" hidden="1" customHeight="1" x14ac:dyDescent="0.35">
      <c r="A174" s="20" t="s">
        <v>816</v>
      </c>
      <c r="B174" s="21">
        <v>213</v>
      </c>
      <c r="C174" s="21" t="s">
        <v>692</v>
      </c>
      <c r="D174" s="26" t="s">
        <v>728</v>
      </c>
      <c r="E174" s="21">
        <v>440</v>
      </c>
      <c r="F174" s="32" t="s">
        <v>757</v>
      </c>
      <c r="G174" s="53" t="s">
        <v>1134</v>
      </c>
      <c r="H174" s="39" t="s">
        <v>1135</v>
      </c>
      <c r="I174" s="21" t="s">
        <v>990</v>
      </c>
      <c r="J174" s="40"/>
      <c r="K174" s="46">
        <v>3965234</v>
      </c>
      <c r="L174" s="21" t="s">
        <v>1126</v>
      </c>
      <c r="M174" s="47">
        <v>2973925.5</v>
      </c>
      <c r="N174" s="46">
        <v>3965234</v>
      </c>
      <c r="O174" s="29" t="s">
        <v>88</v>
      </c>
      <c r="P174" s="30"/>
      <c r="Q174" s="31"/>
      <c r="R174" s="31"/>
      <c r="S174" s="31" t="s">
        <v>671</v>
      </c>
      <c r="T174" s="31"/>
      <c r="U174" s="227"/>
    </row>
    <row r="175" spans="1:24" s="18" customFormat="1" ht="99" hidden="1" customHeight="1" x14ac:dyDescent="0.35">
      <c r="A175" s="20" t="s">
        <v>816</v>
      </c>
      <c r="B175" s="21">
        <v>214</v>
      </c>
      <c r="C175" s="21" t="s">
        <v>692</v>
      </c>
      <c r="D175" s="26" t="s">
        <v>728</v>
      </c>
      <c r="E175" s="21">
        <v>440</v>
      </c>
      <c r="F175" s="32" t="s">
        <v>757</v>
      </c>
      <c r="G175" s="53" t="s">
        <v>1136</v>
      </c>
      <c r="H175" s="39" t="s">
        <v>1137</v>
      </c>
      <c r="I175" s="21" t="s">
        <v>990</v>
      </c>
      <c r="J175" s="40"/>
      <c r="K175" s="46">
        <v>2704200</v>
      </c>
      <c r="L175" s="21" t="s">
        <v>1014</v>
      </c>
      <c r="M175" s="47">
        <v>2028150</v>
      </c>
      <c r="N175" s="84">
        <v>2704200</v>
      </c>
      <c r="O175" s="29" t="s">
        <v>88</v>
      </c>
      <c r="P175" s="30"/>
      <c r="Q175" s="31"/>
      <c r="R175" s="31"/>
      <c r="S175" s="31"/>
      <c r="T175" s="31"/>
      <c r="U175" s="227"/>
    </row>
    <row r="176" spans="1:24" s="18" customFormat="1" ht="99" hidden="1" customHeight="1" x14ac:dyDescent="0.35">
      <c r="A176" s="20" t="s">
        <v>816</v>
      </c>
      <c r="B176" s="21">
        <v>215</v>
      </c>
      <c r="C176" s="21" t="s">
        <v>692</v>
      </c>
      <c r="D176" s="26" t="s">
        <v>728</v>
      </c>
      <c r="E176" s="21">
        <v>440</v>
      </c>
      <c r="F176" s="32" t="s">
        <v>757</v>
      </c>
      <c r="G176" s="53" t="s">
        <v>1138</v>
      </c>
      <c r="H176" s="39" t="s">
        <v>1139</v>
      </c>
      <c r="I176" s="21" t="s">
        <v>990</v>
      </c>
      <c r="J176" s="40"/>
      <c r="K176" s="46">
        <v>1645000</v>
      </c>
      <c r="L176" s="21" t="s">
        <v>1100</v>
      </c>
      <c r="M176" s="47">
        <v>1233750</v>
      </c>
      <c r="N176" s="46">
        <v>1645000</v>
      </c>
      <c r="O176" s="29" t="s">
        <v>88</v>
      </c>
      <c r="P176" s="30"/>
      <c r="Q176" s="31"/>
      <c r="R176" s="31"/>
      <c r="S176" s="31"/>
      <c r="T176" s="31"/>
      <c r="U176" s="227"/>
    </row>
    <row r="177" spans="1:21" ht="99" hidden="1" customHeight="1" x14ac:dyDescent="0.35">
      <c r="A177" s="20" t="s">
        <v>82</v>
      </c>
      <c r="B177" s="21">
        <v>36</v>
      </c>
      <c r="C177" s="21" t="s">
        <v>683</v>
      </c>
      <c r="D177" s="21" t="s">
        <v>781</v>
      </c>
      <c r="E177" s="21">
        <v>200</v>
      </c>
      <c r="F177" s="32" t="s">
        <v>782</v>
      </c>
      <c r="G177" s="53" t="s">
        <v>1140</v>
      </c>
      <c r="H177" s="54" t="s">
        <v>1141</v>
      </c>
      <c r="I177" s="21" t="s">
        <v>82</v>
      </c>
      <c r="J177" s="40"/>
      <c r="K177" s="40">
        <v>10000000</v>
      </c>
      <c r="L177" s="21" t="s">
        <v>57</v>
      </c>
      <c r="M177" s="41"/>
      <c r="N177" s="27">
        <v>5000000</v>
      </c>
      <c r="O177" s="29"/>
      <c r="P177" s="30"/>
      <c r="Q177" s="31" t="s">
        <v>741</v>
      </c>
      <c r="R177" s="31"/>
      <c r="S177" s="31"/>
      <c r="T177" s="31"/>
      <c r="U177" s="17"/>
    </row>
    <row r="178" spans="1:21" ht="99" hidden="1" customHeight="1" x14ac:dyDescent="0.35">
      <c r="A178" s="20" t="s">
        <v>104</v>
      </c>
      <c r="B178" s="21">
        <v>70</v>
      </c>
      <c r="C178" s="21" t="s">
        <v>683</v>
      </c>
      <c r="D178" s="21" t="s">
        <v>781</v>
      </c>
      <c r="E178" s="21">
        <v>200</v>
      </c>
      <c r="F178" s="32" t="s">
        <v>782</v>
      </c>
      <c r="G178" s="53" t="s">
        <v>1142</v>
      </c>
      <c r="H178" s="54" t="s">
        <v>1143</v>
      </c>
      <c r="I178" s="21" t="s">
        <v>104</v>
      </c>
      <c r="J178" s="40" t="s">
        <v>93</v>
      </c>
      <c r="K178" s="40">
        <v>30000000</v>
      </c>
      <c r="L178" s="21" t="s">
        <v>58</v>
      </c>
      <c r="M178" s="41">
        <v>21000000</v>
      </c>
      <c r="N178" s="40">
        <v>15000000</v>
      </c>
      <c r="O178" s="29"/>
      <c r="P178" s="30"/>
      <c r="Q178" s="31" t="s">
        <v>672</v>
      </c>
      <c r="R178" s="31"/>
      <c r="S178" s="31"/>
      <c r="T178" s="31"/>
      <c r="U178" s="17"/>
    </row>
    <row r="179" spans="1:21" ht="99" hidden="1" customHeight="1" x14ac:dyDescent="0.35">
      <c r="A179" s="20" t="s">
        <v>104</v>
      </c>
      <c r="B179" s="21">
        <v>73</v>
      </c>
      <c r="C179" s="21" t="s">
        <v>683</v>
      </c>
      <c r="D179" s="21" t="s">
        <v>781</v>
      </c>
      <c r="E179" s="21">
        <v>201</v>
      </c>
      <c r="F179" s="32" t="s">
        <v>1144</v>
      </c>
      <c r="G179" s="53" t="s">
        <v>1145</v>
      </c>
      <c r="H179" s="54" t="s">
        <v>1146</v>
      </c>
      <c r="I179" s="21" t="s">
        <v>104</v>
      </c>
      <c r="J179" s="40"/>
      <c r="K179" s="40">
        <v>250000000</v>
      </c>
      <c r="L179" s="21" t="s">
        <v>57</v>
      </c>
      <c r="M179" s="41"/>
      <c r="N179" s="27">
        <v>125000000</v>
      </c>
      <c r="O179" s="29"/>
      <c r="P179" s="30"/>
      <c r="Q179" s="31"/>
      <c r="R179" s="31"/>
      <c r="S179" s="31"/>
      <c r="T179" s="31"/>
      <c r="U179" s="17"/>
    </row>
    <row r="180" spans="1:21" s="18" customFormat="1" ht="99" hidden="1" customHeight="1" x14ac:dyDescent="0.35">
      <c r="A180" s="20" t="s">
        <v>816</v>
      </c>
      <c r="B180" s="21">
        <v>216</v>
      </c>
      <c r="C180" s="21" t="s">
        <v>692</v>
      </c>
      <c r="D180" s="26" t="s">
        <v>728</v>
      </c>
      <c r="E180" s="21">
        <v>440</v>
      </c>
      <c r="F180" s="32" t="s">
        <v>757</v>
      </c>
      <c r="G180" s="53" t="s">
        <v>1147</v>
      </c>
      <c r="H180" s="39" t="s">
        <v>1148</v>
      </c>
      <c r="I180" s="21" t="s">
        <v>990</v>
      </c>
      <c r="J180" s="40"/>
      <c r="K180" s="46">
        <v>3000000</v>
      </c>
      <c r="L180" s="21" t="s">
        <v>1100</v>
      </c>
      <c r="M180" s="47">
        <v>2250000</v>
      </c>
      <c r="N180" s="46">
        <v>3000000</v>
      </c>
      <c r="O180" s="29" t="s">
        <v>88</v>
      </c>
      <c r="P180" s="30"/>
      <c r="Q180" s="31"/>
      <c r="R180" s="31"/>
      <c r="S180" s="31"/>
      <c r="T180" s="31"/>
      <c r="U180" s="227"/>
    </row>
    <row r="181" spans="1:21" s="18" customFormat="1" ht="99" hidden="1" customHeight="1" x14ac:dyDescent="0.35">
      <c r="A181" s="20" t="s">
        <v>816</v>
      </c>
      <c r="B181" s="21">
        <v>217</v>
      </c>
      <c r="C181" s="21" t="s">
        <v>692</v>
      </c>
      <c r="D181" s="26" t="s">
        <v>728</v>
      </c>
      <c r="E181" s="21">
        <v>440</v>
      </c>
      <c r="F181" s="32" t="s">
        <v>757</v>
      </c>
      <c r="G181" s="53" t="s">
        <v>1149</v>
      </c>
      <c r="H181" s="39" t="s">
        <v>1150</v>
      </c>
      <c r="I181" s="21" t="s">
        <v>990</v>
      </c>
      <c r="J181" s="40"/>
      <c r="K181" s="46">
        <v>800000</v>
      </c>
      <c r="L181" s="21" t="s">
        <v>1100</v>
      </c>
      <c r="M181" s="47">
        <v>600000</v>
      </c>
      <c r="N181" s="46">
        <v>800000</v>
      </c>
      <c r="O181" s="29" t="s">
        <v>88</v>
      </c>
      <c r="P181" s="30"/>
      <c r="Q181" s="31"/>
      <c r="R181" s="31"/>
      <c r="S181" s="31"/>
      <c r="T181" s="31"/>
      <c r="U181" s="227"/>
    </row>
    <row r="182" spans="1:21" ht="99" hidden="1" customHeight="1" x14ac:dyDescent="0.35">
      <c r="A182" s="20" t="s">
        <v>82</v>
      </c>
      <c r="B182" s="21">
        <v>38</v>
      </c>
      <c r="C182" s="21" t="s">
        <v>683</v>
      </c>
      <c r="D182" s="21" t="s">
        <v>781</v>
      </c>
      <c r="E182" s="21">
        <v>203</v>
      </c>
      <c r="F182" s="32" t="s">
        <v>792</v>
      </c>
      <c r="G182" s="53" t="s">
        <v>1151</v>
      </c>
      <c r="H182" s="54" t="s">
        <v>1152</v>
      </c>
      <c r="I182" s="21" t="s">
        <v>82</v>
      </c>
      <c r="J182" s="40"/>
      <c r="K182" s="40">
        <v>3500000</v>
      </c>
      <c r="L182" s="21" t="s">
        <v>57</v>
      </c>
      <c r="M182" s="41"/>
      <c r="N182" s="40">
        <v>3500000</v>
      </c>
      <c r="O182" s="29"/>
      <c r="P182" s="30"/>
      <c r="Q182" s="31" t="s">
        <v>672</v>
      </c>
      <c r="R182" s="31"/>
      <c r="S182" s="31"/>
      <c r="T182" s="31"/>
      <c r="U182" s="17"/>
    </row>
    <row r="183" spans="1:21" ht="99" hidden="1" customHeight="1" x14ac:dyDescent="0.35">
      <c r="A183" s="20" t="s">
        <v>82</v>
      </c>
      <c r="B183" s="21">
        <v>46</v>
      </c>
      <c r="C183" s="21" t="s">
        <v>683</v>
      </c>
      <c r="D183" s="21" t="s">
        <v>781</v>
      </c>
      <c r="E183" s="21">
        <v>203</v>
      </c>
      <c r="F183" s="32" t="s">
        <v>792</v>
      </c>
      <c r="G183" s="53" t="s">
        <v>1153</v>
      </c>
      <c r="H183" s="54" t="s">
        <v>1154</v>
      </c>
      <c r="I183" s="21" t="s">
        <v>82</v>
      </c>
      <c r="J183" s="40"/>
      <c r="K183" s="40">
        <v>500000</v>
      </c>
      <c r="L183" s="21" t="s">
        <v>57</v>
      </c>
      <c r="M183" s="41"/>
      <c r="N183" s="40">
        <v>500000</v>
      </c>
      <c r="O183" s="29"/>
      <c r="P183" s="30"/>
      <c r="Q183" s="31" t="s">
        <v>672</v>
      </c>
      <c r="R183" s="31"/>
      <c r="S183" s="31"/>
      <c r="T183" s="31"/>
      <c r="U183" s="17"/>
    </row>
    <row r="184" spans="1:21" s="18" customFormat="1" ht="99" hidden="1" customHeight="1" x14ac:dyDescent="0.35">
      <c r="A184" s="20" t="s">
        <v>816</v>
      </c>
      <c r="B184" s="21">
        <v>218</v>
      </c>
      <c r="C184" s="21" t="s">
        <v>692</v>
      </c>
      <c r="D184" s="26" t="s">
        <v>728</v>
      </c>
      <c r="E184" s="21">
        <v>440</v>
      </c>
      <c r="F184" s="32" t="s">
        <v>757</v>
      </c>
      <c r="G184" s="53" t="s">
        <v>1155</v>
      </c>
      <c r="H184" s="39" t="s">
        <v>1156</v>
      </c>
      <c r="I184" s="21" t="s">
        <v>990</v>
      </c>
      <c r="J184" s="40"/>
      <c r="K184" s="46">
        <v>991116</v>
      </c>
      <c r="L184" s="21" t="s">
        <v>1126</v>
      </c>
      <c r="M184" s="47">
        <v>743337</v>
      </c>
      <c r="N184" s="46">
        <v>991116</v>
      </c>
      <c r="O184" s="29" t="s">
        <v>88</v>
      </c>
      <c r="P184" s="30"/>
      <c r="Q184" s="31"/>
      <c r="R184" s="31"/>
      <c r="S184" s="31" t="s">
        <v>671</v>
      </c>
      <c r="T184" s="31"/>
      <c r="U184" s="227"/>
    </row>
    <row r="185" spans="1:21" ht="99" hidden="1" customHeight="1" x14ac:dyDescent="0.35">
      <c r="A185" s="20" t="s">
        <v>104</v>
      </c>
      <c r="B185" s="21">
        <v>75</v>
      </c>
      <c r="C185" s="21" t="s">
        <v>683</v>
      </c>
      <c r="D185" s="21" t="s">
        <v>781</v>
      </c>
      <c r="E185" s="21">
        <v>203</v>
      </c>
      <c r="F185" s="32" t="s">
        <v>792</v>
      </c>
      <c r="G185" s="53" t="s">
        <v>1157</v>
      </c>
      <c r="H185" s="54" t="s">
        <v>252</v>
      </c>
      <c r="I185" s="21" t="s">
        <v>104</v>
      </c>
      <c r="J185" s="40" t="s">
        <v>253</v>
      </c>
      <c r="K185" s="40">
        <v>87100000</v>
      </c>
      <c r="L185" s="21" t="s">
        <v>58</v>
      </c>
      <c r="M185" s="41">
        <v>60970000</v>
      </c>
      <c r="N185" s="27">
        <v>10000000</v>
      </c>
      <c r="O185" s="29"/>
      <c r="P185" s="30"/>
      <c r="Q185" s="31" t="s">
        <v>672</v>
      </c>
      <c r="R185" s="31"/>
      <c r="S185" s="31"/>
      <c r="T185" s="31"/>
      <c r="U185" s="17"/>
    </row>
    <row r="186" spans="1:21" s="18" customFormat="1" ht="99" hidden="1" customHeight="1" x14ac:dyDescent="0.35">
      <c r="A186" s="20" t="s">
        <v>816</v>
      </c>
      <c r="B186" s="21">
        <v>219</v>
      </c>
      <c r="C186" s="21" t="s">
        <v>692</v>
      </c>
      <c r="D186" s="26" t="s">
        <v>728</v>
      </c>
      <c r="E186" s="21">
        <v>440</v>
      </c>
      <c r="F186" s="32" t="s">
        <v>757</v>
      </c>
      <c r="G186" s="53" t="s">
        <v>1158</v>
      </c>
      <c r="H186" s="39" t="s">
        <v>1159</v>
      </c>
      <c r="I186" s="21" t="s">
        <v>990</v>
      </c>
      <c r="J186" s="40"/>
      <c r="K186" s="46">
        <v>2030080</v>
      </c>
      <c r="L186" s="21" t="s">
        <v>1100</v>
      </c>
      <c r="M186" s="47">
        <v>1522560</v>
      </c>
      <c r="N186" s="46">
        <v>2030080</v>
      </c>
      <c r="O186" s="29" t="s">
        <v>88</v>
      </c>
      <c r="P186" s="30"/>
      <c r="Q186" s="31"/>
      <c r="R186" s="31"/>
      <c r="S186" s="31"/>
      <c r="T186" s="31"/>
      <c r="U186" s="227"/>
    </row>
    <row r="187" spans="1:21" s="18" customFormat="1" ht="99" hidden="1" customHeight="1" x14ac:dyDescent="0.35">
      <c r="A187" s="20" t="s">
        <v>816</v>
      </c>
      <c r="B187" s="21">
        <v>220</v>
      </c>
      <c r="C187" s="21" t="s">
        <v>692</v>
      </c>
      <c r="D187" s="26" t="s">
        <v>728</v>
      </c>
      <c r="E187" s="21">
        <v>440</v>
      </c>
      <c r="F187" s="32" t="s">
        <v>757</v>
      </c>
      <c r="G187" s="53" t="s">
        <v>1160</v>
      </c>
      <c r="H187" s="39" t="s">
        <v>1161</v>
      </c>
      <c r="I187" s="21" t="s">
        <v>990</v>
      </c>
      <c r="J187" s="40"/>
      <c r="K187" s="46">
        <v>1400000</v>
      </c>
      <c r="L187" s="21" t="s">
        <v>1126</v>
      </c>
      <c r="M187" s="47">
        <v>1050000</v>
      </c>
      <c r="N187" s="46">
        <v>1400000</v>
      </c>
      <c r="O187" s="29" t="s">
        <v>88</v>
      </c>
      <c r="P187" s="30"/>
      <c r="Q187" s="31"/>
      <c r="R187" s="31"/>
      <c r="S187" s="31"/>
      <c r="T187" s="31"/>
      <c r="U187" s="227"/>
    </row>
    <row r="188" spans="1:21" ht="99" hidden="1" customHeight="1" x14ac:dyDescent="0.35">
      <c r="A188" s="20" t="s">
        <v>104</v>
      </c>
      <c r="B188" s="21">
        <v>78</v>
      </c>
      <c r="C188" s="21" t="s">
        <v>683</v>
      </c>
      <c r="D188" s="21" t="s">
        <v>781</v>
      </c>
      <c r="E188" s="21">
        <v>204</v>
      </c>
      <c r="F188" s="32" t="s">
        <v>897</v>
      </c>
      <c r="G188" s="53" t="s">
        <v>1162</v>
      </c>
      <c r="H188" s="54" t="s">
        <v>1163</v>
      </c>
      <c r="I188" s="21" t="s">
        <v>104</v>
      </c>
      <c r="J188" s="40"/>
      <c r="K188" s="40">
        <v>7000000</v>
      </c>
      <c r="L188" s="21" t="s">
        <v>57</v>
      </c>
      <c r="M188" s="41"/>
      <c r="N188" s="40">
        <v>7000000</v>
      </c>
      <c r="O188" s="29"/>
      <c r="P188" s="30"/>
      <c r="Q188" s="31"/>
      <c r="R188" s="31"/>
      <c r="S188" s="31"/>
      <c r="T188" s="31"/>
      <c r="U188" s="17"/>
    </row>
    <row r="189" spans="1:21" s="289" customFormat="1" ht="99" customHeight="1" x14ac:dyDescent="0.35">
      <c r="A189" s="281"/>
      <c r="B189" s="282"/>
      <c r="C189" s="282" t="s">
        <v>683</v>
      </c>
      <c r="D189" s="282" t="s">
        <v>781</v>
      </c>
      <c r="E189" s="282">
        <v>205</v>
      </c>
      <c r="F189" s="283" t="s">
        <v>1164</v>
      </c>
      <c r="G189" s="284"/>
      <c r="H189" s="285"/>
      <c r="I189" s="282"/>
      <c r="J189" s="286"/>
      <c r="K189" s="40"/>
      <c r="L189" s="282"/>
      <c r="M189" s="41"/>
      <c r="N189" s="286"/>
      <c r="O189" s="287"/>
      <c r="P189" s="30"/>
      <c r="Q189" s="31"/>
      <c r="R189" s="31"/>
      <c r="S189" s="31"/>
      <c r="T189" s="31"/>
      <c r="U189" s="288"/>
    </row>
    <row r="190" spans="1:21" ht="99" hidden="1" customHeight="1" x14ac:dyDescent="0.35">
      <c r="A190" s="20" t="s">
        <v>82</v>
      </c>
      <c r="B190" s="21">
        <v>40</v>
      </c>
      <c r="C190" s="21" t="s">
        <v>683</v>
      </c>
      <c r="D190" s="21" t="s">
        <v>781</v>
      </c>
      <c r="E190" s="21">
        <v>206</v>
      </c>
      <c r="F190" s="32" t="s">
        <v>796</v>
      </c>
      <c r="G190" s="53" t="s">
        <v>1165</v>
      </c>
      <c r="H190" s="54" t="s">
        <v>1166</v>
      </c>
      <c r="I190" s="21" t="s">
        <v>82</v>
      </c>
      <c r="J190" s="40"/>
      <c r="K190" s="40">
        <v>218000000</v>
      </c>
      <c r="L190" s="21" t="s">
        <v>57</v>
      </c>
      <c r="M190" s="41"/>
      <c r="N190" s="40">
        <v>218000000</v>
      </c>
      <c r="O190" s="29"/>
      <c r="P190" s="30"/>
      <c r="Q190" s="31" t="s">
        <v>672</v>
      </c>
      <c r="R190" s="31"/>
      <c r="S190" s="31"/>
      <c r="T190" s="31"/>
      <c r="U190" s="17"/>
    </row>
    <row r="191" spans="1:21" s="18" customFormat="1" ht="99" hidden="1" customHeight="1" x14ac:dyDescent="0.35">
      <c r="A191" s="20" t="s">
        <v>816</v>
      </c>
      <c r="B191" s="21">
        <v>221</v>
      </c>
      <c r="C191" s="21" t="s">
        <v>692</v>
      </c>
      <c r="D191" s="26" t="s">
        <v>728</v>
      </c>
      <c r="E191" s="21">
        <v>440</v>
      </c>
      <c r="F191" s="32" t="s">
        <v>757</v>
      </c>
      <c r="G191" s="53" t="s">
        <v>1167</v>
      </c>
      <c r="H191" s="87" t="s">
        <v>1168</v>
      </c>
      <c r="I191" s="21" t="s">
        <v>990</v>
      </c>
      <c r="J191" s="40"/>
      <c r="K191" s="88">
        <v>17000000</v>
      </c>
      <c r="L191" s="21" t="s">
        <v>1126</v>
      </c>
      <c r="M191" s="47">
        <v>12750000</v>
      </c>
      <c r="N191" s="88">
        <v>17000000</v>
      </c>
      <c r="O191" s="29" t="s">
        <v>88</v>
      </c>
      <c r="P191" s="30"/>
      <c r="Q191" s="31"/>
      <c r="R191" s="31"/>
      <c r="S191" s="31"/>
      <c r="T191" s="31"/>
      <c r="U191" s="227"/>
    </row>
    <row r="192" spans="1:21" s="18" customFormat="1" ht="99" hidden="1" customHeight="1" x14ac:dyDescent="0.35">
      <c r="A192" s="20" t="s">
        <v>816</v>
      </c>
      <c r="B192" s="21">
        <v>222</v>
      </c>
      <c r="C192" s="21" t="s">
        <v>692</v>
      </c>
      <c r="D192" s="26" t="s">
        <v>728</v>
      </c>
      <c r="E192" s="21">
        <v>440</v>
      </c>
      <c r="F192" s="32" t="s">
        <v>757</v>
      </c>
      <c r="G192" s="53" t="s">
        <v>1169</v>
      </c>
      <c r="H192" s="87" t="s">
        <v>1170</v>
      </c>
      <c r="I192" s="21" t="s">
        <v>990</v>
      </c>
      <c r="J192" s="40" t="s">
        <v>1171</v>
      </c>
      <c r="K192" s="46">
        <v>13176400</v>
      </c>
      <c r="L192" s="21" t="s">
        <v>1126</v>
      </c>
      <c r="M192" s="47">
        <v>9882300</v>
      </c>
      <c r="N192" s="46">
        <v>13176400</v>
      </c>
      <c r="O192" s="29" t="s">
        <v>88</v>
      </c>
      <c r="P192" s="30"/>
      <c r="Q192" s="31"/>
      <c r="R192" s="31"/>
      <c r="S192" s="31"/>
      <c r="T192" s="31"/>
      <c r="U192" s="227"/>
    </row>
    <row r="193" spans="1:21" s="18" customFormat="1" ht="99" hidden="1" customHeight="1" x14ac:dyDescent="0.35">
      <c r="A193" s="20" t="s">
        <v>816</v>
      </c>
      <c r="B193" s="21">
        <v>223</v>
      </c>
      <c r="C193" s="21" t="s">
        <v>692</v>
      </c>
      <c r="D193" s="26" t="s">
        <v>728</v>
      </c>
      <c r="E193" s="21">
        <v>440</v>
      </c>
      <c r="F193" s="32" t="s">
        <v>757</v>
      </c>
      <c r="G193" s="53" t="s">
        <v>1172</v>
      </c>
      <c r="H193" s="39" t="s">
        <v>1173</v>
      </c>
      <c r="I193" s="21" t="s">
        <v>990</v>
      </c>
      <c r="J193" s="40"/>
      <c r="K193" s="46">
        <v>20000000</v>
      </c>
      <c r="L193" s="21" t="s">
        <v>1126</v>
      </c>
      <c r="M193" s="47">
        <v>15000000</v>
      </c>
      <c r="N193" s="46">
        <v>20000000</v>
      </c>
      <c r="O193" s="29" t="s">
        <v>88</v>
      </c>
      <c r="P193" s="30"/>
      <c r="Q193" s="31"/>
      <c r="R193" s="31"/>
      <c r="S193" s="31" t="s">
        <v>671</v>
      </c>
      <c r="T193" s="31"/>
      <c r="U193" s="227"/>
    </row>
    <row r="194" spans="1:21" ht="99" hidden="1" customHeight="1" x14ac:dyDescent="0.35">
      <c r="A194" s="20" t="s">
        <v>104</v>
      </c>
      <c r="B194" s="21">
        <v>68</v>
      </c>
      <c r="C194" s="21" t="s">
        <v>683</v>
      </c>
      <c r="D194" s="21" t="s">
        <v>781</v>
      </c>
      <c r="E194" s="21">
        <v>206</v>
      </c>
      <c r="F194" s="32" t="s">
        <v>796</v>
      </c>
      <c r="G194" s="53" t="s">
        <v>1174</v>
      </c>
      <c r="H194" s="54" t="s">
        <v>1175</v>
      </c>
      <c r="I194" s="21" t="s">
        <v>104</v>
      </c>
      <c r="J194" s="40" t="s">
        <v>1176</v>
      </c>
      <c r="K194" s="40">
        <v>75000000</v>
      </c>
      <c r="L194" s="21" t="s">
        <v>58</v>
      </c>
      <c r="M194" s="41">
        <v>67500000</v>
      </c>
      <c r="N194" s="27">
        <v>18750000</v>
      </c>
      <c r="O194" s="29"/>
      <c r="P194" s="30"/>
      <c r="Q194" s="31" t="s">
        <v>741</v>
      </c>
      <c r="R194" s="31"/>
      <c r="S194" s="31"/>
      <c r="T194" s="31"/>
      <c r="U194" s="17"/>
    </row>
    <row r="195" spans="1:21" ht="99" hidden="1" customHeight="1" x14ac:dyDescent="0.35">
      <c r="A195" s="20" t="s">
        <v>104</v>
      </c>
      <c r="B195" s="21">
        <v>69</v>
      </c>
      <c r="C195" s="21" t="s">
        <v>683</v>
      </c>
      <c r="D195" s="21" t="s">
        <v>781</v>
      </c>
      <c r="E195" s="21">
        <v>206</v>
      </c>
      <c r="F195" s="32" t="s">
        <v>796</v>
      </c>
      <c r="G195" s="53" t="s">
        <v>1177</v>
      </c>
      <c r="H195" s="54" t="s">
        <v>1175</v>
      </c>
      <c r="I195" s="21" t="s">
        <v>104</v>
      </c>
      <c r="J195" s="40" t="s">
        <v>1176</v>
      </c>
      <c r="K195" s="40">
        <v>150000000</v>
      </c>
      <c r="L195" s="21" t="s">
        <v>58</v>
      </c>
      <c r="M195" s="41">
        <v>135000000</v>
      </c>
      <c r="N195" s="27">
        <v>37500000</v>
      </c>
      <c r="O195" s="29"/>
      <c r="P195" s="30"/>
      <c r="Q195" s="31" t="s">
        <v>741</v>
      </c>
      <c r="R195" s="31"/>
      <c r="S195" s="31"/>
      <c r="T195" s="31"/>
      <c r="U195" s="17"/>
    </row>
    <row r="196" spans="1:21" ht="99" hidden="1" customHeight="1" x14ac:dyDescent="0.35">
      <c r="A196" s="20" t="s">
        <v>104</v>
      </c>
      <c r="B196" s="21">
        <v>80</v>
      </c>
      <c r="C196" s="21" t="s">
        <v>683</v>
      </c>
      <c r="D196" s="21" t="s">
        <v>781</v>
      </c>
      <c r="E196" s="21">
        <v>206</v>
      </c>
      <c r="F196" s="32" t="s">
        <v>796</v>
      </c>
      <c r="G196" s="53" t="s">
        <v>1178</v>
      </c>
      <c r="H196" s="54" t="s">
        <v>1179</v>
      </c>
      <c r="I196" s="21" t="s">
        <v>104</v>
      </c>
      <c r="J196" s="40"/>
      <c r="K196" s="40">
        <v>50000000</v>
      </c>
      <c r="L196" s="21" t="s">
        <v>58</v>
      </c>
      <c r="M196" s="41">
        <v>35000000</v>
      </c>
      <c r="N196" s="40">
        <v>50000000</v>
      </c>
      <c r="O196" s="29"/>
      <c r="P196" s="30"/>
      <c r="Q196" s="31" t="s">
        <v>741</v>
      </c>
      <c r="R196" s="31"/>
      <c r="S196" s="31"/>
      <c r="T196" s="31"/>
      <c r="U196" s="17"/>
    </row>
    <row r="197" spans="1:21" ht="99" hidden="1" customHeight="1" x14ac:dyDescent="0.35">
      <c r="A197" s="20" t="s">
        <v>104</v>
      </c>
      <c r="B197" s="21">
        <v>83</v>
      </c>
      <c r="C197" s="21" t="s">
        <v>683</v>
      </c>
      <c r="D197" s="21" t="s">
        <v>781</v>
      </c>
      <c r="E197" s="21">
        <v>206</v>
      </c>
      <c r="F197" s="32" t="s">
        <v>796</v>
      </c>
      <c r="G197" s="53" t="s">
        <v>1180</v>
      </c>
      <c r="H197" s="54" t="s">
        <v>196</v>
      </c>
      <c r="I197" s="21" t="s">
        <v>104</v>
      </c>
      <c r="J197" s="40" t="s">
        <v>187</v>
      </c>
      <c r="K197" s="40">
        <v>200000000</v>
      </c>
      <c r="L197" s="21" t="s">
        <v>58</v>
      </c>
      <c r="M197" s="41">
        <v>140000000</v>
      </c>
      <c r="N197" s="27">
        <v>50000000</v>
      </c>
      <c r="O197" s="29"/>
      <c r="P197" s="30"/>
      <c r="Q197" s="31" t="s">
        <v>672</v>
      </c>
      <c r="R197" s="31"/>
      <c r="S197" s="31"/>
      <c r="T197" s="31"/>
      <c r="U197" s="17"/>
    </row>
    <row r="198" spans="1:21" s="18" customFormat="1" ht="99" hidden="1" customHeight="1" x14ac:dyDescent="0.35">
      <c r="A198" s="20" t="s">
        <v>816</v>
      </c>
      <c r="B198" s="21">
        <v>224</v>
      </c>
      <c r="C198" s="21" t="s">
        <v>692</v>
      </c>
      <c r="D198" s="26" t="s">
        <v>728</v>
      </c>
      <c r="E198" s="21">
        <v>440</v>
      </c>
      <c r="F198" s="32" t="s">
        <v>757</v>
      </c>
      <c r="G198" s="53" t="s">
        <v>1181</v>
      </c>
      <c r="H198" s="39" t="s">
        <v>1182</v>
      </c>
      <c r="I198" s="21" t="s">
        <v>990</v>
      </c>
      <c r="J198" s="40" t="s">
        <v>1183</v>
      </c>
      <c r="K198" s="46">
        <v>500000</v>
      </c>
      <c r="L198" s="21" t="s">
        <v>1126</v>
      </c>
      <c r="M198" s="47">
        <v>375000</v>
      </c>
      <c r="N198" s="46">
        <v>500000</v>
      </c>
      <c r="O198" s="29" t="s">
        <v>88</v>
      </c>
      <c r="P198" s="30"/>
      <c r="Q198" s="31"/>
      <c r="R198" s="31"/>
      <c r="S198" s="31" t="s">
        <v>671</v>
      </c>
      <c r="T198" s="31"/>
      <c r="U198" s="227"/>
    </row>
    <row r="199" spans="1:21" s="18" customFormat="1" ht="99" hidden="1" customHeight="1" x14ac:dyDescent="0.35">
      <c r="A199" s="20" t="s">
        <v>816</v>
      </c>
      <c r="B199" s="21">
        <v>225</v>
      </c>
      <c r="C199" s="21" t="s">
        <v>692</v>
      </c>
      <c r="D199" s="26" t="s">
        <v>728</v>
      </c>
      <c r="E199" s="21">
        <v>440</v>
      </c>
      <c r="F199" s="32" t="s">
        <v>757</v>
      </c>
      <c r="G199" s="53" t="s">
        <v>1184</v>
      </c>
      <c r="H199" s="39" t="s">
        <v>1185</v>
      </c>
      <c r="I199" s="21" t="s">
        <v>990</v>
      </c>
      <c r="J199" s="40"/>
      <c r="K199" s="46">
        <v>2544000</v>
      </c>
      <c r="L199" s="21" t="s">
        <v>1126</v>
      </c>
      <c r="M199" s="47">
        <v>1908000</v>
      </c>
      <c r="N199" s="46">
        <v>2544000</v>
      </c>
      <c r="O199" s="29" t="s">
        <v>88</v>
      </c>
      <c r="P199" s="30"/>
      <c r="Q199" s="31"/>
      <c r="R199" s="31"/>
      <c r="S199" s="31"/>
      <c r="T199" s="31"/>
      <c r="U199" s="227"/>
    </row>
    <row r="200" spans="1:21" s="18" customFormat="1" ht="99" hidden="1" customHeight="1" x14ac:dyDescent="0.35">
      <c r="A200" s="20" t="s">
        <v>816</v>
      </c>
      <c r="B200" s="21">
        <v>226</v>
      </c>
      <c r="C200" s="21" t="s">
        <v>692</v>
      </c>
      <c r="D200" s="26" t="s">
        <v>728</v>
      </c>
      <c r="E200" s="21">
        <v>440</v>
      </c>
      <c r="F200" s="32" t="s">
        <v>757</v>
      </c>
      <c r="G200" s="53" t="s">
        <v>1186</v>
      </c>
      <c r="H200" s="39" t="s">
        <v>1187</v>
      </c>
      <c r="I200" s="21" t="s">
        <v>990</v>
      </c>
      <c r="J200" s="40"/>
      <c r="K200" s="46">
        <v>1700000</v>
      </c>
      <c r="L200" s="21" t="s">
        <v>1100</v>
      </c>
      <c r="M200" s="47">
        <v>1275000</v>
      </c>
      <c r="N200" s="46">
        <v>1700000</v>
      </c>
      <c r="O200" s="29" t="s">
        <v>88</v>
      </c>
      <c r="P200" s="30"/>
      <c r="Q200" s="31"/>
      <c r="R200" s="31"/>
      <c r="S200" s="31"/>
      <c r="T200" s="31"/>
      <c r="U200" s="227"/>
    </row>
    <row r="201" spans="1:21" s="18" customFormat="1" ht="99" hidden="1" customHeight="1" x14ac:dyDescent="0.35">
      <c r="A201" s="20" t="s">
        <v>170</v>
      </c>
      <c r="B201" s="21">
        <v>230.5</v>
      </c>
      <c r="C201" s="21" t="s">
        <v>742</v>
      </c>
      <c r="D201" s="26" t="s">
        <v>743</v>
      </c>
      <c r="E201" s="21">
        <v>317</v>
      </c>
      <c r="F201" s="64" t="s">
        <v>1130</v>
      </c>
      <c r="G201" s="53" t="s">
        <v>1188</v>
      </c>
      <c r="H201" s="54" t="s">
        <v>1189</v>
      </c>
      <c r="I201" s="21" t="s">
        <v>170</v>
      </c>
      <c r="J201" s="21"/>
      <c r="K201" s="40">
        <v>4000000</v>
      </c>
      <c r="L201" s="21" t="s">
        <v>57</v>
      </c>
      <c r="M201" s="41"/>
      <c r="N201" s="40">
        <v>4000000</v>
      </c>
      <c r="O201" s="29" t="s">
        <v>65</v>
      </c>
      <c r="P201" s="30"/>
      <c r="Q201" s="31"/>
      <c r="R201" s="31"/>
      <c r="S201" s="31" t="s">
        <v>671</v>
      </c>
      <c r="T201" s="31"/>
      <c r="U201" s="227"/>
    </row>
    <row r="202" spans="1:21" s="18" customFormat="1" ht="99" hidden="1" customHeight="1" x14ac:dyDescent="0.35">
      <c r="A202" s="20" t="s">
        <v>170</v>
      </c>
      <c r="B202" s="21">
        <v>233</v>
      </c>
      <c r="C202" s="21" t="s">
        <v>742</v>
      </c>
      <c r="D202" s="26" t="s">
        <v>743</v>
      </c>
      <c r="E202" s="21">
        <v>317</v>
      </c>
      <c r="F202" s="64" t="s">
        <v>1130</v>
      </c>
      <c r="G202" s="53" t="s">
        <v>1190</v>
      </c>
      <c r="H202" s="74" t="s">
        <v>1191</v>
      </c>
      <c r="I202" s="21" t="s">
        <v>170</v>
      </c>
      <c r="J202" s="40"/>
      <c r="K202" s="40">
        <v>63000</v>
      </c>
      <c r="L202" s="21" t="s">
        <v>57</v>
      </c>
      <c r="M202" s="41"/>
      <c r="N202" s="40">
        <v>63000</v>
      </c>
      <c r="O202" s="29" t="s">
        <v>65</v>
      </c>
      <c r="P202" s="30"/>
      <c r="Q202" s="31"/>
      <c r="R202" s="31"/>
      <c r="S202" s="31" t="s">
        <v>671</v>
      </c>
      <c r="T202" s="31"/>
      <c r="U202" s="227"/>
    </row>
    <row r="203" spans="1:21" ht="99" hidden="1" customHeight="1" x14ac:dyDescent="0.35">
      <c r="A203" s="20"/>
      <c r="B203" s="26"/>
      <c r="C203" s="21" t="s">
        <v>683</v>
      </c>
      <c r="D203" s="26" t="s">
        <v>1192</v>
      </c>
      <c r="E203" s="26">
        <v>222</v>
      </c>
      <c r="F203" s="32" t="s">
        <v>1193</v>
      </c>
      <c r="G203" s="33"/>
      <c r="H203" s="54"/>
      <c r="I203" s="21"/>
      <c r="J203" s="40"/>
      <c r="K203" s="40"/>
      <c r="L203" s="21"/>
      <c r="M203" s="41"/>
      <c r="N203" s="27"/>
      <c r="O203" s="29"/>
      <c r="P203" s="30"/>
      <c r="Q203" s="31"/>
      <c r="R203" s="31"/>
      <c r="S203" s="31"/>
      <c r="T203" s="31"/>
      <c r="U203" s="17"/>
    </row>
    <row r="204" spans="1:21" ht="99" hidden="1" customHeight="1" x14ac:dyDescent="0.35">
      <c r="A204" s="20" t="s">
        <v>125</v>
      </c>
      <c r="B204" s="26">
        <v>499.1</v>
      </c>
      <c r="C204" s="21" t="s">
        <v>683</v>
      </c>
      <c r="D204" s="26" t="s">
        <v>1192</v>
      </c>
      <c r="E204" s="26">
        <v>223</v>
      </c>
      <c r="F204" s="64" t="s">
        <v>1194</v>
      </c>
      <c r="G204" s="53" t="s">
        <v>1195</v>
      </c>
      <c r="H204" s="54" t="s">
        <v>1196</v>
      </c>
      <c r="I204" s="21" t="s">
        <v>125</v>
      </c>
      <c r="J204" s="40" t="s">
        <v>151</v>
      </c>
      <c r="K204" s="40">
        <v>23106575</v>
      </c>
      <c r="L204" s="21" t="s">
        <v>57</v>
      </c>
      <c r="M204" s="41"/>
      <c r="N204" s="40">
        <v>23106575</v>
      </c>
      <c r="O204" s="29"/>
      <c r="P204" s="30"/>
      <c r="Q204" s="31" t="s">
        <v>672</v>
      </c>
      <c r="R204" s="31"/>
      <c r="S204" s="31"/>
      <c r="T204" s="31"/>
      <c r="U204" s="17"/>
    </row>
    <row r="205" spans="1:21" s="262" customFormat="1" ht="99" customHeight="1" x14ac:dyDescent="0.35">
      <c r="A205" s="253" t="s">
        <v>170</v>
      </c>
      <c r="B205" s="254">
        <v>234</v>
      </c>
      <c r="C205" s="254" t="s">
        <v>742</v>
      </c>
      <c r="D205" s="266" t="s">
        <v>743</v>
      </c>
      <c r="E205" s="254">
        <v>316</v>
      </c>
      <c r="F205" s="255" t="s">
        <v>744</v>
      </c>
      <c r="G205" s="256" t="s">
        <v>1197</v>
      </c>
      <c r="H205" s="257" t="s">
        <v>1198</v>
      </c>
      <c r="I205" s="254" t="s">
        <v>170</v>
      </c>
      <c r="J205" s="258"/>
      <c r="K205" s="40">
        <v>10071000</v>
      </c>
      <c r="L205" s="254" t="s">
        <v>57</v>
      </c>
      <c r="M205" s="41"/>
      <c r="N205" s="259">
        <v>5035500</v>
      </c>
      <c r="O205" s="260" t="s">
        <v>65</v>
      </c>
      <c r="P205" s="30"/>
      <c r="Q205" s="31"/>
      <c r="R205" s="31"/>
      <c r="S205" s="31"/>
      <c r="T205" s="31"/>
      <c r="U205" s="261"/>
    </row>
    <row r="206" spans="1:21" s="18" customFormat="1" ht="99" hidden="1" customHeight="1" x14ac:dyDescent="0.35">
      <c r="A206" s="20" t="s">
        <v>308</v>
      </c>
      <c r="B206" s="21">
        <v>243</v>
      </c>
      <c r="C206" s="26" t="s">
        <v>891</v>
      </c>
      <c r="D206" s="21" t="s">
        <v>892</v>
      </c>
      <c r="E206" s="26">
        <v>380</v>
      </c>
      <c r="F206" s="32" t="s">
        <v>1199</v>
      </c>
      <c r="G206" s="53" t="s">
        <v>1200</v>
      </c>
      <c r="H206" s="54" t="s">
        <v>1201</v>
      </c>
      <c r="I206" s="21" t="s">
        <v>1202</v>
      </c>
      <c r="J206" s="21" t="s">
        <v>1203</v>
      </c>
      <c r="K206" s="40">
        <v>200000000</v>
      </c>
      <c r="L206" s="21" t="s">
        <v>57</v>
      </c>
      <c r="M206" s="41"/>
      <c r="N206" s="40">
        <v>50000000</v>
      </c>
      <c r="O206" s="29" t="s">
        <v>65</v>
      </c>
      <c r="P206" s="30"/>
      <c r="Q206" s="31" t="s">
        <v>672</v>
      </c>
      <c r="R206" s="31"/>
      <c r="S206" s="31"/>
      <c r="T206" s="31"/>
      <c r="U206" s="227"/>
    </row>
    <row r="207" spans="1:21" s="262" customFormat="1" ht="99" customHeight="1" x14ac:dyDescent="0.35">
      <c r="A207" s="253" t="s">
        <v>308</v>
      </c>
      <c r="B207" s="254">
        <v>244</v>
      </c>
      <c r="C207" s="266" t="s">
        <v>891</v>
      </c>
      <c r="D207" s="266" t="s">
        <v>1204</v>
      </c>
      <c r="E207" s="266">
        <v>369</v>
      </c>
      <c r="F207" s="255" t="s">
        <v>1205</v>
      </c>
      <c r="G207" s="256" t="s">
        <v>1206</v>
      </c>
      <c r="H207" s="257" t="s">
        <v>1207</v>
      </c>
      <c r="I207" s="254" t="s">
        <v>308</v>
      </c>
      <c r="J207" s="254" t="s">
        <v>309</v>
      </c>
      <c r="K207" s="40">
        <v>120000000</v>
      </c>
      <c r="L207" s="254" t="s">
        <v>62</v>
      </c>
      <c r="M207" s="41">
        <v>102000000</v>
      </c>
      <c r="N207" s="259">
        <v>20000000</v>
      </c>
      <c r="O207" s="260" t="s">
        <v>65</v>
      </c>
      <c r="P207" s="30"/>
      <c r="Q207" s="31" t="s">
        <v>741</v>
      </c>
      <c r="R207" s="31"/>
      <c r="S207" s="31"/>
      <c r="T207" s="31"/>
      <c r="U207" s="261"/>
    </row>
    <row r="208" spans="1:21" ht="99" hidden="1" customHeight="1" x14ac:dyDescent="0.35">
      <c r="A208" s="20" t="s">
        <v>139</v>
      </c>
      <c r="B208" s="21">
        <v>22</v>
      </c>
      <c r="C208" s="21" t="s">
        <v>683</v>
      </c>
      <c r="D208" s="21" t="s">
        <v>1192</v>
      </c>
      <c r="E208" s="21">
        <v>224</v>
      </c>
      <c r="F208" s="64" t="s">
        <v>1208</v>
      </c>
      <c r="G208" s="53" t="s">
        <v>1209</v>
      </c>
      <c r="H208" s="54" t="s">
        <v>1210</v>
      </c>
      <c r="I208" s="21" t="s">
        <v>139</v>
      </c>
      <c r="J208" s="40" t="s">
        <v>1211</v>
      </c>
      <c r="K208" s="40">
        <v>500000000</v>
      </c>
      <c r="L208" s="21" t="s">
        <v>57</v>
      </c>
      <c r="M208" s="41"/>
      <c r="N208" s="40">
        <v>500000000</v>
      </c>
      <c r="O208" s="29"/>
      <c r="P208" s="30"/>
      <c r="Q208" s="31" t="s">
        <v>672</v>
      </c>
      <c r="R208" s="31"/>
      <c r="S208" s="31"/>
      <c r="T208" s="31"/>
      <c r="U208" s="17"/>
    </row>
    <row r="209" spans="1:21" ht="99" hidden="1" customHeight="1" x14ac:dyDescent="0.35">
      <c r="A209" s="20"/>
      <c r="B209" s="21"/>
      <c r="C209" s="21" t="s">
        <v>683</v>
      </c>
      <c r="D209" s="21" t="s">
        <v>1192</v>
      </c>
      <c r="E209" s="21">
        <v>225</v>
      </c>
      <c r="F209" s="64" t="s">
        <v>1212</v>
      </c>
      <c r="G209" s="33"/>
      <c r="H209" s="54"/>
      <c r="I209" s="21"/>
      <c r="J209" s="40"/>
      <c r="K209" s="40"/>
      <c r="L209" s="21"/>
      <c r="M209" s="41"/>
      <c r="N209" s="40"/>
      <c r="O209" s="29"/>
      <c r="P209" s="30"/>
      <c r="Q209" s="31"/>
      <c r="R209" s="31"/>
      <c r="S209" s="31"/>
      <c r="T209" s="31"/>
      <c r="U209" s="17"/>
    </row>
    <row r="210" spans="1:21" s="18" customFormat="1" ht="99" hidden="1" customHeight="1" x14ac:dyDescent="0.35">
      <c r="A210" s="20" t="s">
        <v>308</v>
      </c>
      <c r="B210" s="21">
        <v>245</v>
      </c>
      <c r="C210" s="26" t="s">
        <v>891</v>
      </c>
      <c r="D210" s="26" t="s">
        <v>1204</v>
      </c>
      <c r="E210" s="26">
        <v>369</v>
      </c>
      <c r="F210" s="32" t="s">
        <v>1205</v>
      </c>
      <c r="G210" s="53" t="s">
        <v>1213</v>
      </c>
      <c r="H210" s="54" t="s">
        <v>1214</v>
      </c>
      <c r="I210" s="21" t="s">
        <v>308</v>
      </c>
      <c r="J210" s="21" t="s">
        <v>309</v>
      </c>
      <c r="K210" s="40">
        <v>40000000</v>
      </c>
      <c r="L210" s="21" t="s">
        <v>62</v>
      </c>
      <c r="M210" s="41">
        <v>34000000</v>
      </c>
      <c r="N210" s="27">
        <v>10000000</v>
      </c>
      <c r="O210" s="29" t="s">
        <v>65</v>
      </c>
      <c r="P210" s="30"/>
      <c r="Q210" s="31" t="s">
        <v>741</v>
      </c>
      <c r="R210" s="31"/>
      <c r="S210" s="31"/>
      <c r="T210" s="31"/>
      <c r="U210" s="227"/>
    </row>
    <row r="211" spans="1:21" s="18" customFormat="1" ht="99" hidden="1" customHeight="1" x14ac:dyDescent="0.35">
      <c r="A211" s="20" t="s">
        <v>308</v>
      </c>
      <c r="B211" s="21">
        <v>249</v>
      </c>
      <c r="C211" s="21" t="s">
        <v>891</v>
      </c>
      <c r="D211" s="21" t="s">
        <v>892</v>
      </c>
      <c r="E211" s="21">
        <v>380</v>
      </c>
      <c r="F211" s="32" t="s">
        <v>1199</v>
      </c>
      <c r="G211" s="53" t="s">
        <v>1215</v>
      </c>
      <c r="H211" s="54" t="s">
        <v>1216</v>
      </c>
      <c r="I211" s="21" t="s">
        <v>308</v>
      </c>
      <c r="J211" s="40" t="s">
        <v>767</v>
      </c>
      <c r="K211" s="40">
        <v>155000000</v>
      </c>
      <c r="L211" s="21" t="s">
        <v>62</v>
      </c>
      <c r="M211" s="41"/>
      <c r="N211" s="27">
        <v>38750000</v>
      </c>
      <c r="O211" s="29" t="s">
        <v>65</v>
      </c>
      <c r="P211" s="30"/>
      <c r="Q211" s="31" t="s">
        <v>672</v>
      </c>
      <c r="R211" s="31"/>
      <c r="S211" s="31"/>
      <c r="T211" s="31"/>
      <c r="U211" s="227"/>
    </row>
    <row r="212" spans="1:21" ht="99" hidden="1" customHeight="1" x14ac:dyDescent="0.35">
      <c r="A212" s="20" t="s">
        <v>104</v>
      </c>
      <c r="B212" s="21">
        <v>79</v>
      </c>
      <c r="C212" s="21" t="s">
        <v>683</v>
      </c>
      <c r="D212" s="21" t="s">
        <v>684</v>
      </c>
      <c r="E212" s="21">
        <v>237</v>
      </c>
      <c r="F212" s="64" t="s">
        <v>685</v>
      </c>
      <c r="G212" s="53" t="s">
        <v>1217</v>
      </c>
      <c r="H212" s="54" t="s">
        <v>1218</v>
      </c>
      <c r="I212" s="21" t="s">
        <v>104</v>
      </c>
      <c r="J212" s="40"/>
      <c r="K212" s="40">
        <v>100000000</v>
      </c>
      <c r="L212" s="21" t="s">
        <v>57</v>
      </c>
      <c r="M212" s="41"/>
      <c r="N212" s="40">
        <v>100000000</v>
      </c>
      <c r="O212" s="29"/>
      <c r="P212" s="30"/>
      <c r="Q212" s="31" t="s">
        <v>672</v>
      </c>
      <c r="R212" s="31"/>
      <c r="S212" s="31"/>
      <c r="T212" s="31"/>
      <c r="U212" s="17"/>
    </row>
    <row r="213" spans="1:21" ht="99" hidden="1" customHeight="1" x14ac:dyDescent="0.35">
      <c r="A213" s="20" t="s">
        <v>816</v>
      </c>
      <c r="B213" s="21">
        <v>161</v>
      </c>
      <c r="C213" s="21" t="s">
        <v>683</v>
      </c>
      <c r="D213" s="21" t="s">
        <v>684</v>
      </c>
      <c r="E213" s="21">
        <v>237</v>
      </c>
      <c r="F213" s="64" t="s">
        <v>685</v>
      </c>
      <c r="G213" s="53" t="s">
        <v>1219</v>
      </c>
      <c r="H213" s="54" t="s">
        <v>1220</v>
      </c>
      <c r="I213" s="21" t="s">
        <v>820</v>
      </c>
      <c r="J213" s="40"/>
      <c r="K213" s="40">
        <v>60951</v>
      </c>
      <c r="L213" s="21" t="s">
        <v>57</v>
      </c>
      <c r="M213" s="41"/>
      <c r="N213" s="40">
        <v>60951</v>
      </c>
      <c r="O213" s="29"/>
      <c r="P213" s="30"/>
      <c r="Q213" s="31"/>
      <c r="R213" s="31"/>
      <c r="S213" s="31"/>
      <c r="T213" s="31"/>
      <c r="U213" s="17"/>
    </row>
    <row r="214" spans="1:21" s="18" customFormat="1" ht="99" hidden="1" customHeight="1" x14ac:dyDescent="0.35">
      <c r="A214" s="20" t="s">
        <v>308</v>
      </c>
      <c r="B214" s="21">
        <v>251</v>
      </c>
      <c r="C214" s="21" t="s">
        <v>891</v>
      </c>
      <c r="D214" s="21" t="s">
        <v>1204</v>
      </c>
      <c r="E214" s="21">
        <v>370</v>
      </c>
      <c r="F214" s="32" t="s">
        <v>1221</v>
      </c>
      <c r="G214" s="53" t="s">
        <v>1222</v>
      </c>
      <c r="H214" s="54" t="s">
        <v>1223</v>
      </c>
      <c r="I214" s="21" t="s">
        <v>308</v>
      </c>
      <c r="J214" s="21" t="s">
        <v>86</v>
      </c>
      <c r="K214" s="40">
        <v>39300000</v>
      </c>
      <c r="L214" s="21" t="s">
        <v>57</v>
      </c>
      <c r="M214" s="41"/>
      <c r="N214" s="27">
        <v>10000000</v>
      </c>
      <c r="O214" s="29" t="s">
        <v>65</v>
      </c>
      <c r="P214" s="30"/>
      <c r="Q214" s="31"/>
      <c r="R214" s="31"/>
      <c r="S214" s="31" t="s">
        <v>671</v>
      </c>
      <c r="T214" s="31"/>
      <c r="U214" s="227"/>
    </row>
    <row r="215" spans="1:21" ht="99" hidden="1" customHeight="1" x14ac:dyDescent="0.35">
      <c r="A215" s="20"/>
      <c r="B215" s="21"/>
      <c r="C215" s="21" t="s">
        <v>683</v>
      </c>
      <c r="D215" s="21" t="s">
        <v>684</v>
      </c>
      <c r="E215" s="21">
        <v>238</v>
      </c>
      <c r="F215" s="64" t="s">
        <v>1224</v>
      </c>
      <c r="G215" s="33"/>
      <c r="H215" s="54"/>
      <c r="I215" s="21"/>
      <c r="J215" s="21"/>
      <c r="K215" s="46"/>
      <c r="L215" s="21"/>
      <c r="M215" s="41"/>
      <c r="N215" s="46"/>
      <c r="O215" s="29"/>
      <c r="P215" s="30"/>
      <c r="Q215" s="31"/>
      <c r="R215" s="31"/>
      <c r="S215" s="31"/>
      <c r="T215" s="31"/>
      <c r="U215" s="17"/>
    </row>
    <row r="216" spans="1:21" s="18" customFormat="1" ht="99" hidden="1" customHeight="1" x14ac:dyDescent="0.35">
      <c r="A216" s="20" t="s">
        <v>308</v>
      </c>
      <c r="B216" s="21">
        <v>252</v>
      </c>
      <c r="C216" s="21" t="s">
        <v>692</v>
      </c>
      <c r="D216" s="21" t="s">
        <v>1096</v>
      </c>
      <c r="E216" s="21">
        <v>410</v>
      </c>
      <c r="F216" s="32" t="s">
        <v>1225</v>
      </c>
      <c r="G216" s="53" t="s">
        <v>1226</v>
      </c>
      <c r="H216" s="39" t="s">
        <v>1227</v>
      </c>
      <c r="I216" s="21" t="s">
        <v>308</v>
      </c>
      <c r="J216" s="21" t="s">
        <v>1228</v>
      </c>
      <c r="K216" s="40">
        <v>14182000</v>
      </c>
      <c r="L216" s="21" t="s">
        <v>57</v>
      </c>
      <c r="M216" s="41"/>
      <c r="N216" s="27">
        <v>14182000</v>
      </c>
      <c r="O216" s="29" t="s">
        <v>65</v>
      </c>
      <c r="P216" s="30"/>
      <c r="Q216" s="31" t="s">
        <v>672</v>
      </c>
      <c r="R216" s="31"/>
      <c r="S216" s="31"/>
      <c r="T216" s="31"/>
      <c r="U216" s="227"/>
    </row>
    <row r="217" spans="1:21" ht="99" hidden="1" customHeight="1" x14ac:dyDescent="0.35">
      <c r="A217" s="20" t="s">
        <v>82</v>
      </c>
      <c r="B217" s="21">
        <v>43</v>
      </c>
      <c r="C217" s="21" t="s">
        <v>683</v>
      </c>
      <c r="D217" s="21" t="s">
        <v>684</v>
      </c>
      <c r="E217" s="21">
        <v>239</v>
      </c>
      <c r="F217" s="64" t="s">
        <v>761</v>
      </c>
      <c r="G217" s="53" t="s">
        <v>1229</v>
      </c>
      <c r="H217" s="54" t="s">
        <v>1230</v>
      </c>
      <c r="I217" s="21" t="s">
        <v>82</v>
      </c>
      <c r="J217" s="40" t="s">
        <v>187</v>
      </c>
      <c r="K217" s="40">
        <v>9000000</v>
      </c>
      <c r="L217" s="21" t="s">
        <v>57</v>
      </c>
      <c r="M217" s="41"/>
      <c r="N217" s="40">
        <v>9000000</v>
      </c>
      <c r="O217" s="29"/>
      <c r="P217" s="30"/>
      <c r="Q217" s="31" t="s">
        <v>741</v>
      </c>
      <c r="R217" s="31"/>
      <c r="S217" s="31"/>
      <c r="T217" s="31"/>
      <c r="U217" s="17"/>
    </row>
    <row r="218" spans="1:21" s="18" customFormat="1" ht="99" hidden="1" customHeight="1" x14ac:dyDescent="0.35">
      <c r="A218" s="20" t="s">
        <v>308</v>
      </c>
      <c r="B218" s="21">
        <v>253</v>
      </c>
      <c r="C218" s="21" t="s">
        <v>692</v>
      </c>
      <c r="D218" s="21" t="s">
        <v>1096</v>
      </c>
      <c r="E218" s="21">
        <v>411</v>
      </c>
      <c r="F218" s="32" t="s">
        <v>1231</v>
      </c>
      <c r="G218" s="53" t="s">
        <v>1232</v>
      </c>
      <c r="H218" s="39" t="s">
        <v>1227</v>
      </c>
      <c r="I218" s="21" t="s">
        <v>308</v>
      </c>
      <c r="J218" s="21" t="s">
        <v>1233</v>
      </c>
      <c r="K218" s="40">
        <v>1750000</v>
      </c>
      <c r="L218" s="21" t="s">
        <v>57</v>
      </c>
      <c r="M218" s="41"/>
      <c r="N218" s="27">
        <v>875000</v>
      </c>
      <c r="O218" s="29" t="s">
        <v>65</v>
      </c>
      <c r="P218" s="30"/>
      <c r="Q218" s="31" t="s">
        <v>672</v>
      </c>
      <c r="R218" s="31"/>
      <c r="S218" s="31"/>
      <c r="T218" s="31"/>
      <c r="U218" s="227"/>
    </row>
    <row r="219" spans="1:21" ht="99" hidden="1" customHeight="1" x14ac:dyDescent="0.35">
      <c r="A219" s="20" t="s">
        <v>104</v>
      </c>
      <c r="B219" s="21">
        <v>82</v>
      </c>
      <c r="C219" s="21" t="s">
        <v>683</v>
      </c>
      <c r="D219" s="21" t="s">
        <v>684</v>
      </c>
      <c r="E219" s="21">
        <v>239</v>
      </c>
      <c r="F219" s="64" t="s">
        <v>761</v>
      </c>
      <c r="G219" s="53" t="s">
        <v>1234</v>
      </c>
      <c r="H219" s="54" t="s">
        <v>440</v>
      </c>
      <c r="I219" s="21" t="s">
        <v>104</v>
      </c>
      <c r="J219" s="40" t="s">
        <v>187</v>
      </c>
      <c r="K219" s="40">
        <v>150000000</v>
      </c>
      <c r="L219" s="21" t="s">
        <v>58</v>
      </c>
      <c r="M219" s="41">
        <v>105000000</v>
      </c>
      <c r="N219" s="27">
        <v>50000000</v>
      </c>
      <c r="O219" s="29"/>
      <c r="P219" s="30"/>
      <c r="Q219" s="31" t="s">
        <v>672</v>
      </c>
      <c r="R219" s="31"/>
      <c r="S219" s="31"/>
      <c r="T219" s="31"/>
      <c r="U219" s="17"/>
    </row>
    <row r="220" spans="1:21" ht="99" hidden="1" customHeight="1" x14ac:dyDescent="0.35">
      <c r="A220" s="20" t="s">
        <v>104</v>
      </c>
      <c r="B220" s="21">
        <v>84</v>
      </c>
      <c r="C220" s="21" t="s">
        <v>683</v>
      </c>
      <c r="D220" s="21" t="s">
        <v>684</v>
      </c>
      <c r="E220" s="21">
        <v>239</v>
      </c>
      <c r="F220" s="64" t="s">
        <v>761</v>
      </c>
      <c r="G220" s="53" t="s">
        <v>1235</v>
      </c>
      <c r="H220" s="54" t="s">
        <v>435</v>
      </c>
      <c r="I220" s="21" t="s">
        <v>104</v>
      </c>
      <c r="J220" s="40" t="s">
        <v>187</v>
      </c>
      <c r="K220" s="40">
        <v>200000000</v>
      </c>
      <c r="L220" s="21" t="s">
        <v>58</v>
      </c>
      <c r="M220" s="41">
        <v>140000000</v>
      </c>
      <c r="N220" s="27">
        <v>50000000</v>
      </c>
      <c r="O220" s="29"/>
      <c r="P220" s="30"/>
      <c r="Q220" s="31" t="s">
        <v>672</v>
      </c>
      <c r="R220" s="31"/>
      <c r="S220" s="31"/>
      <c r="T220" s="31"/>
      <c r="U220" s="17"/>
    </row>
    <row r="221" spans="1:21" ht="99" hidden="1" customHeight="1" x14ac:dyDescent="0.35">
      <c r="A221" s="20" t="s">
        <v>104</v>
      </c>
      <c r="B221" s="21">
        <v>85</v>
      </c>
      <c r="C221" s="21" t="s">
        <v>683</v>
      </c>
      <c r="D221" s="21" t="s">
        <v>684</v>
      </c>
      <c r="E221" s="21">
        <v>239</v>
      </c>
      <c r="F221" s="64" t="s">
        <v>761</v>
      </c>
      <c r="G221" s="53" t="s">
        <v>1236</v>
      </c>
      <c r="H221" s="54" t="s">
        <v>141</v>
      </c>
      <c r="I221" s="21" t="s">
        <v>104</v>
      </c>
      <c r="J221" s="40" t="s">
        <v>139</v>
      </c>
      <c r="K221" s="40">
        <v>50000000</v>
      </c>
      <c r="L221" s="21" t="s">
        <v>59</v>
      </c>
      <c r="M221" s="41">
        <v>22500000</v>
      </c>
      <c r="N221" s="68">
        <v>50000000</v>
      </c>
      <c r="O221" s="29" t="s">
        <v>1237</v>
      </c>
      <c r="P221" s="30"/>
      <c r="Q221" s="31" t="s">
        <v>672</v>
      </c>
      <c r="R221" s="31"/>
      <c r="S221" s="31"/>
      <c r="T221" s="31"/>
      <c r="U221" s="17"/>
    </row>
    <row r="222" spans="1:21" s="262" customFormat="1" ht="99" customHeight="1" x14ac:dyDescent="0.35">
      <c r="A222" s="253" t="s">
        <v>308</v>
      </c>
      <c r="B222" s="254">
        <v>256</v>
      </c>
      <c r="C222" s="254" t="s">
        <v>891</v>
      </c>
      <c r="D222" s="254" t="s">
        <v>892</v>
      </c>
      <c r="E222" s="254">
        <v>383</v>
      </c>
      <c r="F222" s="255" t="s">
        <v>1238</v>
      </c>
      <c r="G222" s="256" t="s">
        <v>1239</v>
      </c>
      <c r="H222" s="257" t="s">
        <v>241</v>
      </c>
      <c r="I222" s="254" t="s">
        <v>242</v>
      </c>
      <c r="J222" s="254" t="s">
        <v>243</v>
      </c>
      <c r="K222" s="40">
        <v>10000000</v>
      </c>
      <c r="L222" s="254" t="s">
        <v>58</v>
      </c>
      <c r="M222" s="41">
        <v>8500000</v>
      </c>
      <c r="N222" s="259">
        <v>5000000</v>
      </c>
      <c r="O222" s="260" t="s">
        <v>65</v>
      </c>
      <c r="P222" s="30"/>
      <c r="Q222" s="31" t="s">
        <v>672</v>
      </c>
      <c r="R222" s="31" t="s">
        <v>784</v>
      </c>
      <c r="S222" s="31" t="s">
        <v>671</v>
      </c>
      <c r="T222" s="31"/>
      <c r="U222" s="261"/>
    </row>
    <row r="223" spans="1:21" s="18" customFormat="1" ht="99" hidden="1" customHeight="1" x14ac:dyDescent="0.35">
      <c r="A223" s="20" t="s">
        <v>308</v>
      </c>
      <c r="B223" s="21">
        <v>257</v>
      </c>
      <c r="C223" s="21" t="s">
        <v>891</v>
      </c>
      <c r="D223" s="21" t="s">
        <v>1204</v>
      </c>
      <c r="E223" s="21">
        <v>367</v>
      </c>
      <c r="F223" s="32" t="s">
        <v>1240</v>
      </c>
      <c r="G223" s="53" t="s">
        <v>1241</v>
      </c>
      <c r="H223" s="54" t="s">
        <v>1242</v>
      </c>
      <c r="I223" s="21" t="s">
        <v>242</v>
      </c>
      <c r="J223" s="40"/>
      <c r="K223" s="40">
        <v>20000000</v>
      </c>
      <c r="L223" s="21" t="s">
        <v>63</v>
      </c>
      <c r="M223" s="41">
        <v>17000000</v>
      </c>
      <c r="N223" s="27">
        <v>5000000</v>
      </c>
      <c r="O223" s="29" t="s">
        <v>65</v>
      </c>
      <c r="P223" s="30"/>
      <c r="Q223" s="31" t="s">
        <v>672</v>
      </c>
      <c r="R223" s="31"/>
      <c r="S223" s="31"/>
      <c r="T223" s="31"/>
      <c r="U223" s="227"/>
    </row>
    <row r="224" spans="1:21" s="18" customFormat="1" ht="99" hidden="1" customHeight="1" x14ac:dyDescent="0.35">
      <c r="A224" s="20" t="s">
        <v>308</v>
      </c>
      <c r="B224" s="21">
        <v>259</v>
      </c>
      <c r="C224" s="21" t="s">
        <v>891</v>
      </c>
      <c r="D224" s="21" t="s">
        <v>1204</v>
      </c>
      <c r="E224" s="21">
        <v>367</v>
      </c>
      <c r="F224" s="32" t="s">
        <v>1240</v>
      </c>
      <c r="G224" s="53" t="s">
        <v>1243</v>
      </c>
      <c r="H224" s="54" t="s">
        <v>1244</v>
      </c>
      <c r="I224" s="21" t="s">
        <v>308</v>
      </c>
      <c r="J224" s="40" t="s">
        <v>93</v>
      </c>
      <c r="K224" s="40">
        <v>24500000</v>
      </c>
      <c r="L224" s="21" t="s">
        <v>63</v>
      </c>
      <c r="M224" s="41"/>
      <c r="N224" s="27">
        <v>24500000</v>
      </c>
      <c r="O224" s="29" t="s">
        <v>65</v>
      </c>
      <c r="P224" s="30" t="s">
        <v>671</v>
      </c>
      <c r="Q224" s="31" t="s">
        <v>672</v>
      </c>
      <c r="R224" s="31"/>
      <c r="S224" s="31"/>
      <c r="T224" s="31"/>
      <c r="U224" s="227"/>
    </row>
    <row r="225" spans="1:21" s="18" customFormat="1" ht="99" hidden="1" customHeight="1" x14ac:dyDescent="0.35">
      <c r="A225" s="20" t="s">
        <v>308</v>
      </c>
      <c r="B225" s="21">
        <v>261</v>
      </c>
      <c r="C225" s="21" t="s">
        <v>891</v>
      </c>
      <c r="D225" s="21" t="s">
        <v>1204</v>
      </c>
      <c r="E225" s="21">
        <v>370</v>
      </c>
      <c r="F225" s="32" t="s">
        <v>1221</v>
      </c>
      <c r="G225" s="53" t="s">
        <v>1245</v>
      </c>
      <c r="H225" s="54" t="s">
        <v>1246</v>
      </c>
      <c r="I225" s="21" t="s">
        <v>308</v>
      </c>
      <c r="J225" s="40"/>
      <c r="K225" s="40">
        <v>1550000</v>
      </c>
      <c r="L225" s="21" t="s">
        <v>57</v>
      </c>
      <c r="M225" s="41"/>
      <c r="N225" s="27">
        <v>1550000</v>
      </c>
      <c r="O225" s="29" t="s">
        <v>65</v>
      </c>
      <c r="P225" s="30"/>
      <c r="Q225" s="31"/>
      <c r="R225" s="31"/>
      <c r="S225" s="31" t="s">
        <v>671</v>
      </c>
      <c r="T225" s="31"/>
      <c r="U225" s="227"/>
    </row>
    <row r="226" spans="1:21" s="18" customFormat="1" ht="99" hidden="1" customHeight="1" x14ac:dyDescent="0.35">
      <c r="A226" s="20" t="s">
        <v>308</v>
      </c>
      <c r="B226" s="21">
        <v>262</v>
      </c>
      <c r="C226" s="21" t="s">
        <v>891</v>
      </c>
      <c r="D226" s="21" t="s">
        <v>892</v>
      </c>
      <c r="E226" s="21">
        <v>382</v>
      </c>
      <c r="F226" s="32" t="s">
        <v>1247</v>
      </c>
      <c r="G226" s="53" t="s">
        <v>1248</v>
      </c>
      <c r="H226" s="54" t="s">
        <v>1249</v>
      </c>
      <c r="I226" s="21" t="s">
        <v>308</v>
      </c>
      <c r="J226" s="40"/>
      <c r="K226" s="40">
        <v>17200000</v>
      </c>
      <c r="L226" s="21" t="s">
        <v>57</v>
      </c>
      <c r="M226" s="41"/>
      <c r="N226" s="27">
        <v>8600000</v>
      </c>
      <c r="O226" s="29" t="s">
        <v>65</v>
      </c>
      <c r="P226" s="30"/>
      <c r="Q226" s="31"/>
      <c r="R226" s="31"/>
      <c r="S226" s="31"/>
      <c r="T226" s="31"/>
      <c r="U226" s="227"/>
    </row>
    <row r="227" spans="1:21" ht="99" hidden="1" customHeight="1" x14ac:dyDescent="0.35">
      <c r="A227" s="20" t="s">
        <v>104</v>
      </c>
      <c r="B227" s="21">
        <v>86</v>
      </c>
      <c r="C227" s="21" t="s">
        <v>683</v>
      </c>
      <c r="D227" s="21" t="s">
        <v>684</v>
      </c>
      <c r="E227" s="21">
        <v>240</v>
      </c>
      <c r="F227" s="64" t="s">
        <v>809</v>
      </c>
      <c r="G227" s="53" t="s">
        <v>1250</v>
      </c>
      <c r="H227" s="54" t="s">
        <v>409</v>
      </c>
      <c r="I227" s="21" t="s">
        <v>104</v>
      </c>
      <c r="J227" s="40" t="s">
        <v>109</v>
      </c>
      <c r="K227" s="40">
        <v>40000000</v>
      </c>
      <c r="L227" s="21" t="s">
        <v>58</v>
      </c>
      <c r="M227" s="41">
        <v>28000000</v>
      </c>
      <c r="N227" s="27">
        <v>10000000</v>
      </c>
      <c r="O227" s="29"/>
      <c r="P227" s="30"/>
      <c r="Q227" s="31" t="s">
        <v>672</v>
      </c>
      <c r="R227" s="31"/>
      <c r="S227" s="31"/>
      <c r="T227" s="31"/>
      <c r="U227" s="17"/>
    </row>
    <row r="228" spans="1:21" ht="99" hidden="1" customHeight="1" x14ac:dyDescent="0.35">
      <c r="A228" s="20"/>
      <c r="B228" s="21"/>
      <c r="C228" s="21" t="s">
        <v>683</v>
      </c>
      <c r="D228" s="21" t="s">
        <v>684</v>
      </c>
      <c r="E228" s="21">
        <v>241</v>
      </c>
      <c r="F228" s="64" t="s">
        <v>1251</v>
      </c>
      <c r="G228" s="33"/>
      <c r="H228" s="54"/>
      <c r="I228" s="21"/>
      <c r="J228" s="40"/>
      <c r="K228" s="40"/>
      <c r="L228" s="21"/>
      <c r="M228" s="41"/>
      <c r="N228" s="27"/>
      <c r="O228" s="29"/>
      <c r="P228" s="30"/>
      <c r="Q228" s="31"/>
      <c r="R228" s="31"/>
      <c r="S228" s="31"/>
      <c r="T228" s="31"/>
      <c r="U228" s="17"/>
    </row>
    <row r="229" spans="1:21" ht="99" hidden="1" customHeight="1" x14ac:dyDescent="0.35">
      <c r="A229" s="20"/>
      <c r="B229" s="21"/>
      <c r="C229" s="21" t="s">
        <v>683</v>
      </c>
      <c r="D229" s="21" t="s">
        <v>684</v>
      </c>
      <c r="E229" s="21">
        <v>242</v>
      </c>
      <c r="F229" s="64" t="s">
        <v>1252</v>
      </c>
      <c r="G229" s="33"/>
      <c r="H229" s="54"/>
      <c r="I229" s="21"/>
      <c r="J229" s="40"/>
      <c r="K229" s="40"/>
      <c r="L229" s="21"/>
      <c r="M229" s="41"/>
      <c r="N229" s="27"/>
      <c r="O229" s="29"/>
      <c r="P229" s="30"/>
      <c r="Q229" s="31"/>
      <c r="R229" s="31"/>
      <c r="S229" s="31"/>
      <c r="T229" s="31"/>
      <c r="U229" s="17"/>
    </row>
    <row r="230" spans="1:21" s="289" customFormat="1" ht="99" customHeight="1" x14ac:dyDescent="0.35">
      <c r="A230" s="281"/>
      <c r="B230" s="282"/>
      <c r="C230" s="282" t="s">
        <v>683</v>
      </c>
      <c r="D230" s="282" t="s">
        <v>684</v>
      </c>
      <c r="E230" s="282">
        <v>243</v>
      </c>
      <c r="F230" s="292" t="s">
        <v>298</v>
      </c>
      <c r="G230" s="284"/>
      <c r="H230" s="285"/>
      <c r="I230" s="282"/>
      <c r="J230" s="286"/>
      <c r="K230" s="40"/>
      <c r="L230" s="282"/>
      <c r="M230" s="41"/>
      <c r="N230" s="291"/>
      <c r="O230" s="287"/>
      <c r="P230" s="30"/>
      <c r="Q230" s="31"/>
      <c r="R230" s="31"/>
      <c r="S230" s="31"/>
      <c r="T230" s="31"/>
      <c r="U230" s="288"/>
    </row>
    <row r="231" spans="1:21" ht="99" hidden="1" customHeight="1" x14ac:dyDescent="0.35">
      <c r="A231" s="20" t="s">
        <v>139</v>
      </c>
      <c r="B231" s="21">
        <v>25</v>
      </c>
      <c r="C231" s="21" t="s">
        <v>742</v>
      </c>
      <c r="D231" s="21" t="s">
        <v>772</v>
      </c>
      <c r="E231" s="21">
        <v>281</v>
      </c>
      <c r="F231" s="32" t="s">
        <v>824</v>
      </c>
      <c r="G231" s="53" t="s">
        <v>1253</v>
      </c>
      <c r="H231" s="54" t="s">
        <v>1254</v>
      </c>
      <c r="I231" s="21" t="s">
        <v>104</v>
      </c>
      <c r="J231" s="40" t="s">
        <v>767</v>
      </c>
      <c r="K231" s="40">
        <v>80000000</v>
      </c>
      <c r="L231" s="21" t="s">
        <v>59</v>
      </c>
      <c r="M231" s="41">
        <v>64000000</v>
      </c>
      <c r="N231" s="34">
        <v>20000000</v>
      </c>
      <c r="O231" s="29" t="s">
        <v>1255</v>
      </c>
      <c r="P231" s="30"/>
      <c r="Q231" s="31" t="s">
        <v>672</v>
      </c>
      <c r="R231" s="31"/>
      <c r="S231" s="31"/>
      <c r="T231" s="31" t="s">
        <v>827</v>
      </c>
      <c r="U231" s="17"/>
    </row>
    <row r="232" spans="1:21" s="18" customFormat="1" ht="99" hidden="1" customHeight="1" x14ac:dyDescent="0.35">
      <c r="A232" s="20" t="s">
        <v>308</v>
      </c>
      <c r="B232" s="21">
        <v>264</v>
      </c>
      <c r="C232" s="21" t="s">
        <v>891</v>
      </c>
      <c r="D232" s="21" t="s">
        <v>1204</v>
      </c>
      <c r="E232" s="21">
        <v>370</v>
      </c>
      <c r="F232" s="32" t="s">
        <v>1221</v>
      </c>
      <c r="G232" s="53" t="s">
        <v>1256</v>
      </c>
      <c r="H232" s="54" t="s">
        <v>1257</v>
      </c>
      <c r="I232" s="21" t="s">
        <v>308</v>
      </c>
      <c r="J232" s="40"/>
      <c r="K232" s="40">
        <v>7500000</v>
      </c>
      <c r="L232" s="21" t="s">
        <v>57</v>
      </c>
      <c r="M232" s="41"/>
      <c r="N232" s="40">
        <v>7500000</v>
      </c>
      <c r="O232" s="29" t="s">
        <v>65</v>
      </c>
      <c r="P232" s="30"/>
      <c r="Q232" s="31" t="s">
        <v>672</v>
      </c>
      <c r="R232" s="31"/>
      <c r="S232" s="31"/>
      <c r="T232" s="31"/>
      <c r="U232" s="227"/>
    </row>
    <row r="233" spans="1:21" s="18" customFormat="1" ht="99" hidden="1" customHeight="1" x14ac:dyDescent="0.35">
      <c r="A233" s="20" t="s">
        <v>308</v>
      </c>
      <c r="B233" s="21">
        <v>265</v>
      </c>
      <c r="C233" s="21" t="s">
        <v>692</v>
      </c>
      <c r="D233" s="21" t="s">
        <v>1096</v>
      </c>
      <c r="E233" s="21">
        <v>410</v>
      </c>
      <c r="F233" s="32" t="s">
        <v>1225</v>
      </c>
      <c r="G233" s="80" t="s">
        <v>1258</v>
      </c>
      <c r="H233" s="83" t="s">
        <v>1259</v>
      </c>
      <c r="I233" s="21" t="s">
        <v>1260</v>
      </c>
      <c r="J233" s="40" t="s">
        <v>86</v>
      </c>
      <c r="K233" s="40">
        <v>346944000</v>
      </c>
      <c r="L233" s="21" t="s">
        <v>57</v>
      </c>
      <c r="M233" s="41"/>
      <c r="N233" s="27">
        <v>110000000</v>
      </c>
      <c r="O233" s="29" t="s">
        <v>65</v>
      </c>
      <c r="P233" s="30"/>
      <c r="Q233" s="31"/>
      <c r="R233" s="31"/>
      <c r="S233" s="31"/>
      <c r="T233" s="31"/>
      <c r="U233" s="227"/>
    </row>
    <row r="234" spans="1:21" s="18" customFormat="1" ht="99" hidden="1" customHeight="1" x14ac:dyDescent="0.35">
      <c r="A234" s="20" t="s">
        <v>308</v>
      </c>
      <c r="B234" s="21">
        <v>266</v>
      </c>
      <c r="C234" s="21" t="s">
        <v>692</v>
      </c>
      <c r="D234" s="21" t="s">
        <v>1096</v>
      </c>
      <c r="E234" s="21">
        <v>410</v>
      </c>
      <c r="F234" s="32" t="s">
        <v>1225</v>
      </c>
      <c r="G234" s="80" t="s">
        <v>1261</v>
      </c>
      <c r="H234" s="83" t="s">
        <v>1259</v>
      </c>
      <c r="I234" s="21" t="s">
        <v>1260</v>
      </c>
      <c r="J234" s="40" t="s">
        <v>86</v>
      </c>
      <c r="K234" s="40">
        <v>34694400</v>
      </c>
      <c r="L234" s="21" t="s">
        <v>58</v>
      </c>
      <c r="M234" s="41">
        <v>29490240</v>
      </c>
      <c r="N234" s="27">
        <v>17347200</v>
      </c>
      <c r="O234" s="29" t="s">
        <v>65</v>
      </c>
      <c r="P234" s="30"/>
      <c r="Q234" s="31"/>
      <c r="R234" s="31"/>
      <c r="S234" s="31" t="s">
        <v>671</v>
      </c>
      <c r="T234" s="31"/>
      <c r="U234" s="227"/>
    </row>
    <row r="235" spans="1:21" s="18" customFormat="1" ht="99" hidden="1" customHeight="1" x14ac:dyDescent="0.35">
      <c r="A235" s="20" t="s">
        <v>308</v>
      </c>
      <c r="B235" s="21">
        <v>267</v>
      </c>
      <c r="C235" s="21" t="s">
        <v>692</v>
      </c>
      <c r="D235" s="21" t="s">
        <v>1096</v>
      </c>
      <c r="E235" s="21">
        <v>410</v>
      </c>
      <c r="F235" s="32" t="s">
        <v>1225</v>
      </c>
      <c r="G235" s="53" t="s">
        <v>1262</v>
      </c>
      <c r="H235" s="39" t="s">
        <v>1263</v>
      </c>
      <c r="I235" s="21" t="s">
        <v>1264</v>
      </c>
      <c r="J235" s="40" t="s">
        <v>1265</v>
      </c>
      <c r="K235" s="40">
        <v>100000000</v>
      </c>
      <c r="L235" s="21" t="s">
        <v>59</v>
      </c>
      <c r="M235" s="41"/>
      <c r="N235" s="34">
        <v>40000000</v>
      </c>
      <c r="O235" s="29" t="s">
        <v>65</v>
      </c>
      <c r="P235" s="30"/>
      <c r="Q235" s="31"/>
      <c r="R235" s="31"/>
      <c r="S235" s="31"/>
      <c r="T235" s="31" t="s">
        <v>827</v>
      </c>
      <c r="U235" s="227"/>
    </row>
    <row r="236" spans="1:21" s="18" customFormat="1" ht="99" hidden="1" customHeight="1" x14ac:dyDescent="0.35">
      <c r="A236" s="20" t="s">
        <v>308</v>
      </c>
      <c r="B236" s="21">
        <v>268</v>
      </c>
      <c r="C236" s="21" t="s">
        <v>692</v>
      </c>
      <c r="D236" s="21" t="s">
        <v>1096</v>
      </c>
      <c r="E236" s="21">
        <v>406</v>
      </c>
      <c r="F236" s="32" t="s">
        <v>1266</v>
      </c>
      <c r="G236" s="80" t="s">
        <v>1267</v>
      </c>
      <c r="H236" s="39" t="s">
        <v>1268</v>
      </c>
      <c r="I236" s="21" t="s">
        <v>1269</v>
      </c>
      <c r="J236" s="40" t="s">
        <v>1270</v>
      </c>
      <c r="K236" s="40">
        <v>2800000</v>
      </c>
      <c r="L236" s="21" t="s">
        <v>57</v>
      </c>
      <c r="M236" s="41"/>
      <c r="N236" s="27">
        <v>1400000</v>
      </c>
      <c r="O236" s="29" t="s">
        <v>65</v>
      </c>
      <c r="P236" s="30"/>
      <c r="Q236" s="31" t="s">
        <v>672</v>
      </c>
      <c r="R236" s="31"/>
      <c r="S236" s="31"/>
      <c r="T236" s="31"/>
      <c r="U236" s="227"/>
    </row>
    <row r="237" spans="1:21" s="18" customFormat="1" ht="99" hidden="1" customHeight="1" x14ac:dyDescent="0.35">
      <c r="A237" s="20" t="s">
        <v>308</v>
      </c>
      <c r="B237" s="21">
        <v>269</v>
      </c>
      <c r="C237" s="21" t="s">
        <v>692</v>
      </c>
      <c r="D237" s="21" t="s">
        <v>1096</v>
      </c>
      <c r="E237" s="21">
        <v>407</v>
      </c>
      <c r="F237" s="32" t="s">
        <v>1271</v>
      </c>
      <c r="G237" s="80" t="s">
        <v>1272</v>
      </c>
      <c r="H237" s="39" t="s">
        <v>1273</v>
      </c>
      <c r="I237" s="21" t="s">
        <v>308</v>
      </c>
      <c r="J237" s="40" t="s">
        <v>1274</v>
      </c>
      <c r="K237" s="40">
        <v>20500000</v>
      </c>
      <c r="L237" s="21" t="s">
        <v>57</v>
      </c>
      <c r="M237" s="41"/>
      <c r="N237" s="27">
        <v>10250000</v>
      </c>
      <c r="O237" s="29" t="s">
        <v>65</v>
      </c>
      <c r="P237" s="30"/>
      <c r="Q237" s="31" t="s">
        <v>672</v>
      </c>
      <c r="R237" s="31"/>
      <c r="S237" s="31"/>
      <c r="T237" s="31"/>
      <c r="U237" s="227"/>
    </row>
    <row r="238" spans="1:21" s="18" customFormat="1" ht="99" hidden="1" customHeight="1" x14ac:dyDescent="0.35">
      <c r="A238" s="20" t="s">
        <v>308</v>
      </c>
      <c r="B238" s="21">
        <v>270</v>
      </c>
      <c r="C238" s="21" t="s">
        <v>692</v>
      </c>
      <c r="D238" s="21" t="s">
        <v>1096</v>
      </c>
      <c r="E238" s="21">
        <v>407</v>
      </c>
      <c r="F238" s="32" t="s">
        <v>1271</v>
      </c>
      <c r="G238" s="80" t="s">
        <v>1275</v>
      </c>
      <c r="H238" s="39" t="s">
        <v>1273</v>
      </c>
      <c r="I238" s="21" t="s">
        <v>1276</v>
      </c>
      <c r="J238" s="40" t="s">
        <v>1277</v>
      </c>
      <c r="K238" s="40">
        <v>10000000</v>
      </c>
      <c r="L238" s="21" t="s">
        <v>63</v>
      </c>
      <c r="M238" s="41">
        <v>8500000</v>
      </c>
      <c r="N238" s="27">
        <v>5000000</v>
      </c>
      <c r="O238" s="29" t="s">
        <v>65</v>
      </c>
      <c r="P238" s="30"/>
      <c r="Q238" s="31" t="s">
        <v>672</v>
      </c>
      <c r="R238" s="31"/>
      <c r="S238" s="31"/>
      <c r="T238" s="31"/>
      <c r="U238" s="227"/>
    </row>
    <row r="239" spans="1:21" s="18" customFormat="1" ht="99" hidden="1" customHeight="1" x14ac:dyDescent="0.35">
      <c r="A239" s="20" t="s">
        <v>308</v>
      </c>
      <c r="B239" s="21">
        <v>271.10000000000002</v>
      </c>
      <c r="C239" s="21" t="s">
        <v>692</v>
      </c>
      <c r="D239" s="21" t="s">
        <v>1096</v>
      </c>
      <c r="E239" s="21">
        <v>408</v>
      </c>
      <c r="F239" s="32" t="s">
        <v>1097</v>
      </c>
      <c r="G239" s="80" t="s">
        <v>1278</v>
      </c>
      <c r="H239" s="39" t="s">
        <v>1279</v>
      </c>
      <c r="I239" s="21" t="s">
        <v>1280</v>
      </c>
      <c r="J239" s="40" t="s">
        <v>1281</v>
      </c>
      <c r="K239" s="40">
        <v>7750000</v>
      </c>
      <c r="L239" s="21" t="s">
        <v>63</v>
      </c>
      <c r="M239" s="41">
        <v>6587500</v>
      </c>
      <c r="N239" s="27">
        <v>3000000</v>
      </c>
      <c r="O239" s="29" t="s">
        <v>65</v>
      </c>
      <c r="P239" s="30"/>
      <c r="Q239" s="31"/>
      <c r="R239" s="31"/>
      <c r="S239" s="31"/>
      <c r="T239" s="31"/>
      <c r="U239" s="227"/>
    </row>
    <row r="240" spans="1:21" ht="99" hidden="1" customHeight="1" x14ac:dyDescent="0.35">
      <c r="A240" s="20" t="s">
        <v>82</v>
      </c>
      <c r="B240" s="21">
        <v>52</v>
      </c>
      <c r="C240" s="21" t="s">
        <v>742</v>
      </c>
      <c r="D240" s="21" t="s">
        <v>772</v>
      </c>
      <c r="E240" s="21">
        <v>282</v>
      </c>
      <c r="F240" s="32" t="s">
        <v>828</v>
      </c>
      <c r="G240" s="53" t="s">
        <v>1282</v>
      </c>
      <c r="H240" s="54" t="s">
        <v>1283</v>
      </c>
      <c r="I240" s="21" t="s">
        <v>82</v>
      </c>
      <c r="J240" s="40"/>
      <c r="K240" s="40">
        <v>65500000</v>
      </c>
      <c r="L240" s="21" t="s">
        <v>57</v>
      </c>
      <c r="M240" s="69"/>
      <c r="N240" s="27">
        <v>16375000</v>
      </c>
      <c r="O240" s="29"/>
      <c r="P240" s="30"/>
      <c r="Q240" s="31" t="s">
        <v>672</v>
      </c>
      <c r="R240" s="31"/>
      <c r="S240" s="31"/>
      <c r="T240" s="31"/>
      <c r="U240" s="17"/>
    </row>
    <row r="241" spans="1:21" ht="99" hidden="1" customHeight="1" x14ac:dyDescent="0.35">
      <c r="A241" s="20" t="s">
        <v>82</v>
      </c>
      <c r="B241" s="21">
        <v>53</v>
      </c>
      <c r="C241" s="21" t="s">
        <v>742</v>
      </c>
      <c r="D241" s="21" t="s">
        <v>772</v>
      </c>
      <c r="E241" s="21">
        <v>282</v>
      </c>
      <c r="F241" s="32" t="s">
        <v>828</v>
      </c>
      <c r="G241" s="53" t="s">
        <v>1284</v>
      </c>
      <c r="H241" s="54" t="s">
        <v>1285</v>
      </c>
      <c r="I241" s="21" t="s">
        <v>82</v>
      </c>
      <c r="J241" s="40"/>
      <c r="K241" s="40">
        <v>4850000</v>
      </c>
      <c r="L241" s="21" t="s">
        <v>57</v>
      </c>
      <c r="M241" s="41"/>
      <c r="N241" s="27">
        <v>2425000</v>
      </c>
      <c r="O241" s="29"/>
      <c r="P241" s="30"/>
      <c r="Q241" s="31" t="s">
        <v>672</v>
      </c>
      <c r="R241" s="31"/>
      <c r="S241" s="31"/>
      <c r="T241" s="31"/>
      <c r="U241" s="17"/>
    </row>
    <row r="242" spans="1:21" ht="99" hidden="1" customHeight="1" x14ac:dyDescent="0.35">
      <c r="A242" s="20" t="s">
        <v>82</v>
      </c>
      <c r="B242" s="21">
        <v>54</v>
      </c>
      <c r="C242" s="21" t="s">
        <v>742</v>
      </c>
      <c r="D242" s="21" t="s">
        <v>772</v>
      </c>
      <c r="E242" s="21">
        <v>282</v>
      </c>
      <c r="F242" s="32" t="s">
        <v>828</v>
      </c>
      <c r="G242" s="53" t="s">
        <v>1286</v>
      </c>
      <c r="H242" s="54" t="s">
        <v>1287</v>
      </c>
      <c r="I242" s="21" t="s">
        <v>82</v>
      </c>
      <c r="J242" s="40"/>
      <c r="K242" s="40">
        <v>27548582</v>
      </c>
      <c r="L242" s="21" t="s">
        <v>57</v>
      </c>
      <c r="M242" s="41"/>
      <c r="N242" s="27">
        <v>13774291</v>
      </c>
      <c r="O242" s="29"/>
      <c r="P242" s="30"/>
      <c r="Q242" s="31" t="s">
        <v>672</v>
      </c>
      <c r="R242" s="31"/>
      <c r="S242" s="31"/>
      <c r="T242" s="31"/>
      <c r="U242" s="17"/>
    </row>
    <row r="243" spans="1:21" s="18" customFormat="1" ht="99" hidden="1" customHeight="1" x14ac:dyDescent="0.35">
      <c r="A243" s="20" t="s">
        <v>308</v>
      </c>
      <c r="B243" s="21">
        <v>272</v>
      </c>
      <c r="C243" s="21" t="s">
        <v>692</v>
      </c>
      <c r="D243" s="21" t="s">
        <v>1096</v>
      </c>
      <c r="E243" s="21">
        <v>408</v>
      </c>
      <c r="F243" s="32" t="s">
        <v>1097</v>
      </c>
      <c r="G243" s="80" t="s">
        <v>1288</v>
      </c>
      <c r="H243" s="39" t="s">
        <v>1279</v>
      </c>
      <c r="I243" s="21" t="s">
        <v>1280</v>
      </c>
      <c r="J243" s="40" t="s">
        <v>1281</v>
      </c>
      <c r="K243" s="40">
        <v>11250000</v>
      </c>
      <c r="L243" s="21" t="s">
        <v>1100</v>
      </c>
      <c r="M243" s="41">
        <v>9000000</v>
      </c>
      <c r="N243" s="40">
        <v>11250000</v>
      </c>
      <c r="O243" s="29" t="s">
        <v>88</v>
      </c>
      <c r="P243" s="30"/>
      <c r="Q243" s="31" t="s">
        <v>672</v>
      </c>
      <c r="R243" s="31"/>
      <c r="S243" s="31"/>
      <c r="T243" s="31"/>
      <c r="U243" s="227"/>
    </row>
    <row r="244" spans="1:21" s="18" customFormat="1" ht="99" hidden="1" customHeight="1" x14ac:dyDescent="0.35">
      <c r="A244" s="20" t="s">
        <v>308</v>
      </c>
      <c r="B244" s="21">
        <v>273</v>
      </c>
      <c r="C244" s="21" t="s">
        <v>692</v>
      </c>
      <c r="D244" s="21" t="s">
        <v>1096</v>
      </c>
      <c r="E244" s="21">
        <v>409</v>
      </c>
      <c r="F244" s="32" t="s">
        <v>1289</v>
      </c>
      <c r="G244" s="80" t="s">
        <v>1290</v>
      </c>
      <c r="H244" s="39" t="s">
        <v>1291</v>
      </c>
      <c r="I244" s="21" t="s">
        <v>1292</v>
      </c>
      <c r="J244" s="40" t="s">
        <v>1293</v>
      </c>
      <c r="K244" s="40">
        <v>2000000</v>
      </c>
      <c r="L244" s="21" t="s">
        <v>1100</v>
      </c>
      <c r="M244" s="41">
        <v>1600000</v>
      </c>
      <c r="N244" s="40">
        <v>2000000</v>
      </c>
      <c r="O244" s="29" t="s">
        <v>88</v>
      </c>
      <c r="P244" s="30"/>
      <c r="Q244" s="31"/>
      <c r="R244" s="31"/>
      <c r="S244" s="31"/>
      <c r="T244" s="31"/>
      <c r="U244" s="227"/>
    </row>
    <row r="245" spans="1:21" s="262" customFormat="1" ht="99" customHeight="1" x14ac:dyDescent="0.35">
      <c r="A245" s="253" t="s">
        <v>86</v>
      </c>
      <c r="B245" s="254">
        <v>274</v>
      </c>
      <c r="C245" s="254" t="s">
        <v>742</v>
      </c>
      <c r="D245" s="266" t="s">
        <v>743</v>
      </c>
      <c r="E245" s="254">
        <v>316</v>
      </c>
      <c r="F245" s="255" t="s">
        <v>744</v>
      </c>
      <c r="G245" s="256" t="s">
        <v>1294</v>
      </c>
      <c r="H245" s="257" t="s">
        <v>258</v>
      </c>
      <c r="I245" s="254" t="s">
        <v>86</v>
      </c>
      <c r="J245" s="258" t="s">
        <v>259</v>
      </c>
      <c r="K245" s="40">
        <v>250000000</v>
      </c>
      <c r="L245" s="254" t="s">
        <v>58</v>
      </c>
      <c r="M245" s="41">
        <v>175000000</v>
      </c>
      <c r="N245" s="259">
        <v>125000000</v>
      </c>
      <c r="O245" s="260" t="s">
        <v>65</v>
      </c>
      <c r="P245" s="30"/>
      <c r="Q245" s="31" t="s">
        <v>672</v>
      </c>
      <c r="R245" s="31"/>
      <c r="S245" s="31" t="s">
        <v>671</v>
      </c>
      <c r="T245" s="31"/>
      <c r="U245" s="261"/>
    </row>
    <row r="246" spans="1:21" s="262" customFormat="1" ht="131.25" customHeight="1" x14ac:dyDescent="0.35">
      <c r="A246" s="253" t="s">
        <v>86</v>
      </c>
      <c r="B246" s="254">
        <v>275</v>
      </c>
      <c r="C246" s="254" t="s">
        <v>742</v>
      </c>
      <c r="D246" s="254" t="s">
        <v>743</v>
      </c>
      <c r="E246" s="254">
        <v>317</v>
      </c>
      <c r="F246" s="263" t="s">
        <v>1130</v>
      </c>
      <c r="G246" s="275" t="s">
        <v>1295</v>
      </c>
      <c r="H246" s="276" t="s">
        <v>280</v>
      </c>
      <c r="I246" s="254" t="s">
        <v>86</v>
      </c>
      <c r="J246" s="258" t="s">
        <v>281</v>
      </c>
      <c r="K246" s="40">
        <v>30000000</v>
      </c>
      <c r="L246" s="254" t="s">
        <v>63</v>
      </c>
      <c r="M246" s="41">
        <v>21000000</v>
      </c>
      <c r="N246" s="259">
        <v>15000000</v>
      </c>
      <c r="O246" s="260" t="s">
        <v>65</v>
      </c>
      <c r="P246" s="30"/>
      <c r="Q246" s="31" t="s">
        <v>672</v>
      </c>
      <c r="R246" s="31"/>
      <c r="S246" s="31" t="s">
        <v>671</v>
      </c>
      <c r="T246" s="31"/>
      <c r="U246" s="261"/>
    </row>
    <row r="247" spans="1:21" s="262" customFormat="1" ht="191.25" customHeight="1" x14ac:dyDescent="0.35">
      <c r="A247" s="253" t="s">
        <v>86</v>
      </c>
      <c r="B247" s="254">
        <v>276</v>
      </c>
      <c r="C247" s="254" t="s">
        <v>742</v>
      </c>
      <c r="D247" s="266" t="s">
        <v>763</v>
      </c>
      <c r="E247" s="254">
        <v>332</v>
      </c>
      <c r="F247" s="255" t="s">
        <v>847</v>
      </c>
      <c r="G247" s="256" t="s">
        <v>1296</v>
      </c>
      <c r="H247" s="257" t="s">
        <v>1297</v>
      </c>
      <c r="I247" s="254" t="s">
        <v>86</v>
      </c>
      <c r="J247" s="254" t="s">
        <v>1298</v>
      </c>
      <c r="K247" s="40">
        <v>571428571.42857099</v>
      </c>
      <c r="L247" s="254" t="s">
        <v>62</v>
      </c>
      <c r="M247" s="41">
        <v>400000000</v>
      </c>
      <c r="N247" s="259">
        <v>180000000</v>
      </c>
      <c r="O247" s="260" t="s">
        <v>65</v>
      </c>
      <c r="P247" s="30"/>
      <c r="Q247" s="31" t="s">
        <v>741</v>
      </c>
      <c r="R247" s="31"/>
      <c r="S247" s="31"/>
      <c r="T247" s="31"/>
      <c r="U247" s="261"/>
    </row>
    <row r="248" spans="1:21" s="18" customFormat="1" ht="99" hidden="1" customHeight="1" x14ac:dyDescent="0.35">
      <c r="A248" s="20" t="s">
        <v>86</v>
      </c>
      <c r="B248" s="21">
        <v>280</v>
      </c>
      <c r="C248" s="21" t="s">
        <v>742</v>
      </c>
      <c r="D248" s="21" t="s">
        <v>763</v>
      </c>
      <c r="E248" s="21">
        <v>334</v>
      </c>
      <c r="F248" s="32" t="s">
        <v>856</v>
      </c>
      <c r="G248" s="53" t="s">
        <v>1299</v>
      </c>
      <c r="H248" s="54" t="s">
        <v>1300</v>
      </c>
      <c r="I248" s="21" t="s">
        <v>1301</v>
      </c>
      <c r="J248" s="21" t="s">
        <v>1302</v>
      </c>
      <c r="K248" s="40">
        <v>2040815.7142857143</v>
      </c>
      <c r="L248" s="21" t="s">
        <v>62</v>
      </c>
      <c r="M248" s="41">
        <v>1428571</v>
      </c>
      <c r="N248" s="27">
        <v>510203.92857142858</v>
      </c>
      <c r="O248" s="29" t="s">
        <v>65</v>
      </c>
      <c r="P248" s="30"/>
      <c r="Q248" s="31" t="s">
        <v>672</v>
      </c>
      <c r="R248" s="31"/>
      <c r="S248" s="31"/>
      <c r="T248" s="31"/>
      <c r="U248" s="227"/>
    </row>
    <row r="249" spans="1:21" s="18" customFormat="1" ht="12" hidden="1" customHeight="1" x14ac:dyDescent="0.35">
      <c r="A249" s="20" t="s">
        <v>86</v>
      </c>
      <c r="B249" s="21">
        <v>282</v>
      </c>
      <c r="C249" s="21" t="s">
        <v>742</v>
      </c>
      <c r="D249" s="21" t="s">
        <v>763</v>
      </c>
      <c r="E249" s="21">
        <v>335</v>
      </c>
      <c r="F249" s="32" t="s">
        <v>1303</v>
      </c>
      <c r="G249" s="53" t="s">
        <v>1304</v>
      </c>
      <c r="H249" s="54" t="s">
        <v>1305</v>
      </c>
      <c r="I249" s="21" t="s">
        <v>86</v>
      </c>
      <c r="J249" s="21" t="s">
        <v>1306</v>
      </c>
      <c r="K249" s="40">
        <v>300000000</v>
      </c>
      <c r="L249" s="21" t="s">
        <v>57</v>
      </c>
      <c r="M249" s="41"/>
      <c r="N249" s="27">
        <v>100000000</v>
      </c>
      <c r="O249" s="29" t="s">
        <v>65</v>
      </c>
      <c r="P249" s="30"/>
      <c r="Q249" s="31" t="s">
        <v>741</v>
      </c>
      <c r="R249" s="31"/>
      <c r="S249" s="31"/>
      <c r="T249" s="31"/>
      <c r="U249" s="227"/>
    </row>
    <row r="250" spans="1:21" s="262" customFormat="1" ht="117" customHeight="1" x14ac:dyDescent="0.35">
      <c r="A250" s="253" t="s">
        <v>86</v>
      </c>
      <c r="B250" s="254">
        <v>283</v>
      </c>
      <c r="C250" s="254" t="s">
        <v>742</v>
      </c>
      <c r="D250" s="266" t="s">
        <v>763</v>
      </c>
      <c r="E250" s="254">
        <v>336</v>
      </c>
      <c r="F250" s="255" t="s">
        <v>764</v>
      </c>
      <c r="G250" s="256" t="s">
        <v>1307</v>
      </c>
      <c r="H250" s="257" t="s">
        <v>290</v>
      </c>
      <c r="I250" s="254" t="s">
        <v>86</v>
      </c>
      <c r="J250" s="254" t="s">
        <v>291</v>
      </c>
      <c r="K250" s="40">
        <v>142857142.85714287</v>
      </c>
      <c r="L250" s="254" t="s">
        <v>59</v>
      </c>
      <c r="M250" s="41">
        <v>100000000</v>
      </c>
      <c r="N250" s="274">
        <v>35714285.714285716</v>
      </c>
      <c r="O250" s="260" t="s">
        <v>65</v>
      </c>
      <c r="P250" s="30"/>
      <c r="Q250" s="31" t="s">
        <v>672</v>
      </c>
      <c r="R250" s="31"/>
      <c r="S250" s="31"/>
      <c r="T250" s="31" t="s">
        <v>827</v>
      </c>
      <c r="U250" s="261"/>
    </row>
    <row r="251" spans="1:21" s="18" customFormat="1" ht="99" hidden="1" customHeight="1" x14ac:dyDescent="0.35">
      <c r="A251" s="20" t="s">
        <v>86</v>
      </c>
      <c r="B251" s="21">
        <v>284</v>
      </c>
      <c r="C251" s="21" t="s">
        <v>742</v>
      </c>
      <c r="D251" s="26" t="s">
        <v>763</v>
      </c>
      <c r="E251" s="21">
        <v>336</v>
      </c>
      <c r="F251" s="32" t="s">
        <v>764</v>
      </c>
      <c r="G251" s="53" t="s">
        <v>1308</v>
      </c>
      <c r="H251" s="54" t="s">
        <v>1309</v>
      </c>
      <c r="I251" s="21" t="s">
        <v>86</v>
      </c>
      <c r="J251" s="21" t="s">
        <v>1310</v>
      </c>
      <c r="K251" s="40">
        <v>114285714.2857143</v>
      </c>
      <c r="L251" s="21" t="s">
        <v>62</v>
      </c>
      <c r="M251" s="41">
        <v>80000000</v>
      </c>
      <c r="N251" s="27">
        <v>35000000</v>
      </c>
      <c r="O251" s="29" t="s">
        <v>65</v>
      </c>
      <c r="P251" s="30" t="s">
        <v>671</v>
      </c>
      <c r="Q251" s="31" t="s">
        <v>672</v>
      </c>
      <c r="R251" s="31"/>
      <c r="S251" s="31"/>
      <c r="T251" s="31"/>
      <c r="U251" s="227"/>
    </row>
    <row r="252" spans="1:21" s="262" customFormat="1" ht="99" customHeight="1" x14ac:dyDescent="0.35">
      <c r="A252" s="253" t="s">
        <v>86</v>
      </c>
      <c r="B252" s="254">
        <v>285</v>
      </c>
      <c r="C252" s="254" t="s">
        <v>742</v>
      </c>
      <c r="D252" s="254" t="s">
        <v>763</v>
      </c>
      <c r="E252" s="254">
        <v>336</v>
      </c>
      <c r="F252" s="255" t="s">
        <v>764</v>
      </c>
      <c r="G252" s="256" t="s">
        <v>1311</v>
      </c>
      <c r="H252" s="257" t="s">
        <v>304</v>
      </c>
      <c r="I252" s="254" t="s">
        <v>86</v>
      </c>
      <c r="J252" s="254" t="s">
        <v>305</v>
      </c>
      <c r="K252" s="40">
        <v>142857142.85714287</v>
      </c>
      <c r="L252" s="254" t="s">
        <v>62</v>
      </c>
      <c r="M252" s="41">
        <v>100000000</v>
      </c>
      <c r="N252" s="259">
        <v>32000000</v>
      </c>
      <c r="O252" s="260" t="s">
        <v>65</v>
      </c>
      <c r="P252" s="30"/>
      <c r="Q252" s="31" t="s">
        <v>672</v>
      </c>
      <c r="R252" s="31"/>
      <c r="S252" s="31"/>
      <c r="T252" s="31"/>
      <c r="U252" s="261"/>
    </row>
    <row r="253" spans="1:21" ht="112" hidden="1" x14ac:dyDescent="0.35">
      <c r="A253" s="20" t="s">
        <v>420</v>
      </c>
      <c r="B253" s="21">
        <v>361</v>
      </c>
      <c r="C253" s="21" t="s">
        <v>742</v>
      </c>
      <c r="D253" s="21" t="s">
        <v>772</v>
      </c>
      <c r="E253" s="21">
        <v>284</v>
      </c>
      <c r="F253" s="32" t="s">
        <v>832</v>
      </c>
      <c r="G253" s="57" t="s">
        <v>1312</v>
      </c>
      <c r="H253" s="43" t="s">
        <v>1313</v>
      </c>
      <c r="I253" s="26" t="s">
        <v>420</v>
      </c>
      <c r="J253" s="26" t="s">
        <v>1314</v>
      </c>
      <c r="K253" s="27">
        <v>157633</v>
      </c>
      <c r="L253" s="21" t="s">
        <v>57</v>
      </c>
      <c r="M253" s="28"/>
      <c r="N253" s="27">
        <v>39408.25</v>
      </c>
      <c r="O253" s="29"/>
      <c r="P253" s="30"/>
      <c r="Q253" s="31"/>
      <c r="R253" s="31"/>
      <c r="S253" s="31"/>
      <c r="T253" s="31"/>
      <c r="U253" s="17"/>
    </row>
    <row r="254" spans="1:21" s="262" customFormat="1" ht="99" customHeight="1" x14ac:dyDescent="0.35">
      <c r="A254" s="253" t="s">
        <v>86</v>
      </c>
      <c r="B254" s="254">
        <v>286</v>
      </c>
      <c r="C254" s="254" t="s">
        <v>742</v>
      </c>
      <c r="D254" s="254" t="s">
        <v>763</v>
      </c>
      <c r="E254" s="254">
        <v>336</v>
      </c>
      <c r="F254" s="255" t="s">
        <v>764</v>
      </c>
      <c r="G254" s="277" t="s">
        <v>1315</v>
      </c>
      <c r="H254" s="257" t="s">
        <v>1316</v>
      </c>
      <c r="I254" s="254" t="s">
        <v>86</v>
      </c>
      <c r="J254" s="254" t="s">
        <v>1317</v>
      </c>
      <c r="K254" s="40">
        <v>42857142.857142858</v>
      </c>
      <c r="L254" s="254" t="s">
        <v>62</v>
      </c>
      <c r="M254" s="41">
        <v>30000000</v>
      </c>
      <c r="N254" s="259">
        <v>21000000</v>
      </c>
      <c r="O254" s="260" t="s">
        <v>65</v>
      </c>
      <c r="P254" s="30"/>
      <c r="Q254" s="31" t="s">
        <v>672</v>
      </c>
      <c r="R254" s="31"/>
      <c r="S254" s="31" t="s">
        <v>671</v>
      </c>
      <c r="T254" s="31" t="s">
        <v>827</v>
      </c>
      <c r="U254" s="261"/>
    </row>
    <row r="255" spans="1:21" s="18" customFormat="1" ht="99" hidden="1" customHeight="1" x14ac:dyDescent="0.35">
      <c r="A255" s="20" t="s">
        <v>86</v>
      </c>
      <c r="B255" s="21">
        <v>287</v>
      </c>
      <c r="C255" s="21" t="s">
        <v>742</v>
      </c>
      <c r="D255" s="21" t="s">
        <v>772</v>
      </c>
      <c r="E255" s="21">
        <v>281</v>
      </c>
      <c r="F255" s="32" t="s">
        <v>824</v>
      </c>
      <c r="G255" s="71" t="s">
        <v>1318</v>
      </c>
      <c r="H255" s="54" t="s">
        <v>1319</v>
      </c>
      <c r="I255" s="21" t="s">
        <v>86</v>
      </c>
      <c r="J255" s="40" t="s">
        <v>359</v>
      </c>
      <c r="K255" s="40">
        <v>150000000</v>
      </c>
      <c r="L255" s="21" t="s">
        <v>59</v>
      </c>
      <c r="M255" s="41">
        <v>105000000</v>
      </c>
      <c r="N255" s="34">
        <v>50000000</v>
      </c>
      <c r="O255" s="29" t="s">
        <v>65</v>
      </c>
      <c r="P255" s="30"/>
      <c r="Q255" s="31" t="s">
        <v>672</v>
      </c>
      <c r="R255" s="31"/>
      <c r="S255" s="31"/>
      <c r="T255" s="31" t="s">
        <v>827</v>
      </c>
      <c r="U255" s="227"/>
    </row>
    <row r="256" spans="1:21" ht="266" hidden="1" x14ac:dyDescent="0.35">
      <c r="A256" s="20" t="s">
        <v>82</v>
      </c>
      <c r="B256" s="21">
        <v>31</v>
      </c>
      <c r="C256" s="21" t="s">
        <v>742</v>
      </c>
      <c r="D256" s="21" t="s">
        <v>772</v>
      </c>
      <c r="E256" s="21">
        <v>285</v>
      </c>
      <c r="F256" s="32" t="s">
        <v>773</v>
      </c>
      <c r="G256" s="53" t="s">
        <v>1320</v>
      </c>
      <c r="H256" s="39" t="s">
        <v>1321</v>
      </c>
      <c r="I256" s="21" t="s">
        <v>82</v>
      </c>
      <c r="J256" s="40"/>
      <c r="K256" s="40">
        <v>30372500</v>
      </c>
      <c r="L256" s="21" t="s">
        <v>57</v>
      </c>
      <c r="M256" s="41"/>
      <c r="N256" s="40">
        <v>30372500</v>
      </c>
      <c r="O256" s="29"/>
      <c r="P256" s="30"/>
      <c r="Q256" s="31" t="s">
        <v>672</v>
      </c>
      <c r="R256" s="31"/>
      <c r="S256" s="31"/>
      <c r="T256" s="31"/>
      <c r="U256" s="17"/>
    </row>
    <row r="257" spans="1:21" s="18" customFormat="1" ht="99" hidden="1" customHeight="1" x14ac:dyDescent="0.35">
      <c r="A257" s="20" t="s">
        <v>86</v>
      </c>
      <c r="B257" s="21">
        <v>288</v>
      </c>
      <c r="C257" s="21" t="s">
        <v>742</v>
      </c>
      <c r="D257" s="21" t="s">
        <v>772</v>
      </c>
      <c r="E257" s="21">
        <v>281</v>
      </c>
      <c r="F257" s="32" t="s">
        <v>824</v>
      </c>
      <c r="G257" s="71" t="s">
        <v>1322</v>
      </c>
      <c r="H257" s="54" t="s">
        <v>1323</v>
      </c>
      <c r="I257" s="21" t="s">
        <v>86</v>
      </c>
      <c r="J257" s="40" t="s">
        <v>359</v>
      </c>
      <c r="K257" s="40">
        <v>500000000</v>
      </c>
      <c r="L257" s="21" t="s">
        <v>59</v>
      </c>
      <c r="M257" s="41">
        <v>350000000</v>
      </c>
      <c r="N257" s="40">
        <v>130000000</v>
      </c>
      <c r="O257" s="29" t="s">
        <v>65</v>
      </c>
      <c r="P257" s="30"/>
      <c r="Q257" s="31" t="s">
        <v>672</v>
      </c>
      <c r="R257" s="31"/>
      <c r="S257" s="31"/>
      <c r="T257" s="31" t="s">
        <v>827</v>
      </c>
      <c r="U257" s="227"/>
    </row>
    <row r="258" spans="1:21" ht="99" hidden="1" customHeight="1" x14ac:dyDescent="0.35">
      <c r="A258" s="20" t="s">
        <v>82</v>
      </c>
      <c r="B258" s="21">
        <v>32</v>
      </c>
      <c r="C258" s="21" t="s">
        <v>742</v>
      </c>
      <c r="D258" s="21" t="s">
        <v>772</v>
      </c>
      <c r="E258" s="21">
        <v>285</v>
      </c>
      <c r="F258" s="32" t="s">
        <v>773</v>
      </c>
      <c r="G258" s="53" t="s">
        <v>1324</v>
      </c>
      <c r="H258" s="39" t="s">
        <v>1325</v>
      </c>
      <c r="I258" s="21" t="s">
        <v>82</v>
      </c>
      <c r="J258" s="40" t="s">
        <v>788</v>
      </c>
      <c r="K258" s="40">
        <v>28000000</v>
      </c>
      <c r="L258" s="21" t="s">
        <v>57</v>
      </c>
      <c r="M258" s="41"/>
      <c r="N258" s="40">
        <v>28000000</v>
      </c>
      <c r="O258" s="29"/>
      <c r="P258" s="30"/>
      <c r="Q258" s="31" t="s">
        <v>672</v>
      </c>
      <c r="R258" s="31"/>
      <c r="S258" s="31"/>
      <c r="T258" s="31"/>
      <c r="U258" s="17"/>
    </row>
    <row r="259" spans="1:21" ht="99" hidden="1" customHeight="1" x14ac:dyDescent="0.35">
      <c r="A259" s="20"/>
      <c r="B259" s="72"/>
      <c r="C259" s="21" t="s">
        <v>742</v>
      </c>
      <c r="D259" s="21" t="s">
        <v>772</v>
      </c>
      <c r="E259" s="21">
        <v>286</v>
      </c>
      <c r="F259" s="32" t="s">
        <v>1326</v>
      </c>
      <c r="G259" s="53"/>
      <c r="H259" s="54"/>
      <c r="I259" s="21"/>
      <c r="J259" s="40"/>
      <c r="K259" s="40"/>
      <c r="L259" s="21"/>
      <c r="M259" s="41"/>
      <c r="N259" s="27"/>
      <c r="O259" s="29"/>
      <c r="P259" s="30"/>
      <c r="Q259" s="31"/>
      <c r="R259" s="31"/>
      <c r="S259" s="31"/>
      <c r="T259" s="31"/>
      <c r="U259" s="17"/>
    </row>
    <row r="260" spans="1:21" s="18" customFormat="1" ht="99" hidden="1" customHeight="1" x14ac:dyDescent="0.35">
      <c r="A260" s="20" t="s">
        <v>86</v>
      </c>
      <c r="B260" s="21">
        <v>290</v>
      </c>
      <c r="C260" s="21" t="s">
        <v>742</v>
      </c>
      <c r="D260" s="21" t="s">
        <v>772</v>
      </c>
      <c r="E260" s="21">
        <v>283</v>
      </c>
      <c r="F260" s="32" t="s">
        <v>932</v>
      </c>
      <c r="G260" s="53" t="s">
        <v>1327</v>
      </c>
      <c r="H260" s="54" t="s">
        <v>1328</v>
      </c>
      <c r="I260" s="21" t="s">
        <v>86</v>
      </c>
      <c r="J260" s="40"/>
      <c r="K260" s="40">
        <v>110000000</v>
      </c>
      <c r="L260" s="21" t="s">
        <v>59</v>
      </c>
      <c r="M260" s="41">
        <v>77000000</v>
      </c>
      <c r="N260" s="34">
        <v>27500000</v>
      </c>
      <c r="O260" s="29" t="s">
        <v>65</v>
      </c>
      <c r="P260" s="30"/>
      <c r="Q260" s="31" t="s">
        <v>672</v>
      </c>
      <c r="R260" s="31"/>
      <c r="S260" s="31"/>
      <c r="T260" s="31" t="s">
        <v>827</v>
      </c>
      <c r="U260" s="227"/>
    </row>
    <row r="261" spans="1:21" s="18" customFormat="1" ht="99" hidden="1" customHeight="1" x14ac:dyDescent="0.35">
      <c r="A261" s="20" t="s">
        <v>86</v>
      </c>
      <c r="B261" s="21">
        <v>293</v>
      </c>
      <c r="C261" s="21" t="s">
        <v>742</v>
      </c>
      <c r="D261" s="21" t="s">
        <v>772</v>
      </c>
      <c r="E261" s="21">
        <v>283</v>
      </c>
      <c r="F261" s="32" t="s">
        <v>932</v>
      </c>
      <c r="G261" s="53" t="s">
        <v>1329</v>
      </c>
      <c r="H261" s="54" t="s">
        <v>1328</v>
      </c>
      <c r="I261" s="21" t="s">
        <v>1330</v>
      </c>
      <c r="J261" s="40" t="s">
        <v>1001</v>
      </c>
      <c r="K261" s="40">
        <v>15000000</v>
      </c>
      <c r="L261" s="21" t="s">
        <v>62</v>
      </c>
      <c r="M261" s="41">
        <v>10500000</v>
      </c>
      <c r="N261" s="27">
        <v>3750000</v>
      </c>
      <c r="O261" s="29" t="s">
        <v>65</v>
      </c>
      <c r="P261" s="30"/>
      <c r="Q261" s="31" t="s">
        <v>672</v>
      </c>
      <c r="R261" s="31" t="s">
        <v>784</v>
      </c>
      <c r="S261" s="31" t="s">
        <v>671</v>
      </c>
      <c r="T261" s="31" t="s">
        <v>827</v>
      </c>
      <c r="U261" s="227"/>
    </row>
    <row r="262" spans="1:21" s="18" customFormat="1" ht="99" hidden="1" customHeight="1" x14ac:dyDescent="0.35">
      <c r="A262" s="20" t="s">
        <v>86</v>
      </c>
      <c r="B262" s="21">
        <v>295</v>
      </c>
      <c r="C262" s="21" t="s">
        <v>742</v>
      </c>
      <c r="D262" s="21" t="s">
        <v>772</v>
      </c>
      <c r="E262" s="21">
        <v>284</v>
      </c>
      <c r="F262" s="32" t="s">
        <v>832</v>
      </c>
      <c r="G262" s="53" t="s">
        <v>1331</v>
      </c>
      <c r="H262" s="54" t="s">
        <v>1332</v>
      </c>
      <c r="I262" s="21" t="s">
        <v>1333</v>
      </c>
      <c r="J262" s="40" t="s">
        <v>1334</v>
      </c>
      <c r="K262" s="40">
        <v>200000000</v>
      </c>
      <c r="L262" s="21" t="s">
        <v>64</v>
      </c>
      <c r="M262" s="41">
        <v>80000000</v>
      </c>
      <c r="N262" s="27">
        <v>80000000</v>
      </c>
      <c r="O262" s="29" t="s">
        <v>65</v>
      </c>
      <c r="P262" s="30"/>
      <c r="Q262" s="31" t="s">
        <v>672</v>
      </c>
      <c r="R262" s="31"/>
      <c r="S262" s="31"/>
      <c r="T262" s="31" t="s">
        <v>827</v>
      </c>
      <c r="U262" s="227"/>
    </row>
    <row r="263" spans="1:21" s="262" customFormat="1" ht="99" customHeight="1" x14ac:dyDescent="0.35">
      <c r="A263" s="253" t="s">
        <v>86</v>
      </c>
      <c r="B263" s="273">
        <v>296</v>
      </c>
      <c r="C263" s="254" t="s">
        <v>742</v>
      </c>
      <c r="D263" s="254" t="s">
        <v>772</v>
      </c>
      <c r="E263" s="254">
        <v>285</v>
      </c>
      <c r="F263" s="255" t="s">
        <v>773</v>
      </c>
      <c r="G263" s="256" t="s">
        <v>1335</v>
      </c>
      <c r="H263" s="257" t="s">
        <v>161</v>
      </c>
      <c r="I263" s="254" t="s">
        <v>86</v>
      </c>
      <c r="J263" s="258" t="s">
        <v>162</v>
      </c>
      <c r="K263" s="40">
        <v>115000000</v>
      </c>
      <c r="L263" s="254" t="s">
        <v>64</v>
      </c>
      <c r="M263" s="41">
        <v>80500000</v>
      </c>
      <c r="N263" s="259">
        <v>55000000</v>
      </c>
      <c r="O263" s="260" t="s">
        <v>65</v>
      </c>
      <c r="P263" s="30"/>
      <c r="Q263" s="31" t="s">
        <v>672</v>
      </c>
      <c r="R263" s="31"/>
      <c r="S263" s="31"/>
      <c r="T263" s="31" t="s">
        <v>827</v>
      </c>
      <c r="U263" s="261"/>
    </row>
    <row r="264" spans="1:21" s="262" customFormat="1" ht="99" customHeight="1" x14ac:dyDescent="0.35">
      <c r="A264" s="253" t="s">
        <v>86</v>
      </c>
      <c r="B264" s="254">
        <v>297</v>
      </c>
      <c r="C264" s="254" t="s">
        <v>742</v>
      </c>
      <c r="D264" s="254" t="s">
        <v>772</v>
      </c>
      <c r="E264" s="254">
        <v>287</v>
      </c>
      <c r="F264" s="255" t="s">
        <v>1336</v>
      </c>
      <c r="G264" s="256" t="s">
        <v>1337</v>
      </c>
      <c r="H264" s="257" t="s">
        <v>233</v>
      </c>
      <c r="I264" s="254" t="s">
        <v>86</v>
      </c>
      <c r="J264" s="258" t="s">
        <v>162</v>
      </c>
      <c r="K264" s="40">
        <v>235000000</v>
      </c>
      <c r="L264" s="254" t="s">
        <v>64</v>
      </c>
      <c r="M264" s="41">
        <v>164500000</v>
      </c>
      <c r="N264" s="259">
        <v>85000000</v>
      </c>
      <c r="O264" s="260" t="s">
        <v>65</v>
      </c>
      <c r="P264" s="30"/>
      <c r="Q264" s="31" t="s">
        <v>672</v>
      </c>
      <c r="R264" s="31"/>
      <c r="S264" s="31"/>
      <c r="T264" s="31" t="s">
        <v>827</v>
      </c>
      <c r="U264" s="261"/>
    </row>
    <row r="265" spans="1:21" s="18" customFormat="1" ht="99" hidden="1" customHeight="1" x14ac:dyDescent="0.35">
      <c r="A265" s="20" t="s">
        <v>86</v>
      </c>
      <c r="B265" s="21">
        <v>298</v>
      </c>
      <c r="C265" s="21" t="s">
        <v>742</v>
      </c>
      <c r="D265" s="21" t="s">
        <v>772</v>
      </c>
      <c r="E265" s="21">
        <v>288</v>
      </c>
      <c r="F265" s="32" t="s">
        <v>1338</v>
      </c>
      <c r="G265" s="53" t="s">
        <v>1339</v>
      </c>
      <c r="H265" s="54" t="s">
        <v>1340</v>
      </c>
      <c r="I265" s="21" t="s">
        <v>86</v>
      </c>
      <c r="J265" s="40" t="s">
        <v>1341</v>
      </c>
      <c r="K265" s="40">
        <v>50000000</v>
      </c>
      <c r="L265" s="21" t="s">
        <v>64</v>
      </c>
      <c r="M265" s="41">
        <v>35000000</v>
      </c>
      <c r="N265" s="27">
        <v>12500000</v>
      </c>
      <c r="O265" s="29" t="s">
        <v>65</v>
      </c>
      <c r="P265" s="30"/>
      <c r="Q265" s="31" t="s">
        <v>741</v>
      </c>
      <c r="R265" s="31"/>
      <c r="S265" s="31"/>
      <c r="T265" s="31" t="s">
        <v>827</v>
      </c>
      <c r="U265" s="227"/>
    </row>
    <row r="266" spans="1:21" s="18" customFormat="1" ht="99" hidden="1" customHeight="1" x14ac:dyDescent="0.35">
      <c r="A266" s="20" t="s">
        <v>86</v>
      </c>
      <c r="B266" s="21">
        <v>299</v>
      </c>
      <c r="C266" s="21" t="s">
        <v>742</v>
      </c>
      <c r="D266" s="21" t="s">
        <v>772</v>
      </c>
      <c r="E266" s="21">
        <v>289</v>
      </c>
      <c r="F266" s="32" t="s">
        <v>1342</v>
      </c>
      <c r="G266" s="53" t="s">
        <v>1343</v>
      </c>
      <c r="H266" s="54" t="s">
        <v>1344</v>
      </c>
      <c r="I266" s="21" t="s">
        <v>86</v>
      </c>
      <c r="J266" s="40"/>
      <c r="K266" s="40">
        <v>15000000</v>
      </c>
      <c r="L266" s="21" t="s">
        <v>59</v>
      </c>
      <c r="M266" s="41">
        <v>10000000</v>
      </c>
      <c r="N266" s="34">
        <v>10000000</v>
      </c>
      <c r="O266" s="29" t="s">
        <v>65</v>
      </c>
      <c r="P266" s="30"/>
      <c r="Q266" s="31" t="s">
        <v>741</v>
      </c>
      <c r="R266" s="31" t="s">
        <v>784</v>
      </c>
      <c r="S266" s="31" t="s">
        <v>671</v>
      </c>
      <c r="T266" s="31" t="s">
        <v>827</v>
      </c>
      <c r="U266" s="227"/>
    </row>
    <row r="267" spans="1:21" s="18" customFormat="1" ht="99" hidden="1" customHeight="1" x14ac:dyDescent="0.35">
      <c r="A267" s="20" t="s">
        <v>86</v>
      </c>
      <c r="B267" s="21">
        <v>300</v>
      </c>
      <c r="C267" s="21" t="s">
        <v>742</v>
      </c>
      <c r="D267" s="21" t="s">
        <v>772</v>
      </c>
      <c r="E267" s="21">
        <v>290</v>
      </c>
      <c r="F267" s="32" t="s">
        <v>1345</v>
      </c>
      <c r="G267" s="53" t="s">
        <v>1346</v>
      </c>
      <c r="H267" s="54" t="s">
        <v>1347</v>
      </c>
      <c r="I267" s="21" t="s">
        <v>86</v>
      </c>
      <c r="J267" s="40" t="s">
        <v>1348</v>
      </c>
      <c r="K267" s="40">
        <v>60000000</v>
      </c>
      <c r="L267" s="21" t="s">
        <v>59</v>
      </c>
      <c r="M267" s="41">
        <v>39000000</v>
      </c>
      <c r="N267" s="34">
        <v>35000000</v>
      </c>
      <c r="O267" s="29" t="s">
        <v>65</v>
      </c>
      <c r="P267" s="30"/>
      <c r="Q267" s="31" t="s">
        <v>741</v>
      </c>
      <c r="R267" s="31"/>
      <c r="S267" s="31"/>
      <c r="T267" s="31" t="s">
        <v>827</v>
      </c>
      <c r="U267" s="227"/>
    </row>
    <row r="268" spans="1:21" s="18" customFormat="1" ht="99" hidden="1" customHeight="1" x14ac:dyDescent="0.35">
      <c r="A268" s="20" t="s">
        <v>86</v>
      </c>
      <c r="B268" s="21">
        <v>301</v>
      </c>
      <c r="C268" s="21" t="s">
        <v>742</v>
      </c>
      <c r="D268" s="21" t="s">
        <v>772</v>
      </c>
      <c r="E268" s="21">
        <v>292</v>
      </c>
      <c r="F268" s="32" t="s">
        <v>843</v>
      </c>
      <c r="G268" s="53" t="s">
        <v>1349</v>
      </c>
      <c r="H268" s="54" t="s">
        <v>1350</v>
      </c>
      <c r="I268" s="21" t="s">
        <v>86</v>
      </c>
      <c r="J268" s="21" t="s">
        <v>1351</v>
      </c>
      <c r="K268" s="40">
        <v>7000000</v>
      </c>
      <c r="L268" s="21" t="s">
        <v>63</v>
      </c>
      <c r="M268" s="41">
        <v>4900000</v>
      </c>
      <c r="N268" s="27">
        <v>1750000</v>
      </c>
      <c r="O268" s="29" t="s">
        <v>65</v>
      </c>
      <c r="P268" s="30"/>
      <c r="Q268" s="31"/>
      <c r="R268" s="31"/>
      <c r="S268" s="31"/>
      <c r="T268" s="31" t="s">
        <v>827</v>
      </c>
      <c r="U268" s="227"/>
    </row>
    <row r="269" spans="1:21" s="18" customFormat="1" ht="99" hidden="1" customHeight="1" x14ac:dyDescent="0.35">
      <c r="A269" s="20" t="s">
        <v>86</v>
      </c>
      <c r="B269" s="21">
        <v>302</v>
      </c>
      <c r="C269" s="21" t="s">
        <v>742</v>
      </c>
      <c r="D269" s="21" t="s">
        <v>772</v>
      </c>
      <c r="E269" s="21">
        <v>292</v>
      </c>
      <c r="F269" s="32" t="s">
        <v>843</v>
      </c>
      <c r="G269" s="53" t="s">
        <v>1352</v>
      </c>
      <c r="H269" s="54" t="s">
        <v>1353</v>
      </c>
      <c r="I269" s="21" t="s">
        <v>86</v>
      </c>
      <c r="J269" s="21" t="s">
        <v>1354</v>
      </c>
      <c r="K269" s="40">
        <v>44000000</v>
      </c>
      <c r="L269" s="21" t="s">
        <v>59</v>
      </c>
      <c r="M269" s="41">
        <v>30800000</v>
      </c>
      <c r="N269" s="34">
        <v>11000000</v>
      </c>
      <c r="O269" s="29" t="s">
        <v>65</v>
      </c>
      <c r="P269" s="30"/>
      <c r="Q269" s="31" t="s">
        <v>672</v>
      </c>
      <c r="R269" s="31"/>
      <c r="S269" s="31"/>
      <c r="T269" s="31" t="s">
        <v>827</v>
      </c>
      <c r="U269" s="227"/>
    </row>
    <row r="270" spans="1:21" s="18" customFormat="1" ht="99" hidden="1" customHeight="1" x14ac:dyDescent="0.35">
      <c r="A270" s="20" t="s">
        <v>86</v>
      </c>
      <c r="B270" s="21">
        <v>303</v>
      </c>
      <c r="C270" s="21" t="s">
        <v>742</v>
      </c>
      <c r="D270" s="21" t="s">
        <v>772</v>
      </c>
      <c r="E270" s="21">
        <v>292</v>
      </c>
      <c r="F270" s="32" t="s">
        <v>843</v>
      </c>
      <c r="G270" s="53" t="s">
        <v>1355</v>
      </c>
      <c r="H270" s="54" t="s">
        <v>1356</v>
      </c>
      <c r="I270" s="21" t="s">
        <v>86</v>
      </c>
      <c r="J270" s="40" t="s">
        <v>1357</v>
      </c>
      <c r="K270" s="40">
        <v>35000000</v>
      </c>
      <c r="L270" s="21" t="s">
        <v>59</v>
      </c>
      <c r="M270" s="41">
        <v>24500000</v>
      </c>
      <c r="N270" s="34">
        <v>8750000</v>
      </c>
      <c r="O270" s="29" t="s">
        <v>65</v>
      </c>
      <c r="P270" s="30"/>
      <c r="Q270" s="31" t="s">
        <v>672</v>
      </c>
      <c r="R270" s="31" t="s">
        <v>784</v>
      </c>
      <c r="S270" s="31" t="s">
        <v>671</v>
      </c>
      <c r="T270" s="31" t="s">
        <v>827</v>
      </c>
      <c r="U270" s="227"/>
    </row>
    <row r="271" spans="1:21" s="18" customFormat="1" ht="99" hidden="1" customHeight="1" x14ac:dyDescent="0.35">
      <c r="A271" s="20" t="s">
        <v>86</v>
      </c>
      <c r="B271" s="21">
        <v>304</v>
      </c>
      <c r="C271" s="21" t="s">
        <v>742</v>
      </c>
      <c r="D271" s="21" t="s">
        <v>772</v>
      </c>
      <c r="E271" s="21">
        <v>282</v>
      </c>
      <c r="F271" s="32" t="s">
        <v>828</v>
      </c>
      <c r="G271" s="53" t="s">
        <v>1358</v>
      </c>
      <c r="H271" s="54" t="s">
        <v>1359</v>
      </c>
      <c r="I271" s="21" t="s">
        <v>86</v>
      </c>
      <c r="J271" s="40" t="s">
        <v>1360</v>
      </c>
      <c r="K271" s="40">
        <v>2182278</v>
      </c>
      <c r="L271" s="21" t="s">
        <v>61</v>
      </c>
      <c r="M271" s="41">
        <v>1854936</v>
      </c>
      <c r="N271" s="68">
        <v>2182278</v>
      </c>
      <c r="O271" s="29" t="s">
        <v>88</v>
      </c>
      <c r="P271" s="30"/>
      <c r="Q271" s="31" t="s">
        <v>672</v>
      </c>
      <c r="R271" s="31"/>
      <c r="S271" s="31"/>
      <c r="T271" s="31" t="s">
        <v>827</v>
      </c>
      <c r="U271" s="227"/>
    </row>
    <row r="272" spans="1:21" s="18" customFormat="1" ht="99" hidden="1" customHeight="1" x14ac:dyDescent="0.35">
      <c r="A272" s="20" t="s">
        <v>86</v>
      </c>
      <c r="B272" s="21">
        <v>305</v>
      </c>
      <c r="C272" s="21" t="s">
        <v>742</v>
      </c>
      <c r="D272" s="21" t="s">
        <v>772</v>
      </c>
      <c r="E272" s="21">
        <v>282</v>
      </c>
      <c r="F272" s="32" t="s">
        <v>828</v>
      </c>
      <c r="G272" s="53" t="s">
        <v>1361</v>
      </c>
      <c r="H272" s="54" t="s">
        <v>1362</v>
      </c>
      <c r="I272" s="21" t="s">
        <v>1363</v>
      </c>
      <c r="J272" s="40" t="s">
        <v>1364</v>
      </c>
      <c r="K272" s="40">
        <v>1835369</v>
      </c>
      <c r="L272" s="21" t="s">
        <v>61</v>
      </c>
      <c r="M272" s="41">
        <v>1560064</v>
      </c>
      <c r="N272" s="40">
        <v>1835369</v>
      </c>
      <c r="O272" s="29" t="s">
        <v>88</v>
      </c>
      <c r="P272" s="30"/>
      <c r="Q272" s="31" t="s">
        <v>672</v>
      </c>
      <c r="R272" s="31"/>
      <c r="S272" s="31" t="s">
        <v>671</v>
      </c>
      <c r="T272" s="31" t="s">
        <v>827</v>
      </c>
      <c r="U272" s="227"/>
    </row>
    <row r="273" spans="1:21" ht="99" hidden="1" customHeight="1" x14ac:dyDescent="0.35">
      <c r="A273" s="20" t="s">
        <v>1365</v>
      </c>
      <c r="B273" s="26">
        <v>531</v>
      </c>
      <c r="C273" s="21" t="s">
        <v>742</v>
      </c>
      <c r="D273" s="26" t="s">
        <v>743</v>
      </c>
      <c r="E273" s="26">
        <v>312</v>
      </c>
      <c r="F273" s="32" t="s">
        <v>1366</v>
      </c>
      <c r="G273" s="53" t="s">
        <v>1367</v>
      </c>
      <c r="H273" s="54" t="s">
        <v>1368</v>
      </c>
      <c r="I273" s="21" t="s">
        <v>1365</v>
      </c>
      <c r="J273" s="21" t="s">
        <v>1365</v>
      </c>
      <c r="K273" s="40">
        <v>40000000</v>
      </c>
      <c r="L273" s="21" t="s">
        <v>64</v>
      </c>
      <c r="M273" s="41">
        <v>28000000</v>
      </c>
      <c r="N273" s="40">
        <v>40000000</v>
      </c>
      <c r="O273" s="29"/>
      <c r="P273" s="30"/>
      <c r="Q273" s="31"/>
      <c r="R273" s="31"/>
      <c r="S273" s="31"/>
      <c r="T273" s="31"/>
      <c r="U273" s="17"/>
    </row>
    <row r="274" spans="1:21" s="18" customFormat="1" ht="99" hidden="1" customHeight="1" x14ac:dyDescent="0.35">
      <c r="A274" s="20" t="s">
        <v>86</v>
      </c>
      <c r="B274" s="21">
        <v>306</v>
      </c>
      <c r="C274" s="21" t="s">
        <v>742</v>
      </c>
      <c r="D274" s="21" t="s">
        <v>772</v>
      </c>
      <c r="E274" s="21">
        <v>288</v>
      </c>
      <c r="F274" s="32" t="s">
        <v>1338</v>
      </c>
      <c r="G274" s="53" t="s">
        <v>1369</v>
      </c>
      <c r="H274" s="54" t="s">
        <v>1370</v>
      </c>
      <c r="I274" s="21" t="s">
        <v>86</v>
      </c>
      <c r="J274" s="40"/>
      <c r="K274" s="40">
        <v>11000000</v>
      </c>
      <c r="L274" s="21" t="s">
        <v>61</v>
      </c>
      <c r="M274" s="41">
        <v>9350000</v>
      </c>
      <c r="N274" s="40">
        <v>11000000</v>
      </c>
      <c r="O274" s="29" t="s">
        <v>88</v>
      </c>
      <c r="P274" s="30"/>
      <c r="Q274" s="31" t="s">
        <v>672</v>
      </c>
      <c r="R274" s="31"/>
      <c r="S274" s="31"/>
      <c r="T274" s="31"/>
      <c r="U274" s="227"/>
    </row>
    <row r="275" spans="1:21" s="262" customFormat="1" ht="99" customHeight="1" x14ac:dyDescent="0.35">
      <c r="A275" s="253" t="s">
        <v>86</v>
      </c>
      <c r="B275" s="254">
        <v>307</v>
      </c>
      <c r="C275" s="254" t="s">
        <v>742</v>
      </c>
      <c r="D275" s="254" t="s">
        <v>763</v>
      </c>
      <c r="E275" s="254">
        <v>334</v>
      </c>
      <c r="F275" s="255" t="s">
        <v>856</v>
      </c>
      <c r="G275" s="256" t="s">
        <v>1371</v>
      </c>
      <c r="H275" s="257" t="s">
        <v>1372</v>
      </c>
      <c r="I275" s="254" t="s">
        <v>86</v>
      </c>
      <c r="J275" s="258" t="s">
        <v>96</v>
      </c>
      <c r="K275" s="40">
        <v>4908824</v>
      </c>
      <c r="L275" s="254" t="s">
        <v>61</v>
      </c>
      <c r="M275" s="41">
        <v>4172500</v>
      </c>
      <c r="N275" s="258">
        <v>4908824</v>
      </c>
      <c r="O275" s="260" t="s">
        <v>88</v>
      </c>
      <c r="P275" s="30"/>
      <c r="Q275" s="31" t="s">
        <v>672</v>
      </c>
      <c r="R275" s="31"/>
      <c r="S275" s="31"/>
      <c r="T275" s="31"/>
      <c r="U275" s="261"/>
    </row>
    <row r="276" spans="1:21" s="18" customFormat="1" ht="99" hidden="1" customHeight="1" x14ac:dyDescent="0.35">
      <c r="A276" s="20" t="s">
        <v>86</v>
      </c>
      <c r="B276" s="21">
        <v>308</v>
      </c>
      <c r="C276" s="21" t="s">
        <v>742</v>
      </c>
      <c r="D276" s="21" t="s">
        <v>763</v>
      </c>
      <c r="E276" s="21">
        <v>333</v>
      </c>
      <c r="F276" s="32" t="s">
        <v>1373</v>
      </c>
      <c r="G276" s="53" t="s">
        <v>1374</v>
      </c>
      <c r="H276" s="54" t="s">
        <v>1375</v>
      </c>
      <c r="I276" s="21" t="s">
        <v>86</v>
      </c>
      <c r="J276" s="40"/>
      <c r="K276" s="40">
        <v>540000</v>
      </c>
      <c r="L276" s="21" t="s">
        <v>61</v>
      </c>
      <c r="M276" s="41">
        <v>459000</v>
      </c>
      <c r="N276" s="40">
        <v>540000</v>
      </c>
      <c r="O276" s="29" t="s">
        <v>88</v>
      </c>
      <c r="P276" s="30"/>
      <c r="Q276" s="31" t="s">
        <v>741</v>
      </c>
      <c r="R276" s="31"/>
      <c r="S276" s="31"/>
      <c r="T276" s="31"/>
      <c r="U276" s="227"/>
    </row>
    <row r="277" spans="1:21" ht="99" hidden="1" customHeight="1" x14ac:dyDescent="0.35">
      <c r="A277" s="20" t="s">
        <v>1365</v>
      </c>
      <c r="B277" s="26">
        <v>508</v>
      </c>
      <c r="C277" s="21" t="s">
        <v>742</v>
      </c>
      <c r="D277" s="26" t="s">
        <v>743</v>
      </c>
      <c r="E277" s="26">
        <v>312</v>
      </c>
      <c r="F277" s="32" t="s">
        <v>1366</v>
      </c>
      <c r="G277" s="53" t="s">
        <v>1376</v>
      </c>
      <c r="H277" s="54" t="s">
        <v>1377</v>
      </c>
      <c r="I277" s="21" t="s">
        <v>1365</v>
      </c>
      <c r="J277" s="21" t="s">
        <v>1365</v>
      </c>
      <c r="K277" s="40">
        <v>5000000</v>
      </c>
      <c r="L277" s="21" t="s">
        <v>64</v>
      </c>
      <c r="M277" s="41">
        <v>3500000</v>
      </c>
      <c r="N277" s="40">
        <v>5000000</v>
      </c>
      <c r="O277" s="29"/>
      <c r="P277" s="30"/>
      <c r="Q277" s="31" t="s">
        <v>672</v>
      </c>
      <c r="R277" s="31"/>
      <c r="S277" s="31"/>
      <c r="T277" s="31"/>
      <c r="U277" s="17"/>
    </row>
    <row r="278" spans="1:21" ht="99" hidden="1" customHeight="1" x14ac:dyDescent="0.35">
      <c r="A278" s="20" t="s">
        <v>1365</v>
      </c>
      <c r="B278" s="26">
        <v>509</v>
      </c>
      <c r="C278" s="21" t="s">
        <v>742</v>
      </c>
      <c r="D278" s="26" t="s">
        <v>743</v>
      </c>
      <c r="E278" s="26">
        <v>312</v>
      </c>
      <c r="F278" s="32" t="s">
        <v>1366</v>
      </c>
      <c r="G278" s="53" t="s">
        <v>1376</v>
      </c>
      <c r="H278" s="54" t="s">
        <v>1377</v>
      </c>
      <c r="I278" s="21" t="s">
        <v>1365</v>
      </c>
      <c r="J278" s="21" t="s">
        <v>1365</v>
      </c>
      <c r="K278" s="40">
        <v>45000000</v>
      </c>
      <c r="L278" s="21" t="s">
        <v>64</v>
      </c>
      <c r="M278" s="41">
        <v>31499999.999999996</v>
      </c>
      <c r="N278" s="27">
        <v>45000000</v>
      </c>
      <c r="O278" s="29"/>
      <c r="P278" s="30"/>
      <c r="Q278" s="31" t="s">
        <v>741</v>
      </c>
      <c r="R278" s="31"/>
      <c r="S278" s="31"/>
      <c r="T278" s="31"/>
      <c r="U278" s="17"/>
    </row>
    <row r="279" spans="1:21" s="18" customFormat="1" ht="99" hidden="1" customHeight="1" x14ac:dyDescent="0.35">
      <c r="A279" s="20" t="s">
        <v>86</v>
      </c>
      <c r="B279" s="21">
        <v>309</v>
      </c>
      <c r="C279" s="21" t="s">
        <v>891</v>
      </c>
      <c r="D279" s="21" t="s">
        <v>892</v>
      </c>
      <c r="E279" s="21">
        <v>382</v>
      </c>
      <c r="F279" s="32" t="s">
        <v>1247</v>
      </c>
      <c r="G279" s="53" t="s">
        <v>1378</v>
      </c>
      <c r="H279" s="54" t="s">
        <v>1379</v>
      </c>
      <c r="I279" s="21" t="s">
        <v>1380</v>
      </c>
      <c r="J279" s="40"/>
      <c r="K279" s="40">
        <v>3192353</v>
      </c>
      <c r="L279" s="21" t="s">
        <v>61</v>
      </c>
      <c r="M279" s="41">
        <v>2713500</v>
      </c>
      <c r="N279" s="40">
        <v>3192353</v>
      </c>
      <c r="O279" s="29" t="s">
        <v>88</v>
      </c>
      <c r="P279" s="30"/>
      <c r="Q279" s="31"/>
      <c r="R279" s="31"/>
      <c r="S279" s="31"/>
      <c r="T279" s="31"/>
      <c r="U279" s="227"/>
    </row>
    <row r="280" spans="1:21" ht="99" hidden="1" customHeight="1" x14ac:dyDescent="0.35">
      <c r="A280" s="20" t="s">
        <v>1365</v>
      </c>
      <c r="B280" s="26">
        <v>520</v>
      </c>
      <c r="C280" s="21" t="s">
        <v>742</v>
      </c>
      <c r="D280" s="21" t="s">
        <v>743</v>
      </c>
      <c r="E280" s="26">
        <v>312</v>
      </c>
      <c r="F280" s="32" t="s">
        <v>1366</v>
      </c>
      <c r="G280" s="54" t="s">
        <v>1381</v>
      </c>
      <c r="H280" s="54" t="s">
        <v>1381</v>
      </c>
      <c r="I280" s="21" t="s">
        <v>1365</v>
      </c>
      <c r="J280" s="21" t="s">
        <v>1365</v>
      </c>
      <c r="K280" s="40">
        <v>5000000</v>
      </c>
      <c r="L280" s="21" t="s">
        <v>64</v>
      </c>
      <c r="M280" s="41">
        <v>3500000</v>
      </c>
      <c r="N280" s="40">
        <v>5000000</v>
      </c>
      <c r="O280" s="29"/>
      <c r="P280" s="30"/>
      <c r="Q280" s="31" t="s">
        <v>741</v>
      </c>
      <c r="R280" s="31"/>
      <c r="S280" s="31"/>
      <c r="T280" s="31"/>
      <c r="U280" s="17"/>
    </row>
    <row r="281" spans="1:21" ht="99" hidden="1" customHeight="1" x14ac:dyDescent="0.35">
      <c r="A281" s="20" t="s">
        <v>1365</v>
      </c>
      <c r="B281" s="26">
        <v>521</v>
      </c>
      <c r="C281" s="21" t="s">
        <v>742</v>
      </c>
      <c r="D281" s="21" t="s">
        <v>743</v>
      </c>
      <c r="E281" s="26">
        <v>312</v>
      </c>
      <c r="F281" s="32" t="s">
        <v>1366</v>
      </c>
      <c r="G281" s="54" t="s">
        <v>1381</v>
      </c>
      <c r="H281" s="54" t="s">
        <v>1381</v>
      </c>
      <c r="I281" s="21" t="s">
        <v>1365</v>
      </c>
      <c r="J281" s="21" t="s">
        <v>1365</v>
      </c>
      <c r="K281" s="40">
        <v>15000000</v>
      </c>
      <c r="L281" s="21" t="s">
        <v>64</v>
      </c>
      <c r="M281" s="41">
        <v>10500000</v>
      </c>
      <c r="N281" s="40">
        <v>15000000</v>
      </c>
      <c r="O281" s="29"/>
      <c r="P281" s="30"/>
      <c r="Q281" s="31" t="s">
        <v>741</v>
      </c>
      <c r="R281" s="31"/>
      <c r="S281" s="31"/>
      <c r="T281" s="31"/>
      <c r="U281" s="17"/>
    </row>
    <row r="282" spans="1:21" ht="99" hidden="1" customHeight="1" x14ac:dyDescent="0.35">
      <c r="A282" s="20" t="s">
        <v>1365</v>
      </c>
      <c r="B282" s="26">
        <v>522</v>
      </c>
      <c r="C282" s="21" t="s">
        <v>742</v>
      </c>
      <c r="D282" s="26" t="s">
        <v>743</v>
      </c>
      <c r="E282" s="26">
        <v>312</v>
      </c>
      <c r="F282" s="32" t="s">
        <v>1366</v>
      </c>
      <c r="G282" s="53" t="s">
        <v>1382</v>
      </c>
      <c r="H282" s="54" t="s">
        <v>1368</v>
      </c>
      <c r="I282" s="21" t="s">
        <v>1365</v>
      </c>
      <c r="J282" s="21" t="s">
        <v>1365</v>
      </c>
      <c r="K282" s="40">
        <v>600000</v>
      </c>
      <c r="L282" s="21" t="s">
        <v>64</v>
      </c>
      <c r="M282" s="41">
        <v>420000</v>
      </c>
      <c r="N282" s="40">
        <v>600000</v>
      </c>
      <c r="O282" s="29"/>
      <c r="P282" s="30"/>
      <c r="Q282" s="31" t="s">
        <v>741</v>
      </c>
      <c r="R282" s="31"/>
      <c r="S282" s="31"/>
      <c r="T282" s="31"/>
      <c r="U282" s="17"/>
    </row>
    <row r="283" spans="1:21" ht="99" hidden="1" customHeight="1" x14ac:dyDescent="0.35">
      <c r="A283" s="20" t="s">
        <v>1365</v>
      </c>
      <c r="B283" s="26">
        <v>523</v>
      </c>
      <c r="C283" s="21" t="s">
        <v>742</v>
      </c>
      <c r="D283" s="26" t="s">
        <v>743</v>
      </c>
      <c r="E283" s="26">
        <v>312</v>
      </c>
      <c r="F283" s="32" t="s">
        <v>1366</v>
      </c>
      <c r="G283" s="53" t="s">
        <v>1383</v>
      </c>
      <c r="H283" s="54" t="s">
        <v>1381</v>
      </c>
      <c r="I283" s="21" t="s">
        <v>1365</v>
      </c>
      <c r="J283" s="21" t="s">
        <v>1365</v>
      </c>
      <c r="K283" s="40">
        <v>2000000</v>
      </c>
      <c r="L283" s="21" t="s">
        <v>64</v>
      </c>
      <c r="M283" s="41">
        <v>1400000</v>
      </c>
      <c r="N283" s="40">
        <v>2000000</v>
      </c>
      <c r="O283" s="29"/>
      <c r="P283" s="30"/>
      <c r="Q283" s="31" t="s">
        <v>741</v>
      </c>
      <c r="R283" s="31"/>
      <c r="S283" s="31"/>
      <c r="T283" s="31"/>
      <c r="U283" s="17"/>
    </row>
    <row r="284" spans="1:21" ht="99" hidden="1" customHeight="1" x14ac:dyDescent="0.35">
      <c r="A284" s="20" t="s">
        <v>1365</v>
      </c>
      <c r="B284" s="26">
        <v>524</v>
      </c>
      <c r="C284" s="21" t="s">
        <v>742</v>
      </c>
      <c r="D284" s="21" t="s">
        <v>743</v>
      </c>
      <c r="E284" s="26">
        <v>312</v>
      </c>
      <c r="F284" s="32" t="s">
        <v>1366</v>
      </c>
      <c r="G284" s="53" t="s">
        <v>1384</v>
      </c>
      <c r="H284" s="54" t="s">
        <v>1381</v>
      </c>
      <c r="I284" s="21" t="s">
        <v>1365</v>
      </c>
      <c r="J284" s="21" t="s">
        <v>1365</v>
      </c>
      <c r="K284" s="40">
        <v>15000000</v>
      </c>
      <c r="L284" s="21" t="s">
        <v>64</v>
      </c>
      <c r="M284" s="41">
        <v>10500000</v>
      </c>
      <c r="N284" s="27">
        <v>3750000</v>
      </c>
      <c r="O284" s="29"/>
      <c r="P284" s="30"/>
      <c r="Q284" s="31" t="s">
        <v>741</v>
      </c>
      <c r="R284" s="31"/>
      <c r="S284" s="31"/>
      <c r="T284" s="31"/>
      <c r="U284" s="17"/>
    </row>
    <row r="285" spans="1:21" ht="99" hidden="1" customHeight="1" x14ac:dyDescent="0.35">
      <c r="A285" s="20" t="s">
        <v>1365</v>
      </c>
      <c r="B285" s="26">
        <v>525</v>
      </c>
      <c r="C285" s="21" t="s">
        <v>742</v>
      </c>
      <c r="D285" s="21" t="s">
        <v>743</v>
      </c>
      <c r="E285" s="26">
        <v>312</v>
      </c>
      <c r="F285" s="32" t="s">
        <v>1366</v>
      </c>
      <c r="G285" s="53" t="s">
        <v>1385</v>
      </c>
      <c r="H285" s="54" t="s">
        <v>1381</v>
      </c>
      <c r="I285" s="21" t="s">
        <v>1365</v>
      </c>
      <c r="J285" s="21" t="s">
        <v>1365</v>
      </c>
      <c r="K285" s="40">
        <v>20000000</v>
      </c>
      <c r="L285" s="21" t="s">
        <v>64</v>
      </c>
      <c r="M285" s="41">
        <v>14000000</v>
      </c>
      <c r="N285" s="40">
        <v>20000000</v>
      </c>
      <c r="O285" s="29"/>
      <c r="P285" s="30"/>
      <c r="Q285" s="31" t="s">
        <v>741</v>
      </c>
      <c r="R285" s="31"/>
      <c r="S285" s="31"/>
      <c r="T285" s="31"/>
      <c r="U285" s="17"/>
    </row>
    <row r="286" spans="1:21" ht="99" hidden="1" customHeight="1" x14ac:dyDescent="0.35">
      <c r="A286" s="20" t="s">
        <v>1365</v>
      </c>
      <c r="B286" s="26">
        <v>526</v>
      </c>
      <c r="C286" s="21" t="s">
        <v>742</v>
      </c>
      <c r="D286" s="26" t="s">
        <v>743</v>
      </c>
      <c r="E286" s="26">
        <v>312</v>
      </c>
      <c r="F286" s="32" t="s">
        <v>1366</v>
      </c>
      <c r="G286" s="53" t="s">
        <v>1386</v>
      </c>
      <c r="H286" s="54" t="s">
        <v>1381</v>
      </c>
      <c r="I286" s="21" t="s">
        <v>1365</v>
      </c>
      <c r="J286" s="21" t="s">
        <v>1365</v>
      </c>
      <c r="K286" s="40">
        <v>100000000</v>
      </c>
      <c r="L286" s="21" t="s">
        <v>64</v>
      </c>
      <c r="M286" s="41">
        <v>70000000</v>
      </c>
      <c r="N286" s="40">
        <v>100000000</v>
      </c>
      <c r="O286" s="29"/>
      <c r="P286" s="30"/>
      <c r="Q286" s="31"/>
      <c r="R286" s="31"/>
      <c r="S286" s="31"/>
      <c r="T286" s="31"/>
      <c r="U286" s="17"/>
    </row>
    <row r="287" spans="1:21" ht="99" hidden="1" customHeight="1" x14ac:dyDescent="0.35">
      <c r="A287" s="20" t="s">
        <v>1365</v>
      </c>
      <c r="B287" s="26">
        <v>527</v>
      </c>
      <c r="C287" s="21" t="s">
        <v>742</v>
      </c>
      <c r="D287" s="21" t="s">
        <v>743</v>
      </c>
      <c r="E287" s="26">
        <v>312</v>
      </c>
      <c r="F287" s="32" t="s">
        <v>1366</v>
      </c>
      <c r="G287" s="53" t="s">
        <v>1387</v>
      </c>
      <c r="H287" s="54" t="s">
        <v>1368</v>
      </c>
      <c r="I287" s="21" t="s">
        <v>1365</v>
      </c>
      <c r="J287" s="21" t="s">
        <v>1365</v>
      </c>
      <c r="K287" s="40">
        <v>10000000</v>
      </c>
      <c r="L287" s="21" t="s">
        <v>64</v>
      </c>
      <c r="M287" s="41">
        <v>7000000</v>
      </c>
      <c r="N287" s="40">
        <v>10000000</v>
      </c>
      <c r="O287" s="29"/>
      <c r="P287" s="30"/>
      <c r="Q287" s="31"/>
      <c r="R287" s="31"/>
      <c r="S287" s="31"/>
      <c r="T287" s="31"/>
      <c r="U287" s="17"/>
    </row>
    <row r="288" spans="1:21" ht="99" hidden="1" customHeight="1" x14ac:dyDescent="0.35">
      <c r="A288" s="20" t="s">
        <v>1365</v>
      </c>
      <c r="B288" s="26">
        <v>528</v>
      </c>
      <c r="C288" s="21" t="s">
        <v>742</v>
      </c>
      <c r="D288" s="26" t="s">
        <v>743</v>
      </c>
      <c r="E288" s="26">
        <v>312</v>
      </c>
      <c r="F288" s="32" t="s">
        <v>1366</v>
      </c>
      <c r="G288" s="53" t="s">
        <v>1388</v>
      </c>
      <c r="H288" s="54" t="s">
        <v>1368</v>
      </c>
      <c r="I288" s="21" t="s">
        <v>1365</v>
      </c>
      <c r="J288" s="21" t="s">
        <v>1365</v>
      </c>
      <c r="K288" s="40">
        <v>34000000</v>
      </c>
      <c r="L288" s="21" t="s">
        <v>64</v>
      </c>
      <c r="M288" s="41">
        <v>23800000</v>
      </c>
      <c r="N288" s="40">
        <v>34000000</v>
      </c>
      <c r="O288" s="63"/>
      <c r="P288" s="30"/>
      <c r="Q288" s="31"/>
      <c r="R288" s="31"/>
      <c r="S288" s="31"/>
      <c r="T288" s="31"/>
      <c r="U288" s="17"/>
    </row>
    <row r="289" spans="1:21" ht="99" hidden="1" customHeight="1" x14ac:dyDescent="0.35">
      <c r="A289" s="20" t="s">
        <v>1365</v>
      </c>
      <c r="B289" s="26">
        <v>529</v>
      </c>
      <c r="C289" s="21" t="s">
        <v>742</v>
      </c>
      <c r="D289" s="21" t="s">
        <v>743</v>
      </c>
      <c r="E289" s="26">
        <v>312</v>
      </c>
      <c r="F289" s="32" t="s">
        <v>1366</v>
      </c>
      <c r="G289" s="53" t="s">
        <v>1389</v>
      </c>
      <c r="H289" s="54" t="s">
        <v>1381</v>
      </c>
      <c r="I289" s="21" t="s">
        <v>1365</v>
      </c>
      <c r="J289" s="21" t="s">
        <v>1365</v>
      </c>
      <c r="K289" s="40">
        <v>20000000</v>
      </c>
      <c r="L289" s="21" t="s">
        <v>64</v>
      </c>
      <c r="M289" s="41">
        <v>14000000</v>
      </c>
      <c r="N289" s="40">
        <v>20000000</v>
      </c>
      <c r="O289" s="63"/>
      <c r="P289" s="30"/>
      <c r="Q289" s="31"/>
      <c r="R289" s="31"/>
      <c r="S289" s="31"/>
      <c r="T289" s="31"/>
      <c r="U289" s="17"/>
    </row>
    <row r="290" spans="1:21" ht="99" hidden="1" customHeight="1" x14ac:dyDescent="0.35">
      <c r="A290" s="20" t="s">
        <v>1365</v>
      </c>
      <c r="B290" s="26">
        <v>530</v>
      </c>
      <c r="C290" s="21" t="s">
        <v>742</v>
      </c>
      <c r="D290" s="26" t="s">
        <v>743</v>
      </c>
      <c r="E290" s="26">
        <v>312</v>
      </c>
      <c r="F290" s="32" t="s">
        <v>1366</v>
      </c>
      <c r="G290" s="53" t="s">
        <v>1390</v>
      </c>
      <c r="H290" s="54" t="s">
        <v>1381</v>
      </c>
      <c r="I290" s="21" t="s">
        <v>1365</v>
      </c>
      <c r="J290" s="21" t="s">
        <v>1365</v>
      </c>
      <c r="K290" s="40">
        <v>27000000</v>
      </c>
      <c r="L290" s="21" t="s">
        <v>64</v>
      </c>
      <c r="M290" s="41">
        <v>18900000</v>
      </c>
      <c r="N290" s="40">
        <v>27000000</v>
      </c>
      <c r="O290" s="29"/>
      <c r="P290" s="30"/>
      <c r="Q290" s="31"/>
      <c r="R290" s="31"/>
      <c r="S290" s="31"/>
      <c r="T290" s="31"/>
      <c r="U290" s="17"/>
    </row>
    <row r="291" spans="1:21" ht="99" hidden="1" customHeight="1" x14ac:dyDescent="0.35">
      <c r="A291" s="20" t="s">
        <v>1365</v>
      </c>
      <c r="B291" s="26">
        <v>535</v>
      </c>
      <c r="C291" s="21" t="s">
        <v>742</v>
      </c>
      <c r="D291" s="26" t="s">
        <v>743</v>
      </c>
      <c r="E291" s="26">
        <v>312</v>
      </c>
      <c r="F291" s="32" t="s">
        <v>1366</v>
      </c>
      <c r="G291" s="53" t="s">
        <v>1391</v>
      </c>
      <c r="H291" s="54" t="s">
        <v>1392</v>
      </c>
      <c r="I291" s="21" t="s">
        <v>1365</v>
      </c>
      <c r="J291" s="21" t="s">
        <v>1365</v>
      </c>
      <c r="K291" s="40">
        <v>252000000</v>
      </c>
      <c r="L291" s="21" t="s">
        <v>64</v>
      </c>
      <c r="M291" s="41">
        <v>176400000</v>
      </c>
      <c r="N291" s="40">
        <v>252000000</v>
      </c>
      <c r="O291" s="29"/>
      <c r="P291" s="30"/>
      <c r="Q291" s="31" t="s">
        <v>672</v>
      </c>
      <c r="R291" s="31"/>
      <c r="S291" s="31"/>
      <c r="T291" s="31"/>
      <c r="U291" s="17"/>
    </row>
    <row r="292" spans="1:21" s="18" customFormat="1" ht="99" hidden="1" customHeight="1" x14ac:dyDescent="0.35">
      <c r="A292" s="20" t="s">
        <v>86</v>
      </c>
      <c r="B292" s="21">
        <v>310</v>
      </c>
      <c r="C292" s="21" t="s">
        <v>742</v>
      </c>
      <c r="D292" s="26" t="s">
        <v>763</v>
      </c>
      <c r="E292" s="21">
        <v>334</v>
      </c>
      <c r="F292" s="32" t="s">
        <v>856</v>
      </c>
      <c r="G292" s="53" t="s">
        <v>1393</v>
      </c>
      <c r="H292" s="54" t="s">
        <v>1394</v>
      </c>
      <c r="I292" s="21" t="s">
        <v>86</v>
      </c>
      <c r="J292" s="40" t="s">
        <v>1395</v>
      </c>
      <c r="K292" s="40">
        <v>1250000</v>
      </c>
      <c r="L292" s="21" t="s">
        <v>61</v>
      </c>
      <c r="M292" s="41">
        <v>1062500</v>
      </c>
      <c r="N292" s="40">
        <v>1250000</v>
      </c>
      <c r="O292" s="29" t="s">
        <v>88</v>
      </c>
      <c r="P292" s="30"/>
      <c r="Q292" s="31" t="s">
        <v>672</v>
      </c>
      <c r="R292" s="31"/>
      <c r="S292" s="31"/>
      <c r="T292" s="31"/>
      <c r="U292" s="227"/>
    </row>
    <row r="293" spans="1:21" s="18" customFormat="1" ht="99" hidden="1" customHeight="1" x14ac:dyDescent="0.35">
      <c r="A293" s="20" t="s">
        <v>86</v>
      </c>
      <c r="B293" s="21">
        <v>311</v>
      </c>
      <c r="C293" s="21" t="s">
        <v>692</v>
      </c>
      <c r="D293" s="21" t="s">
        <v>1096</v>
      </c>
      <c r="E293" s="21">
        <v>408</v>
      </c>
      <c r="F293" s="32" t="s">
        <v>1097</v>
      </c>
      <c r="G293" s="53" t="s">
        <v>1396</v>
      </c>
      <c r="H293" s="39" t="s">
        <v>1397</v>
      </c>
      <c r="I293" s="21" t="s">
        <v>86</v>
      </c>
      <c r="J293" s="40" t="s">
        <v>1398</v>
      </c>
      <c r="K293" s="40">
        <v>750000</v>
      </c>
      <c r="L293" s="21" t="s">
        <v>61</v>
      </c>
      <c r="M293" s="41">
        <v>637500</v>
      </c>
      <c r="N293" s="40">
        <v>750000</v>
      </c>
      <c r="O293" s="29" t="s">
        <v>88</v>
      </c>
      <c r="P293" s="30"/>
      <c r="Q293" s="31"/>
      <c r="R293" s="31"/>
      <c r="S293" s="31"/>
      <c r="T293" s="31"/>
      <c r="U293" s="227"/>
    </row>
    <row r="294" spans="1:21" s="18" customFormat="1" ht="99" hidden="1" customHeight="1" x14ac:dyDescent="0.35">
      <c r="A294" s="20" t="s">
        <v>420</v>
      </c>
      <c r="B294" s="21">
        <v>312</v>
      </c>
      <c r="C294" s="21" t="s">
        <v>664</v>
      </c>
      <c r="D294" s="21" t="s">
        <v>673</v>
      </c>
      <c r="E294" s="21">
        <v>68</v>
      </c>
      <c r="F294" s="24" t="s">
        <v>674</v>
      </c>
      <c r="G294" s="24" t="s">
        <v>1399</v>
      </c>
      <c r="H294" s="25" t="s">
        <v>1400</v>
      </c>
      <c r="I294" s="26" t="s">
        <v>420</v>
      </c>
      <c r="J294" s="26"/>
      <c r="K294" s="27">
        <v>170085797</v>
      </c>
      <c r="L294" s="21" t="s">
        <v>57</v>
      </c>
      <c r="M294" s="28"/>
      <c r="N294" s="27">
        <v>16000000</v>
      </c>
      <c r="O294" s="29" t="s">
        <v>65</v>
      </c>
      <c r="P294" s="30"/>
      <c r="Q294" s="31" t="s">
        <v>672</v>
      </c>
      <c r="R294" s="31"/>
      <c r="S294" s="31"/>
      <c r="T294" s="31"/>
      <c r="U294" s="227"/>
    </row>
    <row r="295" spans="1:21" s="18" customFormat="1" ht="99" hidden="1" customHeight="1" x14ac:dyDescent="0.35">
      <c r="A295" s="20" t="s">
        <v>420</v>
      </c>
      <c r="B295" s="21">
        <v>317</v>
      </c>
      <c r="C295" s="21" t="s">
        <v>664</v>
      </c>
      <c r="D295" s="21" t="s">
        <v>673</v>
      </c>
      <c r="E295" s="21">
        <v>68</v>
      </c>
      <c r="F295" s="24" t="s">
        <v>674</v>
      </c>
      <c r="G295" s="33" t="s">
        <v>1401</v>
      </c>
      <c r="H295" s="25" t="s">
        <v>1402</v>
      </c>
      <c r="I295" s="26" t="s">
        <v>420</v>
      </c>
      <c r="J295" s="27" t="s">
        <v>139</v>
      </c>
      <c r="K295" s="27">
        <v>31179526</v>
      </c>
      <c r="L295" s="21" t="s">
        <v>57</v>
      </c>
      <c r="M295" s="28"/>
      <c r="N295" s="27">
        <v>7794881.5</v>
      </c>
      <c r="O295" s="29" t="s">
        <v>65</v>
      </c>
      <c r="P295" s="30" t="s">
        <v>671</v>
      </c>
      <c r="Q295" s="34" t="s">
        <v>672</v>
      </c>
      <c r="R295" s="34"/>
      <c r="S295" s="34"/>
      <c r="T295" s="34"/>
      <c r="U295" s="227"/>
    </row>
    <row r="296" spans="1:21" ht="99" hidden="1" customHeight="1" x14ac:dyDescent="0.35">
      <c r="A296" s="20" t="s">
        <v>1365</v>
      </c>
      <c r="B296" s="26">
        <v>571</v>
      </c>
      <c r="C296" s="21" t="s">
        <v>742</v>
      </c>
      <c r="D296" s="21" t="s">
        <v>743</v>
      </c>
      <c r="E296" s="26">
        <v>312</v>
      </c>
      <c r="F296" s="32" t="s">
        <v>1366</v>
      </c>
      <c r="G296" s="53" t="s">
        <v>1403</v>
      </c>
      <c r="H296" s="54" t="s">
        <v>1404</v>
      </c>
      <c r="I296" s="21" t="s">
        <v>1365</v>
      </c>
      <c r="J296" s="21" t="s">
        <v>1365</v>
      </c>
      <c r="K296" s="40">
        <v>12100000</v>
      </c>
      <c r="L296" s="21" t="s">
        <v>64</v>
      </c>
      <c r="M296" s="41">
        <v>8470000</v>
      </c>
      <c r="N296" s="27">
        <v>6050000</v>
      </c>
      <c r="O296" s="29"/>
      <c r="P296" s="30"/>
      <c r="Q296" s="31" t="s">
        <v>741</v>
      </c>
      <c r="R296" s="31"/>
      <c r="S296" s="31"/>
      <c r="T296" s="31"/>
      <c r="U296" s="17"/>
    </row>
    <row r="297" spans="1:21" s="18" customFormat="1" ht="99" hidden="1" customHeight="1" x14ac:dyDescent="0.35">
      <c r="A297" s="20" t="s">
        <v>420</v>
      </c>
      <c r="B297" s="21">
        <v>319</v>
      </c>
      <c r="C297" s="21" t="s">
        <v>664</v>
      </c>
      <c r="D297" s="21" t="s">
        <v>673</v>
      </c>
      <c r="E297" s="21">
        <v>68</v>
      </c>
      <c r="F297" s="24" t="s">
        <v>674</v>
      </c>
      <c r="G297" s="32" t="s">
        <v>1405</v>
      </c>
      <c r="H297" s="25" t="s">
        <v>1406</v>
      </c>
      <c r="I297" s="26" t="s">
        <v>420</v>
      </c>
      <c r="J297" s="27" t="s">
        <v>139</v>
      </c>
      <c r="K297" s="27">
        <v>490111471</v>
      </c>
      <c r="L297" s="21" t="s">
        <v>57</v>
      </c>
      <c r="M297" s="28"/>
      <c r="N297" s="27">
        <v>16000000</v>
      </c>
      <c r="O297" s="29" t="s">
        <v>65</v>
      </c>
      <c r="P297" s="30"/>
      <c r="Q297" s="31"/>
      <c r="R297" s="31"/>
      <c r="S297" s="31"/>
      <c r="T297" s="31"/>
      <c r="U297" s="227"/>
    </row>
    <row r="298" spans="1:21" s="18" customFormat="1" ht="99" hidden="1" customHeight="1" x14ac:dyDescent="0.35">
      <c r="A298" s="20" t="s">
        <v>420</v>
      </c>
      <c r="B298" s="21">
        <v>320</v>
      </c>
      <c r="C298" s="21" t="s">
        <v>664</v>
      </c>
      <c r="D298" s="21" t="s">
        <v>673</v>
      </c>
      <c r="E298" s="21">
        <v>68</v>
      </c>
      <c r="F298" s="24" t="s">
        <v>674</v>
      </c>
      <c r="G298" s="32" t="s">
        <v>1407</v>
      </c>
      <c r="H298" s="25" t="s">
        <v>1408</v>
      </c>
      <c r="I298" s="26" t="s">
        <v>420</v>
      </c>
      <c r="J298" s="27" t="s">
        <v>139</v>
      </c>
      <c r="K298" s="27">
        <v>34588512</v>
      </c>
      <c r="L298" s="21" t="s">
        <v>57</v>
      </c>
      <c r="M298" s="28"/>
      <c r="N298" s="27">
        <v>8647128</v>
      </c>
      <c r="O298" s="29" t="s">
        <v>65</v>
      </c>
      <c r="P298" s="30" t="s">
        <v>671</v>
      </c>
      <c r="Q298" s="31" t="s">
        <v>672</v>
      </c>
      <c r="R298" s="31"/>
      <c r="S298" s="31"/>
      <c r="T298" s="31"/>
      <c r="U298" s="227"/>
    </row>
    <row r="299" spans="1:21" ht="126.5" hidden="1" x14ac:dyDescent="0.35">
      <c r="A299" s="20" t="s">
        <v>1365</v>
      </c>
      <c r="B299" s="26">
        <v>515</v>
      </c>
      <c r="C299" s="21" t="s">
        <v>742</v>
      </c>
      <c r="D299" s="26" t="s">
        <v>743</v>
      </c>
      <c r="E299" s="26">
        <v>313</v>
      </c>
      <c r="F299" s="32" t="s">
        <v>1409</v>
      </c>
      <c r="G299" s="53" t="s">
        <v>1410</v>
      </c>
      <c r="H299" s="54" t="s">
        <v>1411</v>
      </c>
      <c r="I299" s="21" t="s">
        <v>1365</v>
      </c>
      <c r="J299" s="21" t="s">
        <v>1365</v>
      </c>
      <c r="K299" s="40">
        <v>162000000</v>
      </c>
      <c r="L299" s="21" t="s">
        <v>64</v>
      </c>
      <c r="M299" s="41">
        <v>113400000</v>
      </c>
      <c r="N299" s="68">
        <v>162000000</v>
      </c>
      <c r="O299" s="29"/>
      <c r="P299" s="30"/>
      <c r="Q299" s="31"/>
      <c r="R299" s="31"/>
      <c r="S299" s="31"/>
      <c r="T299" s="31"/>
      <c r="U299" s="17"/>
    </row>
    <row r="300" spans="1:21" ht="126.5" hidden="1" x14ac:dyDescent="0.35">
      <c r="A300" s="20" t="s">
        <v>1365</v>
      </c>
      <c r="B300" s="26">
        <v>516</v>
      </c>
      <c r="C300" s="21" t="s">
        <v>742</v>
      </c>
      <c r="D300" s="26" t="s">
        <v>743</v>
      </c>
      <c r="E300" s="26">
        <v>313</v>
      </c>
      <c r="F300" s="32" t="s">
        <v>1409</v>
      </c>
      <c r="G300" s="53" t="s">
        <v>1412</v>
      </c>
      <c r="H300" s="54" t="s">
        <v>1411</v>
      </c>
      <c r="I300" s="21" t="s">
        <v>1365</v>
      </c>
      <c r="J300" s="21" t="s">
        <v>1365</v>
      </c>
      <c r="K300" s="40">
        <v>900000</v>
      </c>
      <c r="L300" s="21" t="s">
        <v>64</v>
      </c>
      <c r="M300" s="41">
        <v>630000</v>
      </c>
      <c r="N300" s="40">
        <v>900000</v>
      </c>
      <c r="O300" s="29"/>
      <c r="P300" s="30"/>
      <c r="Q300" s="31" t="s">
        <v>741</v>
      </c>
      <c r="R300" s="31"/>
      <c r="S300" s="31"/>
      <c r="T300" s="31"/>
      <c r="U300" s="17"/>
    </row>
    <row r="301" spans="1:21" ht="126.5" hidden="1" x14ac:dyDescent="0.35">
      <c r="A301" s="20" t="s">
        <v>1365</v>
      </c>
      <c r="B301" s="26">
        <v>517</v>
      </c>
      <c r="C301" s="21" t="s">
        <v>742</v>
      </c>
      <c r="D301" s="21" t="s">
        <v>743</v>
      </c>
      <c r="E301" s="26">
        <v>313</v>
      </c>
      <c r="F301" s="32" t="s">
        <v>1409</v>
      </c>
      <c r="G301" s="53" t="s">
        <v>1413</v>
      </c>
      <c r="H301" s="54" t="s">
        <v>1411</v>
      </c>
      <c r="I301" s="21" t="s">
        <v>1365</v>
      </c>
      <c r="J301" s="21" t="s">
        <v>1365</v>
      </c>
      <c r="K301" s="40">
        <v>21500000</v>
      </c>
      <c r="L301" s="21" t="s">
        <v>64</v>
      </c>
      <c r="M301" s="41">
        <v>15049999.999999998</v>
      </c>
      <c r="N301" s="40">
        <v>21500000</v>
      </c>
      <c r="O301" s="29"/>
      <c r="P301" s="30"/>
      <c r="Q301" s="31" t="s">
        <v>741</v>
      </c>
      <c r="R301" s="31"/>
      <c r="S301" s="31"/>
      <c r="T301" s="31"/>
      <c r="U301" s="17"/>
    </row>
    <row r="302" spans="1:21" s="18" customFormat="1" ht="99" hidden="1" customHeight="1" x14ac:dyDescent="0.35">
      <c r="A302" s="20" t="s">
        <v>420</v>
      </c>
      <c r="B302" s="21">
        <v>328</v>
      </c>
      <c r="C302" s="21" t="s">
        <v>664</v>
      </c>
      <c r="D302" s="21" t="s">
        <v>673</v>
      </c>
      <c r="E302" s="21">
        <v>69</v>
      </c>
      <c r="F302" s="33" t="s">
        <v>708</v>
      </c>
      <c r="G302" s="32" t="s">
        <v>1414</v>
      </c>
      <c r="H302" s="25" t="s">
        <v>1415</v>
      </c>
      <c r="I302" s="26" t="s">
        <v>420</v>
      </c>
      <c r="J302" s="26"/>
      <c r="K302" s="27">
        <v>22500000</v>
      </c>
      <c r="L302" s="21" t="s">
        <v>63</v>
      </c>
      <c r="M302" s="28">
        <v>16875000</v>
      </c>
      <c r="N302" s="27">
        <v>20000000</v>
      </c>
      <c r="O302" s="29" t="s">
        <v>65</v>
      </c>
      <c r="P302" s="30"/>
      <c r="Q302" s="31"/>
      <c r="R302" s="31" t="s">
        <v>784</v>
      </c>
      <c r="S302" s="31"/>
      <c r="T302" s="31"/>
      <c r="U302" s="227"/>
    </row>
    <row r="303" spans="1:21" ht="99" hidden="1" customHeight="1" x14ac:dyDescent="0.35">
      <c r="A303" s="20" t="s">
        <v>1365</v>
      </c>
      <c r="B303" s="26">
        <v>536</v>
      </c>
      <c r="C303" s="21" t="s">
        <v>742</v>
      </c>
      <c r="D303" s="21" t="s">
        <v>743</v>
      </c>
      <c r="E303" s="26">
        <v>313</v>
      </c>
      <c r="F303" s="32" t="s">
        <v>1409</v>
      </c>
      <c r="G303" s="53" t="s">
        <v>1416</v>
      </c>
      <c r="H303" s="54" t="s">
        <v>1417</v>
      </c>
      <c r="I303" s="21" t="s">
        <v>1365</v>
      </c>
      <c r="J303" s="21" t="s">
        <v>1365</v>
      </c>
      <c r="K303" s="40">
        <v>40919000</v>
      </c>
      <c r="L303" s="21" t="s">
        <v>62</v>
      </c>
      <c r="M303" s="41">
        <v>28643300</v>
      </c>
      <c r="N303" s="27">
        <v>10229750</v>
      </c>
      <c r="O303" s="29" t="s">
        <v>1418</v>
      </c>
      <c r="P303" s="30"/>
      <c r="Q303" s="31" t="s">
        <v>741</v>
      </c>
      <c r="R303" s="31"/>
      <c r="S303" s="31"/>
      <c r="T303" s="31"/>
      <c r="U303" s="17"/>
    </row>
    <row r="304" spans="1:21" s="18" customFormat="1" ht="99" hidden="1" customHeight="1" x14ac:dyDescent="0.35">
      <c r="A304" s="20" t="s">
        <v>420</v>
      </c>
      <c r="B304" s="21">
        <v>329</v>
      </c>
      <c r="C304" s="21" t="s">
        <v>664</v>
      </c>
      <c r="D304" s="21" t="s">
        <v>673</v>
      </c>
      <c r="E304" s="21">
        <v>69</v>
      </c>
      <c r="F304" s="33" t="s">
        <v>708</v>
      </c>
      <c r="G304" s="32" t="s">
        <v>1419</v>
      </c>
      <c r="H304" s="25" t="s">
        <v>1420</v>
      </c>
      <c r="I304" s="26" t="s">
        <v>420</v>
      </c>
      <c r="J304" s="26" t="s">
        <v>139</v>
      </c>
      <c r="K304" s="27">
        <v>1400000</v>
      </c>
      <c r="L304" s="21" t="s">
        <v>57</v>
      </c>
      <c r="M304" s="28"/>
      <c r="N304" s="27">
        <v>1400000</v>
      </c>
      <c r="O304" s="29" t="s">
        <v>65</v>
      </c>
      <c r="P304" s="30"/>
      <c r="Q304" s="31"/>
      <c r="R304" s="31"/>
      <c r="S304" s="31"/>
      <c r="T304" s="31"/>
      <c r="U304" s="227"/>
    </row>
    <row r="305" spans="1:21" s="18" customFormat="1" ht="99" hidden="1" customHeight="1" x14ac:dyDescent="0.35">
      <c r="A305" s="20" t="s">
        <v>420</v>
      </c>
      <c r="B305" s="21">
        <v>331</v>
      </c>
      <c r="C305" s="21" t="s">
        <v>664</v>
      </c>
      <c r="D305" s="21" t="s">
        <v>673</v>
      </c>
      <c r="E305" s="21">
        <v>69</v>
      </c>
      <c r="F305" s="33" t="s">
        <v>708</v>
      </c>
      <c r="G305" s="32" t="s">
        <v>1421</v>
      </c>
      <c r="H305" s="25" t="s">
        <v>1422</v>
      </c>
      <c r="I305" s="26" t="s">
        <v>420</v>
      </c>
      <c r="J305" s="26" t="s">
        <v>139</v>
      </c>
      <c r="K305" s="27">
        <v>10000000</v>
      </c>
      <c r="L305" s="21" t="s">
        <v>63</v>
      </c>
      <c r="M305" s="28">
        <v>7500000</v>
      </c>
      <c r="N305" s="27">
        <v>7690000</v>
      </c>
      <c r="O305" s="29" t="s">
        <v>65</v>
      </c>
      <c r="P305" s="30"/>
      <c r="Q305" s="31" t="s">
        <v>672</v>
      </c>
      <c r="R305" s="31"/>
      <c r="S305" s="31"/>
      <c r="T305" s="31"/>
      <c r="U305" s="227"/>
    </row>
    <row r="306" spans="1:21" ht="99" hidden="1" customHeight="1" x14ac:dyDescent="0.35">
      <c r="A306" s="20" t="s">
        <v>1365</v>
      </c>
      <c r="B306" s="26">
        <v>511</v>
      </c>
      <c r="C306" s="21" t="s">
        <v>742</v>
      </c>
      <c r="D306" s="26" t="s">
        <v>743</v>
      </c>
      <c r="E306" s="26">
        <v>314</v>
      </c>
      <c r="F306" s="32" t="s">
        <v>1423</v>
      </c>
      <c r="G306" s="53" t="s">
        <v>1424</v>
      </c>
      <c r="H306" s="54" t="s">
        <v>1425</v>
      </c>
      <c r="I306" s="21" t="s">
        <v>1365</v>
      </c>
      <c r="J306" s="21" t="s">
        <v>1365</v>
      </c>
      <c r="K306" s="40">
        <v>345000000</v>
      </c>
      <c r="L306" s="21" t="s">
        <v>64</v>
      </c>
      <c r="M306" s="41">
        <v>241499999.99999997</v>
      </c>
      <c r="N306" s="40">
        <v>345000000</v>
      </c>
      <c r="O306" s="29"/>
      <c r="P306" s="30"/>
      <c r="Q306" s="31" t="s">
        <v>672</v>
      </c>
      <c r="R306" s="31"/>
      <c r="S306" s="31"/>
      <c r="T306" s="31"/>
      <c r="U306" s="17"/>
    </row>
    <row r="307" spans="1:21" ht="99" hidden="1" customHeight="1" x14ac:dyDescent="0.35">
      <c r="A307" s="20" t="s">
        <v>1365</v>
      </c>
      <c r="B307" s="26">
        <v>512</v>
      </c>
      <c r="C307" s="21" t="s">
        <v>742</v>
      </c>
      <c r="D307" s="21" t="s">
        <v>743</v>
      </c>
      <c r="E307" s="26">
        <v>314</v>
      </c>
      <c r="F307" s="32" t="s">
        <v>1423</v>
      </c>
      <c r="G307" s="53" t="s">
        <v>1426</v>
      </c>
      <c r="H307" s="54" t="s">
        <v>1427</v>
      </c>
      <c r="I307" s="21" t="s">
        <v>1365</v>
      </c>
      <c r="J307" s="21" t="s">
        <v>1365</v>
      </c>
      <c r="K307" s="40">
        <v>12000000</v>
      </c>
      <c r="L307" s="21" t="s">
        <v>64</v>
      </c>
      <c r="M307" s="41">
        <v>8400000</v>
      </c>
      <c r="N307" s="40">
        <v>12000000</v>
      </c>
      <c r="O307" s="29"/>
      <c r="P307" s="30"/>
      <c r="Q307" s="31" t="s">
        <v>672</v>
      </c>
      <c r="R307" s="31"/>
      <c r="S307" s="31"/>
      <c r="T307" s="31"/>
      <c r="U307" s="17"/>
    </row>
    <row r="308" spans="1:21" ht="99" hidden="1" customHeight="1" x14ac:dyDescent="0.35">
      <c r="A308" s="20" t="s">
        <v>1365</v>
      </c>
      <c r="B308" s="26">
        <v>532</v>
      </c>
      <c r="C308" s="21" t="s">
        <v>742</v>
      </c>
      <c r="D308" s="26" t="s">
        <v>743</v>
      </c>
      <c r="E308" s="26">
        <v>314</v>
      </c>
      <c r="F308" s="32" t="s">
        <v>1423</v>
      </c>
      <c r="G308" s="53" t="s">
        <v>1428</v>
      </c>
      <c r="H308" s="54" t="s">
        <v>1429</v>
      </c>
      <c r="I308" s="21" t="s">
        <v>1365</v>
      </c>
      <c r="J308" s="21" t="s">
        <v>1365</v>
      </c>
      <c r="K308" s="40">
        <v>30000000</v>
      </c>
      <c r="L308" s="21" t="s">
        <v>64</v>
      </c>
      <c r="M308" s="41">
        <v>21000000</v>
      </c>
      <c r="N308" s="40">
        <v>30000000</v>
      </c>
      <c r="O308" s="29"/>
      <c r="P308" s="30"/>
      <c r="Q308" s="31" t="s">
        <v>741</v>
      </c>
      <c r="R308" s="31"/>
      <c r="S308" s="31"/>
      <c r="T308" s="31"/>
      <c r="U308" s="17"/>
    </row>
    <row r="309" spans="1:21" ht="99" hidden="1" customHeight="1" x14ac:dyDescent="0.35">
      <c r="A309" s="20" t="s">
        <v>1365</v>
      </c>
      <c r="B309" s="26">
        <v>533</v>
      </c>
      <c r="C309" s="21" t="s">
        <v>742</v>
      </c>
      <c r="D309" s="26" t="s">
        <v>743</v>
      </c>
      <c r="E309" s="26">
        <v>314</v>
      </c>
      <c r="F309" s="32" t="s">
        <v>1423</v>
      </c>
      <c r="G309" s="53" t="s">
        <v>1430</v>
      </c>
      <c r="H309" s="54" t="s">
        <v>1429</v>
      </c>
      <c r="I309" s="21" t="s">
        <v>1365</v>
      </c>
      <c r="J309" s="21" t="s">
        <v>1365</v>
      </c>
      <c r="K309" s="40">
        <v>3500000</v>
      </c>
      <c r="L309" s="21" t="s">
        <v>64</v>
      </c>
      <c r="M309" s="41">
        <v>2450000</v>
      </c>
      <c r="N309" s="40">
        <v>3500000</v>
      </c>
      <c r="O309" s="29"/>
      <c r="P309" s="30"/>
      <c r="Q309" s="31" t="s">
        <v>741</v>
      </c>
      <c r="R309" s="31"/>
      <c r="S309" s="31"/>
      <c r="T309" s="31"/>
      <c r="U309" s="17"/>
    </row>
    <row r="310" spans="1:21" ht="99" hidden="1" customHeight="1" x14ac:dyDescent="0.35">
      <c r="A310" s="20" t="s">
        <v>1365</v>
      </c>
      <c r="B310" s="26">
        <v>534</v>
      </c>
      <c r="C310" s="21" t="s">
        <v>742</v>
      </c>
      <c r="D310" s="26" t="s">
        <v>743</v>
      </c>
      <c r="E310" s="26">
        <v>314</v>
      </c>
      <c r="F310" s="32" t="s">
        <v>1423</v>
      </c>
      <c r="G310" s="53" t="s">
        <v>1431</v>
      </c>
      <c r="H310" s="54" t="s">
        <v>1429</v>
      </c>
      <c r="I310" s="21" t="s">
        <v>1365</v>
      </c>
      <c r="J310" s="21" t="s">
        <v>1365</v>
      </c>
      <c r="K310" s="40">
        <v>3000000</v>
      </c>
      <c r="L310" s="21" t="s">
        <v>64</v>
      </c>
      <c r="M310" s="41">
        <v>2100000</v>
      </c>
      <c r="N310" s="40">
        <v>3000000</v>
      </c>
      <c r="O310" s="29"/>
      <c r="P310" s="30"/>
      <c r="Q310" s="31" t="s">
        <v>741</v>
      </c>
      <c r="R310" s="31"/>
      <c r="S310" s="31"/>
      <c r="T310" s="31"/>
      <c r="U310" s="17"/>
    </row>
    <row r="311" spans="1:21" ht="99" hidden="1" customHeight="1" x14ac:dyDescent="0.35">
      <c r="A311" s="20" t="s">
        <v>1365</v>
      </c>
      <c r="B311" s="26">
        <v>558</v>
      </c>
      <c r="C311" s="21" t="s">
        <v>742</v>
      </c>
      <c r="D311" s="26" t="s">
        <v>743</v>
      </c>
      <c r="E311" s="26">
        <v>314</v>
      </c>
      <c r="F311" s="32" t="s">
        <v>1423</v>
      </c>
      <c r="G311" s="53" t="s">
        <v>1432</v>
      </c>
      <c r="H311" s="54" t="s">
        <v>663</v>
      </c>
      <c r="I311" s="21" t="s">
        <v>1365</v>
      </c>
      <c r="J311" s="21" t="s">
        <v>1365</v>
      </c>
      <c r="K311" s="40">
        <v>27100000</v>
      </c>
      <c r="L311" s="21" t="s">
        <v>64</v>
      </c>
      <c r="M311" s="41">
        <v>18970000</v>
      </c>
      <c r="N311" s="40">
        <v>27100000</v>
      </c>
      <c r="O311" s="29"/>
      <c r="P311" s="30"/>
      <c r="Q311" s="31" t="s">
        <v>741</v>
      </c>
      <c r="R311" s="31"/>
      <c r="S311" s="31"/>
      <c r="T311" s="31"/>
      <c r="U311" s="17"/>
    </row>
    <row r="312" spans="1:21" ht="99" hidden="1" customHeight="1" x14ac:dyDescent="0.35">
      <c r="A312" s="20" t="s">
        <v>1365</v>
      </c>
      <c r="B312" s="26">
        <v>559</v>
      </c>
      <c r="C312" s="21" t="s">
        <v>742</v>
      </c>
      <c r="D312" s="26" t="s">
        <v>743</v>
      </c>
      <c r="E312" s="26">
        <v>314</v>
      </c>
      <c r="F312" s="32" t="s">
        <v>1423</v>
      </c>
      <c r="G312" s="53" t="s">
        <v>1433</v>
      </c>
      <c r="H312" s="54" t="s">
        <v>663</v>
      </c>
      <c r="I312" s="21" t="s">
        <v>1365</v>
      </c>
      <c r="J312" s="21" t="s">
        <v>1365</v>
      </c>
      <c r="K312" s="40">
        <v>2200000</v>
      </c>
      <c r="L312" s="21" t="s">
        <v>64</v>
      </c>
      <c r="M312" s="41">
        <v>1540000</v>
      </c>
      <c r="N312" s="40">
        <v>2200000</v>
      </c>
      <c r="O312" s="29"/>
      <c r="P312" s="30"/>
      <c r="Q312" s="31" t="s">
        <v>741</v>
      </c>
      <c r="R312" s="31"/>
      <c r="S312" s="31"/>
      <c r="T312" s="31"/>
      <c r="U312" s="17"/>
    </row>
    <row r="313" spans="1:21" ht="99" hidden="1" customHeight="1" x14ac:dyDescent="0.35">
      <c r="A313" s="20" t="s">
        <v>1365</v>
      </c>
      <c r="B313" s="26">
        <v>560</v>
      </c>
      <c r="C313" s="21" t="s">
        <v>742</v>
      </c>
      <c r="D313" s="26" t="s">
        <v>743</v>
      </c>
      <c r="E313" s="26">
        <v>314</v>
      </c>
      <c r="F313" s="32" t="s">
        <v>1423</v>
      </c>
      <c r="G313" s="53" t="s">
        <v>1434</v>
      </c>
      <c r="H313" s="54" t="s">
        <v>663</v>
      </c>
      <c r="I313" s="21" t="s">
        <v>1365</v>
      </c>
      <c r="J313" s="21" t="s">
        <v>1365</v>
      </c>
      <c r="K313" s="40">
        <v>400000</v>
      </c>
      <c r="L313" s="21" t="s">
        <v>64</v>
      </c>
      <c r="M313" s="41">
        <v>280000</v>
      </c>
      <c r="N313" s="40">
        <v>400000</v>
      </c>
      <c r="O313" s="29"/>
      <c r="P313" s="30"/>
      <c r="Q313" s="31" t="s">
        <v>741</v>
      </c>
      <c r="R313" s="31"/>
      <c r="S313" s="31"/>
      <c r="T313" s="31"/>
      <c r="U313" s="17"/>
    </row>
    <row r="314" spans="1:21" ht="99" hidden="1" customHeight="1" x14ac:dyDescent="0.35">
      <c r="A314" s="20" t="s">
        <v>1365</v>
      </c>
      <c r="B314" s="26">
        <v>561</v>
      </c>
      <c r="C314" s="21" t="s">
        <v>742</v>
      </c>
      <c r="D314" s="21" t="s">
        <v>743</v>
      </c>
      <c r="E314" s="26">
        <v>314</v>
      </c>
      <c r="F314" s="32" t="s">
        <v>1423</v>
      </c>
      <c r="G314" s="53" t="s">
        <v>1435</v>
      </c>
      <c r="H314" s="54" t="s">
        <v>663</v>
      </c>
      <c r="I314" s="21" t="s">
        <v>1365</v>
      </c>
      <c r="J314" s="21" t="s">
        <v>1365</v>
      </c>
      <c r="K314" s="40">
        <v>8000000</v>
      </c>
      <c r="L314" s="21" t="s">
        <v>64</v>
      </c>
      <c r="M314" s="41">
        <v>5600000</v>
      </c>
      <c r="N314" s="40">
        <v>8000000</v>
      </c>
      <c r="O314" s="29"/>
      <c r="P314" s="30"/>
      <c r="Q314" s="31" t="s">
        <v>741</v>
      </c>
      <c r="R314" s="31"/>
      <c r="S314" s="31"/>
      <c r="T314" s="31"/>
      <c r="U314" s="17"/>
    </row>
    <row r="315" spans="1:21" ht="99" hidden="1" customHeight="1" x14ac:dyDescent="0.35">
      <c r="A315" s="20" t="s">
        <v>1365</v>
      </c>
      <c r="B315" s="26">
        <v>562</v>
      </c>
      <c r="C315" s="21" t="s">
        <v>742</v>
      </c>
      <c r="D315" s="26" t="s">
        <v>743</v>
      </c>
      <c r="E315" s="26">
        <v>314</v>
      </c>
      <c r="F315" s="32" t="s">
        <v>1423</v>
      </c>
      <c r="G315" s="53" t="s">
        <v>1436</v>
      </c>
      <c r="H315" s="54" t="s">
        <v>663</v>
      </c>
      <c r="I315" s="21" t="s">
        <v>1365</v>
      </c>
      <c r="J315" s="21" t="s">
        <v>1365</v>
      </c>
      <c r="K315" s="40">
        <v>5000000</v>
      </c>
      <c r="L315" s="21" t="s">
        <v>64</v>
      </c>
      <c r="M315" s="41">
        <v>3500000</v>
      </c>
      <c r="N315" s="27">
        <v>1250000</v>
      </c>
      <c r="O315" s="29"/>
      <c r="P315" s="30"/>
      <c r="Q315" s="31" t="s">
        <v>741</v>
      </c>
      <c r="R315" s="31"/>
      <c r="S315" s="31"/>
      <c r="T315" s="31"/>
      <c r="U315" s="17"/>
    </row>
    <row r="316" spans="1:21" ht="99" hidden="1" customHeight="1" x14ac:dyDescent="0.35">
      <c r="A316" s="20" t="s">
        <v>1365</v>
      </c>
      <c r="B316" s="26">
        <v>563</v>
      </c>
      <c r="C316" s="21" t="s">
        <v>742</v>
      </c>
      <c r="D316" s="21" t="s">
        <v>743</v>
      </c>
      <c r="E316" s="26">
        <v>314</v>
      </c>
      <c r="F316" s="32" t="s">
        <v>1423</v>
      </c>
      <c r="G316" s="53" t="s">
        <v>1437</v>
      </c>
      <c r="H316" s="54" t="s">
        <v>663</v>
      </c>
      <c r="I316" s="21" t="s">
        <v>1365</v>
      </c>
      <c r="J316" s="21" t="s">
        <v>1365</v>
      </c>
      <c r="K316" s="40">
        <v>23269174</v>
      </c>
      <c r="L316" s="21" t="s">
        <v>62</v>
      </c>
      <c r="M316" s="41">
        <v>16288421.799999999</v>
      </c>
      <c r="N316" s="40">
        <v>23269174</v>
      </c>
      <c r="O316" s="29" t="s">
        <v>1438</v>
      </c>
      <c r="P316" s="30"/>
      <c r="Q316" s="31" t="s">
        <v>741</v>
      </c>
      <c r="R316" s="31"/>
      <c r="S316" s="31"/>
      <c r="T316" s="31"/>
      <c r="U316" s="17"/>
    </row>
    <row r="317" spans="1:21" ht="99" hidden="1" customHeight="1" x14ac:dyDescent="0.35">
      <c r="A317" s="20" t="s">
        <v>1365</v>
      </c>
      <c r="B317" s="26">
        <v>564</v>
      </c>
      <c r="C317" s="21" t="s">
        <v>742</v>
      </c>
      <c r="D317" s="21" t="s">
        <v>743</v>
      </c>
      <c r="E317" s="26">
        <v>314</v>
      </c>
      <c r="F317" s="32" t="s">
        <v>1423</v>
      </c>
      <c r="G317" s="53" t="s">
        <v>1439</v>
      </c>
      <c r="H317" s="54" t="s">
        <v>663</v>
      </c>
      <c r="I317" s="21" t="s">
        <v>1365</v>
      </c>
      <c r="J317" s="21" t="s">
        <v>1365</v>
      </c>
      <c r="K317" s="40">
        <v>16000000</v>
      </c>
      <c r="L317" s="21" t="s">
        <v>64</v>
      </c>
      <c r="M317" s="41">
        <v>11200000</v>
      </c>
      <c r="N317" s="40">
        <v>16000000</v>
      </c>
      <c r="O317" s="29"/>
      <c r="P317" s="30"/>
      <c r="Q317" s="31" t="s">
        <v>741</v>
      </c>
      <c r="R317" s="31"/>
      <c r="S317" s="31"/>
      <c r="T317" s="31"/>
      <c r="U317" s="17"/>
    </row>
    <row r="318" spans="1:21" ht="99" hidden="1" customHeight="1" x14ac:dyDescent="0.35">
      <c r="A318" s="20" t="s">
        <v>1365</v>
      </c>
      <c r="B318" s="26">
        <v>565</v>
      </c>
      <c r="C318" s="21" t="s">
        <v>742</v>
      </c>
      <c r="D318" s="26" t="s">
        <v>743</v>
      </c>
      <c r="E318" s="26">
        <v>314</v>
      </c>
      <c r="F318" s="32" t="s">
        <v>1423</v>
      </c>
      <c r="G318" s="53" t="s">
        <v>1440</v>
      </c>
      <c r="H318" s="54" t="s">
        <v>663</v>
      </c>
      <c r="I318" s="21" t="s">
        <v>1365</v>
      </c>
      <c r="J318" s="21" t="s">
        <v>1365</v>
      </c>
      <c r="K318" s="40">
        <v>1500000</v>
      </c>
      <c r="L318" s="21" t="s">
        <v>62</v>
      </c>
      <c r="M318" s="41">
        <v>1050000</v>
      </c>
      <c r="N318" s="40">
        <v>1500000</v>
      </c>
      <c r="O318" s="29"/>
      <c r="P318" s="30"/>
      <c r="Q318" s="31" t="s">
        <v>741</v>
      </c>
      <c r="R318" s="31"/>
      <c r="S318" s="31"/>
      <c r="T318" s="31"/>
      <c r="U318" s="17"/>
    </row>
    <row r="319" spans="1:21" ht="99" hidden="1" customHeight="1" x14ac:dyDescent="0.35">
      <c r="A319" s="20" t="s">
        <v>1365</v>
      </c>
      <c r="B319" s="26">
        <v>566</v>
      </c>
      <c r="C319" s="21" t="s">
        <v>742</v>
      </c>
      <c r="D319" s="26" t="s">
        <v>743</v>
      </c>
      <c r="E319" s="26">
        <v>314</v>
      </c>
      <c r="F319" s="32" t="s">
        <v>1423</v>
      </c>
      <c r="G319" s="53" t="s">
        <v>1441</v>
      </c>
      <c r="H319" s="54" t="s">
        <v>663</v>
      </c>
      <c r="I319" s="21" t="s">
        <v>1365</v>
      </c>
      <c r="J319" s="21" t="s">
        <v>1365</v>
      </c>
      <c r="K319" s="40">
        <v>56000</v>
      </c>
      <c r="L319" s="21" t="s">
        <v>62</v>
      </c>
      <c r="M319" s="41">
        <v>39200</v>
      </c>
      <c r="N319" s="40">
        <v>56000</v>
      </c>
      <c r="O319" s="29"/>
      <c r="P319" s="30"/>
      <c r="Q319" s="31" t="s">
        <v>741</v>
      </c>
      <c r="R319" s="31"/>
      <c r="S319" s="31"/>
      <c r="T319" s="31"/>
      <c r="U319" s="17"/>
    </row>
    <row r="320" spans="1:21" ht="99" hidden="1" customHeight="1" x14ac:dyDescent="0.35">
      <c r="A320" s="20" t="s">
        <v>1365</v>
      </c>
      <c r="B320" s="26">
        <v>567</v>
      </c>
      <c r="C320" s="21" t="s">
        <v>742</v>
      </c>
      <c r="D320" s="26" t="s">
        <v>743</v>
      </c>
      <c r="E320" s="26">
        <v>314</v>
      </c>
      <c r="F320" s="32" t="s">
        <v>1423</v>
      </c>
      <c r="G320" s="53" t="s">
        <v>1442</v>
      </c>
      <c r="H320" s="54" t="s">
        <v>663</v>
      </c>
      <c r="I320" s="21" t="s">
        <v>1365</v>
      </c>
      <c r="J320" s="21" t="s">
        <v>1365</v>
      </c>
      <c r="K320" s="40">
        <v>60000</v>
      </c>
      <c r="L320" s="21" t="s">
        <v>62</v>
      </c>
      <c r="M320" s="41">
        <v>42000</v>
      </c>
      <c r="N320" s="40">
        <v>60000</v>
      </c>
      <c r="O320" s="29"/>
      <c r="P320" s="30"/>
      <c r="Q320" s="31" t="s">
        <v>741</v>
      </c>
      <c r="R320" s="31"/>
      <c r="S320" s="31"/>
      <c r="T320" s="31"/>
      <c r="U320" s="17"/>
    </row>
    <row r="321" spans="1:21" s="18" customFormat="1" ht="99" hidden="1" customHeight="1" x14ac:dyDescent="0.35">
      <c r="A321" s="20" t="s">
        <v>420</v>
      </c>
      <c r="B321" s="21">
        <v>332</v>
      </c>
      <c r="C321" s="21" t="s">
        <v>664</v>
      </c>
      <c r="D321" s="21" t="s">
        <v>673</v>
      </c>
      <c r="E321" s="21">
        <v>70</v>
      </c>
      <c r="F321" s="32" t="s">
        <v>735</v>
      </c>
      <c r="G321" s="32" t="s">
        <v>1443</v>
      </c>
      <c r="H321" s="37" t="s">
        <v>1444</v>
      </c>
      <c r="I321" s="26" t="s">
        <v>420</v>
      </c>
      <c r="J321" s="26" t="s">
        <v>139</v>
      </c>
      <c r="K321" s="27">
        <v>110000000</v>
      </c>
      <c r="L321" s="21" t="s">
        <v>57</v>
      </c>
      <c r="M321" s="28"/>
      <c r="N321" s="27">
        <v>55000000</v>
      </c>
      <c r="O321" s="29" t="s">
        <v>65</v>
      </c>
      <c r="P321" s="30" t="s">
        <v>913</v>
      </c>
      <c r="Q321" s="31" t="s">
        <v>672</v>
      </c>
      <c r="R321" s="31"/>
      <c r="S321" s="31"/>
      <c r="T321" s="31"/>
      <c r="U321" s="227"/>
    </row>
    <row r="322" spans="1:21" s="18" customFormat="1" ht="99" hidden="1" customHeight="1" x14ac:dyDescent="0.35">
      <c r="A322" s="20" t="s">
        <v>420</v>
      </c>
      <c r="B322" s="21">
        <v>333</v>
      </c>
      <c r="C322" s="21" t="s">
        <v>664</v>
      </c>
      <c r="D322" s="21" t="s">
        <v>673</v>
      </c>
      <c r="E322" s="21">
        <v>70</v>
      </c>
      <c r="F322" s="32" t="s">
        <v>735</v>
      </c>
      <c r="G322" s="32" t="s">
        <v>1445</v>
      </c>
      <c r="H322" s="37" t="s">
        <v>1446</v>
      </c>
      <c r="I322" s="26" t="s">
        <v>420</v>
      </c>
      <c r="J322" s="26"/>
      <c r="K322" s="27">
        <v>15000000</v>
      </c>
      <c r="L322" s="21" t="s">
        <v>62</v>
      </c>
      <c r="M322" s="28">
        <v>11250000</v>
      </c>
      <c r="N322" s="27">
        <v>10000000</v>
      </c>
      <c r="O322" s="29" t="s">
        <v>65</v>
      </c>
      <c r="P322" s="30"/>
      <c r="Q322" s="31" t="s">
        <v>672</v>
      </c>
      <c r="R322" s="31"/>
      <c r="S322" s="31"/>
      <c r="T322" s="31"/>
      <c r="U322" s="227"/>
    </row>
    <row r="323" spans="1:21" s="18" customFormat="1" ht="99" hidden="1" customHeight="1" x14ac:dyDescent="0.35">
      <c r="A323" s="20" t="s">
        <v>420</v>
      </c>
      <c r="B323" s="21">
        <v>335</v>
      </c>
      <c r="C323" s="21" t="s">
        <v>664</v>
      </c>
      <c r="D323" s="21" t="s">
        <v>673</v>
      </c>
      <c r="E323" s="21">
        <v>70</v>
      </c>
      <c r="F323" s="32" t="s">
        <v>735</v>
      </c>
      <c r="G323" s="32" t="s">
        <v>1447</v>
      </c>
      <c r="H323" s="37" t="s">
        <v>1448</v>
      </c>
      <c r="I323" s="26" t="s">
        <v>420</v>
      </c>
      <c r="J323" s="26" t="s">
        <v>1001</v>
      </c>
      <c r="K323" s="27">
        <v>7615464</v>
      </c>
      <c r="L323" s="21" t="s">
        <v>63</v>
      </c>
      <c r="M323" s="28">
        <v>5711598</v>
      </c>
      <c r="N323" s="27">
        <v>2500000</v>
      </c>
      <c r="O323" s="29" t="s">
        <v>65</v>
      </c>
      <c r="P323" s="30"/>
      <c r="Q323" s="31" t="s">
        <v>672</v>
      </c>
      <c r="R323" s="31"/>
      <c r="S323" s="31"/>
      <c r="T323" s="31"/>
      <c r="U323" s="227"/>
    </row>
    <row r="324" spans="1:21" s="18" customFormat="1" ht="99" hidden="1" customHeight="1" x14ac:dyDescent="0.35">
      <c r="A324" s="20" t="s">
        <v>420</v>
      </c>
      <c r="B324" s="21">
        <v>336</v>
      </c>
      <c r="C324" s="21" t="s">
        <v>664</v>
      </c>
      <c r="D324" s="21" t="s">
        <v>673</v>
      </c>
      <c r="E324" s="21">
        <v>70</v>
      </c>
      <c r="F324" s="32" t="s">
        <v>735</v>
      </c>
      <c r="G324" s="32" t="s">
        <v>1449</v>
      </c>
      <c r="H324" s="37" t="s">
        <v>1450</v>
      </c>
      <c r="I324" s="26" t="s">
        <v>420</v>
      </c>
      <c r="J324" s="26"/>
      <c r="K324" s="27">
        <v>42278173</v>
      </c>
      <c r="L324" s="21" t="s">
        <v>57</v>
      </c>
      <c r="M324" s="28"/>
      <c r="N324" s="27">
        <v>21139086.5</v>
      </c>
      <c r="O324" s="29" t="s">
        <v>65</v>
      </c>
      <c r="P324" s="30" t="s">
        <v>671</v>
      </c>
      <c r="Q324" s="31"/>
      <c r="R324" s="31"/>
      <c r="S324" s="31"/>
      <c r="T324" s="31"/>
      <c r="U324" s="227"/>
    </row>
    <row r="325" spans="1:21" s="18" customFormat="1" ht="99" hidden="1" customHeight="1" x14ac:dyDescent="0.35">
      <c r="A325" s="20" t="s">
        <v>420</v>
      </c>
      <c r="B325" s="21">
        <v>337</v>
      </c>
      <c r="C325" s="21" t="s">
        <v>664</v>
      </c>
      <c r="D325" s="21" t="s">
        <v>673</v>
      </c>
      <c r="E325" s="21">
        <v>70</v>
      </c>
      <c r="F325" s="32" t="s">
        <v>735</v>
      </c>
      <c r="G325" s="32" t="s">
        <v>1451</v>
      </c>
      <c r="H325" s="25" t="s">
        <v>1452</v>
      </c>
      <c r="I325" s="26" t="s">
        <v>420</v>
      </c>
      <c r="J325" s="26"/>
      <c r="K325" s="27">
        <v>3500000</v>
      </c>
      <c r="L325" s="21" t="s">
        <v>63</v>
      </c>
      <c r="M325" s="28">
        <v>2625000</v>
      </c>
      <c r="N325" s="27">
        <v>3500000</v>
      </c>
      <c r="O325" s="29" t="s">
        <v>65</v>
      </c>
      <c r="P325" s="30"/>
      <c r="Q325" s="31"/>
      <c r="R325" s="31" t="s">
        <v>784</v>
      </c>
      <c r="S325" s="31" t="s">
        <v>671</v>
      </c>
      <c r="T325" s="31"/>
      <c r="U325" s="227"/>
    </row>
    <row r="326" spans="1:21" s="18" customFormat="1" ht="99" hidden="1" customHeight="1" x14ac:dyDescent="0.35">
      <c r="A326" s="20" t="s">
        <v>420</v>
      </c>
      <c r="B326" s="21">
        <v>341</v>
      </c>
      <c r="C326" s="21" t="s">
        <v>664</v>
      </c>
      <c r="D326" s="21" t="s">
        <v>673</v>
      </c>
      <c r="E326" s="21">
        <v>71</v>
      </c>
      <c r="F326" s="32" t="s">
        <v>1453</v>
      </c>
      <c r="G326" s="32" t="s">
        <v>1454</v>
      </c>
      <c r="H326" s="25" t="s">
        <v>1455</v>
      </c>
      <c r="I326" s="26" t="s">
        <v>420</v>
      </c>
      <c r="J326" s="26" t="s">
        <v>1456</v>
      </c>
      <c r="K326" s="27">
        <v>109403035</v>
      </c>
      <c r="L326" s="21" t="s">
        <v>57</v>
      </c>
      <c r="M326" s="28"/>
      <c r="N326" s="27">
        <v>30000000</v>
      </c>
      <c r="O326" s="29" t="s">
        <v>65</v>
      </c>
      <c r="P326" s="30"/>
      <c r="Q326" s="31" t="s">
        <v>672</v>
      </c>
      <c r="R326" s="31"/>
      <c r="S326" s="31"/>
      <c r="T326" s="31"/>
      <c r="U326" s="227"/>
    </row>
    <row r="327" spans="1:21" s="18" customFormat="1" ht="99" hidden="1" customHeight="1" x14ac:dyDescent="0.35">
      <c r="A327" s="20" t="s">
        <v>420</v>
      </c>
      <c r="B327" s="21">
        <v>342</v>
      </c>
      <c r="C327" s="21" t="s">
        <v>664</v>
      </c>
      <c r="D327" s="21" t="s">
        <v>673</v>
      </c>
      <c r="E327" s="21">
        <v>71</v>
      </c>
      <c r="F327" s="32" t="s">
        <v>1453</v>
      </c>
      <c r="G327" s="32" t="s">
        <v>1457</v>
      </c>
      <c r="H327" s="25" t="s">
        <v>1458</v>
      </c>
      <c r="I327" s="26" t="s">
        <v>420</v>
      </c>
      <c r="J327" s="26"/>
      <c r="K327" s="27">
        <v>20000000</v>
      </c>
      <c r="L327" s="21" t="s">
        <v>62</v>
      </c>
      <c r="M327" s="28">
        <v>15000000</v>
      </c>
      <c r="N327" s="27">
        <v>20000000</v>
      </c>
      <c r="O327" s="29" t="s">
        <v>65</v>
      </c>
      <c r="P327" s="30"/>
      <c r="Q327" s="31" t="s">
        <v>672</v>
      </c>
      <c r="R327" s="31"/>
      <c r="S327" s="31"/>
      <c r="T327" s="31"/>
      <c r="U327" s="227"/>
    </row>
    <row r="328" spans="1:21" ht="99" hidden="1" customHeight="1" x14ac:dyDescent="0.35">
      <c r="A328" s="20" t="s">
        <v>1365</v>
      </c>
      <c r="B328" s="26">
        <v>545</v>
      </c>
      <c r="C328" s="21" t="s">
        <v>742</v>
      </c>
      <c r="D328" s="26" t="s">
        <v>743</v>
      </c>
      <c r="E328" s="26">
        <v>315</v>
      </c>
      <c r="F328" s="32" t="s">
        <v>1459</v>
      </c>
      <c r="G328" s="53" t="s">
        <v>1460</v>
      </c>
      <c r="H328" s="54" t="s">
        <v>1461</v>
      </c>
      <c r="I328" s="21" t="s">
        <v>1365</v>
      </c>
      <c r="J328" s="21" t="s">
        <v>1365</v>
      </c>
      <c r="K328" s="40">
        <v>766000</v>
      </c>
      <c r="L328" s="21" t="s">
        <v>62</v>
      </c>
      <c r="M328" s="41">
        <v>536200</v>
      </c>
      <c r="N328" s="40">
        <v>766000</v>
      </c>
      <c r="O328" s="29"/>
      <c r="P328" s="30"/>
      <c r="Q328" s="31" t="s">
        <v>741</v>
      </c>
      <c r="R328" s="31"/>
      <c r="S328" s="31"/>
      <c r="T328" s="31"/>
      <c r="U328" s="17"/>
    </row>
    <row r="329" spans="1:21" ht="99" hidden="1" customHeight="1" x14ac:dyDescent="0.35">
      <c r="A329" s="20" t="s">
        <v>1365</v>
      </c>
      <c r="B329" s="26">
        <v>546</v>
      </c>
      <c r="C329" s="21" t="s">
        <v>742</v>
      </c>
      <c r="D329" s="26" t="s">
        <v>743</v>
      </c>
      <c r="E329" s="26">
        <v>315</v>
      </c>
      <c r="F329" s="32" t="s">
        <v>1459</v>
      </c>
      <c r="G329" s="53" t="s">
        <v>1462</v>
      </c>
      <c r="H329" s="54" t="s">
        <v>1461</v>
      </c>
      <c r="I329" s="21" t="s">
        <v>1365</v>
      </c>
      <c r="J329" s="21" t="s">
        <v>1365</v>
      </c>
      <c r="K329" s="40">
        <v>175000</v>
      </c>
      <c r="L329" s="21" t="s">
        <v>62</v>
      </c>
      <c r="M329" s="41">
        <v>122499.99999999999</v>
      </c>
      <c r="N329" s="40">
        <v>175000</v>
      </c>
      <c r="O329" s="29"/>
      <c r="P329" s="30"/>
      <c r="Q329" s="31" t="s">
        <v>741</v>
      </c>
      <c r="R329" s="31"/>
      <c r="S329" s="31"/>
      <c r="T329" s="31"/>
      <c r="U329" s="17"/>
    </row>
    <row r="330" spans="1:21" ht="99" hidden="1" customHeight="1" x14ac:dyDescent="0.35">
      <c r="A330" s="20" t="s">
        <v>1365</v>
      </c>
      <c r="B330" s="26">
        <v>547</v>
      </c>
      <c r="C330" s="21" t="s">
        <v>742</v>
      </c>
      <c r="D330" s="21" t="s">
        <v>743</v>
      </c>
      <c r="E330" s="26">
        <v>315</v>
      </c>
      <c r="F330" s="32" t="s">
        <v>1459</v>
      </c>
      <c r="G330" s="53" t="s">
        <v>1463</v>
      </c>
      <c r="H330" s="54" t="s">
        <v>1461</v>
      </c>
      <c r="I330" s="21" t="s">
        <v>1365</v>
      </c>
      <c r="J330" s="21" t="s">
        <v>1365</v>
      </c>
      <c r="K330" s="40">
        <v>10000000</v>
      </c>
      <c r="L330" s="21" t="s">
        <v>62</v>
      </c>
      <c r="M330" s="41">
        <v>7000000</v>
      </c>
      <c r="N330" s="27">
        <v>2500000</v>
      </c>
      <c r="O330" s="29"/>
      <c r="P330" s="30"/>
      <c r="Q330" s="31" t="s">
        <v>741</v>
      </c>
      <c r="R330" s="31"/>
      <c r="S330" s="31"/>
      <c r="T330" s="31"/>
      <c r="U330" s="17"/>
    </row>
    <row r="331" spans="1:21" ht="99" hidden="1" customHeight="1" x14ac:dyDescent="0.35">
      <c r="A331" s="20" t="s">
        <v>1365</v>
      </c>
      <c r="B331" s="26">
        <v>548</v>
      </c>
      <c r="C331" s="21" t="s">
        <v>742</v>
      </c>
      <c r="D331" s="21" t="s">
        <v>743</v>
      </c>
      <c r="E331" s="26">
        <v>315</v>
      </c>
      <c r="F331" s="32" t="s">
        <v>1459</v>
      </c>
      <c r="G331" s="53" t="s">
        <v>1464</v>
      </c>
      <c r="H331" s="54" t="s">
        <v>1461</v>
      </c>
      <c r="I331" s="21" t="s">
        <v>1365</v>
      </c>
      <c r="J331" s="21" t="s">
        <v>1365</v>
      </c>
      <c r="K331" s="40">
        <v>1500000</v>
      </c>
      <c r="L331" s="21" t="s">
        <v>62</v>
      </c>
      <c r="M331" s="41">
        <v>1050000</v>
      </c>
      <c r="N331" s="68">
        <v>1500000</v>
      </c>
      <c r="O331" s="29"/>
      <c r="P331" s="30"/>
      <c r="Q331" s="31" t="s">
        <v>741</v>
      </c>
      <c r="R331" s="31"/>
      <c r="S331" s="31"/>
      <c r="T331" s="31"/>
      <c r="U331" s="17"/>
    </row>
    <row r="332" spans="1:21" ht="99" hidden="1" customHeight="1" x14ac:dyDescent="0.35">
      <c r="A332" s="20" t="s">
        <v>1365</v>
      </c>
      <c r="B332" s="26">
        <v>549</v>
      </c>
      <c r="C332" s="21" t="s">
        <v>742</v>
      </c>
      <c r="D332" s="26" t="s">
        <v>743</v>
      </c>
      <c r="E332" s="26">
        <v>315</v>
      </c>
      <c r="F332" s="32" t="s">
        <v>1459</v>
      </c>
      <c r="G332" s="53" t="s">
        <v>1465</v>
      </c>
      <c r="H332" s="54" t="s">
        <v>1461</v>
      </c>
      <c r="I332" s="21" t="s">
        <v>1365</v>
      </c>
      <c r="J332" s="21" t="s">
        <v>1365</v>
      </c>
      <c r="K332" s="40">
        <v>100000</v>
      </c>
      <c r="L332" s="21" t="s">
        <v>62</v>
      </c>
      <c r="M332" s="41">
        <v>70000</v>
      </c>
      <c r="N332" s="40"/>
      <c r="O332" s="29"/>
      <c r="P332" s="30"/>
      <c r="Q332" s="31" t="s">
        <v>741</v>
      </c>
      <c r="R332" s="31"/>
      <c r="S332" s="31"/>
      <c r="T332" s="31"/>
      <c r="U332" s="17"/>
    </row>
    <row r="333" spans="1:21" ht="99" hidden="1" customHeight="1" x14ac:dyDescent="0.35">
      <c r="A333" s="20" t="s">
        <v>1365</v>
      </c>
      <c r="B333" s="26">
        <v>550</v>
      </c>
      <c r="C333" s="21" t="s">
        <v>742</v>
      </c>
      <c r="D333" s="26" t="s">
        <v>743</v>
      </c>
      <c r="E333" s="26">
        <v>315</v>
      </c>
      <c r="F333" s="32" t="s">
        <v>1459</v>
      </c>
      <c r="G333" s="53" t="s">
        <v>1466</v>
      </c>
      <c r="H333" s="54" t="s">
        <v>1461</v>
      </c>
      <c r="I333" s="21" t="s">
        <v>1365</v>
      </c>
      <c r="J333" s="21" t="s">
        <v>1365</v>
      </c>
      <c r="K333" s="40">
        <v>500000</v>
      </c>
      <c r="L333" s="21" t="s">
        <v>62</v>
      </c>
      <c r="M333" s="41">
        <v>350000</v>
      </c>
      <c r="N333" s="40"/>
      <c r="O333" s="29"/>
      <c r="P333" s="30"/>
      <c r="Q333" s="31" t="s">
        <v>741</v>
      </c>
      <c r="R333" s="31"/>
      <c r="S333" s="31"/>
      <c r="T333" s="31"/>
      <c r="U333" s="17"/>
    </row>
    <row r="334" spans="1:21" ht="99" hidden="1" customHeight="1" x14ac:dyDescent="0.35">
      <c r="A334" s="20" t="s">
        <v>1365</v>
      </c>
      <c r="B334" s="26">
        <v>551</v>
      </c>
      <c r="C334" s="21" t="s">
        <v>742</v>
      </c>
      <c r="D334" s="26" t="s">
        <v>743</v>
      </c>
      <c r="E334" s="26">
        <v>315</v>
      </c>
      <c r="F334" s="32" t="s">
        <v>1459</v>
      </c>
      <c r="G334" s="53" t="s">
        <v>1467</v>
      </c>
      <c r="H334" s="54" t="s">
        <v>1461</v>
      </c>
      <c r="I334" s="21" t="s">
        <v>1365</v>
      </c>
      <c r="J334" s="21" t="s">
        <v>1468</v>
      </c>
      <c r="K334" s="40">
        <v>2000000</v>
      </c>
      <c r="L334" s="21" t="s">
        <v>64</v>
      </c>
      <c r="M334" s="41">
        <v>1400000</v>
      </c>
      <c r="N334" s="40">
        <v>2000000</v>
      </c>
      <c r="O334" s="29"/>
      <c r="P334" s="30"/>
      <c r="Q334" s="31" t="s">
        <v>741</v>
      </c>
      <c r="R334" s="31"/>
      <c r="S334" s="31"/>
      <c r="T334" s="31"/>
      <c r="U334" s="17"/>
    </row>
    <row r="335" spans="1:21" ht="99" hidden="1" customHeight="1" x14ac:dyDescent="0.35">
      <c r="A335" s="20" t="s">
        <v>1365</v>
      </c>
      <c r="B335" s="26">
        <v>552</v>
      </c>
      <c r="C335" s="21" t="s">
        <v>742</v>
      </c>
      <c r="D335" s="26" t="s">
        <v>743</v>
      </c>
      <c r="E335" s="26">
        <v>315</v>
      </c>
      <c r="F335" s="32" t="s">
        <v>1459</v>
      </c>
      <c r="G335" s="53" t="s">
        <v>1469</v>
      </c>
      <c r="H335" s="54" t="s">
        <v>1461</v>
      </c>
      <c r="I335" s="21" t="s">
        <v>1365</v>
      </c>
      <c r="J335" s="21" t="s">
        <v>1365</v>
      </c>
      <c r="K335" s="40">
        <v>69000000</v>
      </c>
      <c r="L335" s="21" t="s">
        <v>64</v>
      </c>
      <c r="M335" s="41">
        <v>48300000</v>
      </c>
      <c r="N335" s="40">
        <v>69000000</v>
      </c>
      <c r="O335" s="29"/>
      <c r="P335" s="30"/>
      <c r="Q335" s="31" t="s">
        <v>672</v>
      </c>
      <c r="R335" s="31"/>
      <c r="S335" s="31"/>
      <c r="T335" s="31"/>
      <c r="U335" s="17"/>
    </row>
    <row r="336" spans="1:21" ht="99" hidden="1" customHeight="1" x14ac:dyDescent="0.35">
      <c r="A336" s="20" t="s">
        <v>1365</v>
      </c>
      <c r="B336" s="26">
        <v>553</v>
      </c>
      <c r="C336" s="21" t="s">
        <v>742</v>
      </c>
      <c r="D336" s="26" t="s">
        <v>743</v>
      </c>
      <c r="E336" s="26">
        <v>315</v>
      </c>
      <c r="F336" s="32" t="s">
        <v>1459</v>
      </c>
      <c r="G336" s="53" t="s">
        <v>1470</v>
      </c>
      <c r="H336" s="54" t="s">
        <v>1461</v>
      </c>
      <c r="I336" s="21" t="s">
        <v>1365</v>
      </c>
      <c r="J336" s="21" t="s">
        <v>1365</v>
      </c>
      <c r="K336" s="40">
        <v>56000000</v>
      </c>
      <c r="L336" s="21" t="s">
        <v>64</v>
      </c>
      <c r="M336" s="41">
        <v>39200000</v>
      </c>
      <c r="N336" s="40">
        <v>56000000</v>
      </c>
      <c r="O336" s="29"/>
      <c r="P336" s="30"/>
      <c r="Q336" s="31" t="s">
        <v>741</v>
      </c>
      <c r="R336" s="31"/>
      <c r="S336" s="31"/>
      <c r="T336" s="31"/>
      <c r="U336" s="17"/>
    </row>
    <row r="337" spans="1:21" s="18" customFormat="1" ht="99" hidden="1" customHeight="1" x14ac:dyDescent="0.35">
      <c r="A337" s="20" t="s">
        <v>420</v>
      </c>
      <c r="B337" s="21">
        <v>343</v>
      </c>
      <c r="C337" s="21" t="s">
        <v>664</v>
      </c>
      <c r="D337" s="21" t="s">
        <v>673</v>
      </c>
      <c r="E337" s="21">
        <v>71</v>
      </c>
      <c r="F337" s="32" t="s">
        <v>1453</v>
      </c>
      <c r="G337" s="32" t="s">
        <v>1471</v>
      </c>
      <c r="H337" s="25" t="s">
        <v>1472</v>
      </c>
      <c r="I337" s="26" t="s">
        <v>420</v>
      </c>
      <c r="J337" s="26"/>
      <c r="K337" s="27">
        <v>560000</v>
      </c>
      <c r="L337" s="21" t="s">
        <v>57</v>
      </c>
      <c r="M337" s="28"/>
      <c r="N337" s="27">
        <v>560000</v>
      </c>
      <c r="O337" s="29" t="s">
        <v>65</v>
      </c>
      <c r="P337" s="30"/>
      <c r="Q337" s="31" t="s">
        <v>672</v>
      </c>
      <c r="R337" s="31"/>
      <c r="S337" s="31"/>
      <c r="T337" s="31"/>
      <c r="U337" s="227"/>
    </row>
    <row r="338" spans="1:21" s="18" customFormat="1" ht="99" hidden="1" customHeight="1" x14ac:dyDescent="0.35">
      <c r="A338" s="20" t="s">
        <v>420</v>
      </c>
      <c r="B338" s="21">
        <v>344</v>
      </c>
      <c r="C338" s="21" t="s">
        <v>664</v>
      </c>
      <c r="D338" s="21" t="s">
        <v>673</v>
      </c>
      <c r="E338" s="21">
        <v>72</v>
      </c>
      <c r="F338" s="32" t="s">
        <v>785</v>
      </c>
      <c r="G338" s="32" t="s">
        <v>1473</v>
      </c>
      <c r="H338" s="25" t="s">
        <v>1474</v>
      </c>
      <c r="I338" s="26" t="s">
        <v>420</v>
      </c>
      <c r="J338" s="26"/>
      <c r="K338" s="27">
        <v>357797012</v>
      </c>
      <c r="L338" s="21" t="s">
        <v>62</v>
      </c>
      <c r="M338" s="28">
        <v>268347759</v>
      </c>
      <c r="N338" s="27">
        <v>138000000</v>
      </c>
      <c r="O338" s="29" t="s">
        <v>65</v>
      </c>
      <c r="P338" s="30"/>
      <c r="Q338" s="31" t="s">
        <v>672</v>
      </c>
      <c r="R338" s="31"/>
      <c r="S338" s="31"/>
      <c r="T338" s="31"/>
      <c r="U338" s="227"/>
    </row>
    <row r="339" spans="1:21" ht="99" hidden="1" customHeight="1" x14ac:dyDescent="0.35">
      <c r="A339" s="20" t="s">
        <v>1365</v>
      </c>
      <c r="B339" s="26">
        <v>556</v>
      </c>
      <c r="C339" s="21" t="s">
        <v>742</v>
      </c>
      <c r="D339" s="26" t="s">
        <v>743</v>
      </c>
      <c r="E339" s="26">
        <v>315</v>
      </c>
      <c r="F339" s="32" t="s">
        <v>1459</v>
      </c>
      <c r="G339" s="53" t="s">
        <v>1475</v>
      </c>
      <c r="H339" s="54" t="s">
        <v>1461</v>
      </c>
      <c r="I339" s="21" t="s">
        <v>1365</v>
      </c>
      <c r="J339" s="21" t="s">
        <v>1365</v>
      </c>
      <c r="K339" s="40">
        <v>200000</v>
      </c>
      <c r="L339" s="21" t="s">
        <v>62</v>
      </c>
      <c r="M339" s="41">
        <v>140000</v>
      </c>
      <c r="N339" s="40"/>
      <c r="O339" s="29"/>
      <c r="P339" s="30"/>
      <c r="Q339" s="31" t="s">
        <v>741</v>
      </c>
      <c r="R339" s="31"/>
      <c r="S339" s="31"/>
      <c r="T339" s="31"/>
      <c r="U339" s="17"/>
    </row>
    <row r="340" spans="1:21" ht="99" hidden="1" customHeight="1" x14ac:dyDescent="0.35">
      <c r="A340" s="20" t="s">
        <v>1365</v>
      </c>
      <c r="B340" s="26">
        <v>557</v>
      </c>
      <c r="C340" s="21" t="s">
        <v>742</v>
      </c>
      <c r="D340" s="26" t="s">
        <v>743</v>
      </c>
      <c r="E340" s="26">
        <v>315</v>
      </c>
      <c r="F340" s="32" t="s">
        <v>1459</v>
      </c>
      <c r="G340" s="53" t="s">
        <v>1476</v>
      </c>
      <c r="H340" s="54" t="s">
        <v>1461</v>
      </c>
      <c r="I340" s="21" t="s">
        <v>1365</v>
      </c>
      <c r="J340" s="21" t="s">
        <v>1365</v>
      </c>
      <c r="K340" s="40">
        <v>30000000</v>
      </c>
      <c r="L340" s="21" t="s">
        <v>64</v>
      </c>
      <c r="M340" s="41">
        <v>21000000</v>
      </c>
      <c r="N340" s="61">
        <v>10000000</v>
      </c>
      <c r="O340" s="29"/>
      <c r="P340" s="30"/>
      <c r="Q340" s="31"/>
      <c r="R340" s="31"/>
      <c r="S340" s="31"/>
      <c r="T340" s="31"/>
      <c r="U340" s="17"/>
    </row>
    <row r="341" spans="1:21" s="18" customFormat="1" ht="99" hidden="1" customHeight="1" x14ac:dyDescent="0.35">
      <c r="A341" s="20" t="s">
        <v>420</v>
      </c>
      <c r="B341" s="21">
        <v>345</v>
      </c>
      <c r="C341" s="21" t="s">
        <v>664</v>
      </c>
      <c r="D341" s="21" t="s">
        <v>673</v>
      </c>
      <c r="E341" s="21">
        <v>72</v>
      </c>
      <c r="F341" s="32" t="s">
        <v>785</v>
      </c>
      <c r="G341" s="42" t="s">
        <v>1477</v>
      </c>
      <c r="H341" s="43" t="s">
        <v>1478</v>
      </c>
      <c r="I341" s="26" t="s">
        <v>420</v>
      </c>
      <c r="J341" s="26"/>
      <c r="K341" s="27">
        <v>200000000</v>
      </c>
      <c r="L341" s="21" t="s">
        <v>62</v>
      </c>
      <c r="M341" s="28">
        <v>150000000</v>
      </c>
      <c r="N341" s="27">
        <v>130000000</v>
      </c>
      <c r="O341" s="29" t="s">
        <v>65</v>
      </c>
      <c r="P341" s="30"/>
      <c r="Q341" s="31"/>
      <c r="R341" s="31"/>
      <c r="S341" s="31"/>
      <c r="T341" s="31"/>
      <c r="U341" s="227"/>
    </row>
    <row r="342" spans="1:21" s="18" customFormat="1" ht="99" hidden="1" customHeight="1" x14ac:dyDescent="0.35">
      <c r="A342" s="20" t="s">
        <v>420</v>
      </c>
      <c r="B342" s="21">
        <v>346</v>
      </c>
      <c r="C342" s="21" t="s">
        <v>664</v>
      </c>
      <c r="D342" s="21" t="s">
        <v>673</v>
      </c>
      <c r="E342" s="21">
        <v>72</v>
      </c>
      <c r="F342" s="32" t="s">
        <v>785</v>
      </c>
      <c r="G342" s="32" t="s">
        <v>1479</v>
      </c>
      <c r="H342" s="25" t="s">
        <v>1480</v>
      </c>
      <c r="I342" s="26" t="s">
        <v>420</v>
      </c>
      <c r="J342" s="26"/>
      <c r="K342" s="27">
        <v>22683717</v>
      </c>
      <c r="L342" s="21" t="s">
        <v>62</v>
      </c>
      <c r="M342" s="28">
        <v>17012788</v>
      </c>
      <c r="N342" s="27">
        <v>15120000</v>
      </c>
      <c r="O342" s="29" t="s">
        <v>65</v>
      </c>
      <c r="P342" s="30"/>
      <c r="Q342" s="31" t="s">
        <v>672</v>
      </c>
      <c r="R342" s="31"/>
      <c r="S342" s="31"/>
      <c r="T342" s="31"/>
      <c r="U342" s="227"/>
    </row>
    <row r="343" spans="1:21" s="18" customFormat="1" ht="99" hidden="1" customHeight="1" x14ac:dyDescent="0.35">
      <c r="A343" s="20" t="s">
        <v>420</v>
      </c>
      <c r="B343" s="21">
        <v>347</v>
      </c>
      <c r="C343" s="21" t="s">
        <v>664</v>
      </c>
      <c r="D343" s="21" t="s">
        <v>673</v>
      </c>
      <c r="E343" s="21">
        <v>72</v>
      </c>
      <c r="F343" s="32" t="s">
        <v>785</v>
      </c>
      <c r="G343" s="32" t="s">
        <v>1481</v>
      </c>
      <c r="H343" s="25" t="s">
        <v>1482</v>
      </c>
      <c r="I343" s="26" t="s">
        <v>420</v>
      </c>
      <c r="J343" s="26"/>
      <c r="K343" s="27">
        <v>30000000</v>
      </c>
      <c r="L343" s="21" t="s">
        <v>62</v>
      </c>
      <c r="M343" s="28">
        <v>22500000</v>
      </c>
      <c r="N343" s="27">
        <v>20000000</v>
      </c>
      <c r="O343" s="29" t="s">
        <v>65</v>
      </c>
      <c r="P343" s="30"/>
      <c r="Q343" s="31" t="s">
        <v>672</v>
      </c>
      <c r="R343" s="31"/>
      <c r="S343" s="31"/>
      <c r="T343" s="31"/>
      <c r="U343" s="227"/>
    </row>
    <row r="344" spans="1:21" ht="99" hidden="1" customHeight="1" x14ac:dyDescent="0.35">
      <c r="A344" s="20" t="s">
        <v>104</v>
      </c>
      <c r="B344" s="21">
        <v>89</v>
      </c>
      <c r="C344" s="21" t="s">
        <v>742</v>
      </c>
      <c r="D344" s="26" t="s">
        <v>743</v>
      </c>
      <c r="E344" s="21">
        <v>316</v>
      </c>
      <c r="F344" s="32" t="s">
        <v>744</v>
      </c>
      <c r="G344" s="53" t="s">
        <v>1483</v>
      </c>
      <c r="H344" s="54" t="s">
        <v>1484</v>
      </c>
      <c r="I344" s="21" t="s">
        <v>1485</v>
      </c>
      <c r="J344" s="40" t="s">
        <v>1486</v>
      </c>
      <c r="K344" s="40">
        <v>17000000</v>
      </c>
      <c r="L344" s="21" t="s">
        <v>58</v>
      </c>
      <c r="M344" s="41">
        <v>14450000</v>
      </c>
      <c r="N344" s="27">
        <v>4250000</v>
      </c>
      <c r="O344" s="29"/>
      <c r="P344" s="30"/>
      <c r="Q344" s="31" t="s">
        <v>672</v>
      </c>
      <c r="R344" s="31"/>
      <c r="S344" s="31"/>
      <c r="T344" s="31"/>
      <c r="U344" s="17"/>
    </row>
    <row r="345" spans="1:21" s="18" customFormat="1" ht="99" hidden="1" customHeight="1" x14ac:dyDescent="0.35">
      <c r="A345" s="20" t="s">
        <v>420</v>
      </c>
      <c r="B345" s="26">
        <v>348</v>
      </c>
      <c r="C345" s="21" t="s">
        <v>664</v>
      </c>
      <c r="D345" s="21" t="s">
        <v>673</v>
      </c>
      <c r="E345" s="26">
        <v>72</v>
      </c>
      <c r="F345" s="32" t="s">
        <v>785</v>
      </c>
      <c r="G345" s="32" t="s">
        <v>1487</v>
      </c>
      <c r="H345" s="39" t="s">
        <v>787</v>
      </c>
      <c r="I345" s="26" t="s">
        <v>788</v>
      </c>
      <c r="J345" s="27"/>
      <c r="K345" s="27">
        <v>60000000</v>
      </c>
      <c r="L345" s="26" t="s">
        <v>58</v>
      </c>
      <c r="M345" s="28"/>
      <c r="N345" s="27">
        <v>30000000</v>
      </c>
      <c r="O345" s="29" t="s">
        <v>65</v>
      </c>
      <c r="P345" s="30"/>
      <c r="Q345" s="31"/>
      <c r="R345" s="31" t="s">
        <v>784</v>
      </c>
      <c r="S345" s="31" t="s">
        <v>671</v>
      </c>
      <c r="T345" s="31"/>
      <c r="U345" s="227"/>
    </row>
    <row r="346" spans="1:21" ht="99" hidden="1" customHeight="1" x14ac:dyDescent="0.35">
      <c r="A346" s="20" t="s">
        <v>816</v>
      </c>
      <c r="B346" s="26">
        <v>113</v>
      </c>
      <c r="C346" s="21" t="s">
        <v>742</v>
      </c>
      <c r="D346" s="26" t="s">
        <v>743</v>
      </c>
      <c r="E346" s="26">
        <v>316</v>
      </c>
      <c r="F346" s="32" t="s">
        <v>744</v>
      </c>
      <c r="G346" s="53" t="s">
        <v>1488</v>
      </c>
      <c r="H346" s="54" t="s">
        <v>1489</v>
      </c>
      <c r="I346" s="21" t="s">
        <v>958</v>
      </c>
      <c r="J346" s="40"/>
      <c r="K346" s="46">
        <v>6000000</v>
      </c>
      <c r="L346" s="21" t="s">
        <v>58</v>
      </c>
      <c r="M346" s="47">
        <v>4200000</v>
      </c>
      <c r="N346" s="27">
        <v>1500000</v>
      </c>
      <c r="O346" s="29"/>
      <c r="P346" s="30"/>
      <c r="Q346" s="31"/>
      <c r="R346" s="31"/>
      <c r="S346" s="31"/>
      <c r="T346" s="31"/>
      <c r="U346" s="17"/>
    </row>
    <row r="347" spans="1:21" s="18" customFormat="1" ht="99" hidden="1" customHeight="1" x14ac:dyDescent="0.35">
      <c r="A347" s="20" t="s">
        <v>420</v>
      </c>
      <c r="B347" s="21">
        <v>351</v>
      </c>
      <c r="C347" s="21" t="s">
        <v>664</v>
      </c>
      <c r="D347" s="21" t="s">
        <v>665</v>
      </c>
      <c r="E347" s="21">
        <v>84</v>
      </c>
      <c r="F347" s="33" t="s">
        <v>798</v>
      </c>
      <c r="G347" s="32" t="s">
        <v>1490</v>
      </c>
      <c r="H347" s="25" t="s">
        <v>1491</v>
      </c>
      <c r="I347" s="26" t="s">
        <v>420</v>
      </c>
      <c r="J347" s="26" t="s">
        <v>1001</v>
      </c>
      <c r="K347" s="27">
        <v>8307779</v>
      </c>
      <c r="L347" s="21" t="s">
        <v>63</v>
      </c>
      <c r="M347" s="28">
        <v>6230834</v>
      </c>
      <c r="N347" s="27">
        <v>5500000</v>
      </c>
      <c r="O347" s="29" t="s">
        <v>65</v>
      </c>
      <c r="P347" s="30" t="s">
        <v>913</v>
      </c>
      <c r="Q347" s="31" t="s">
        <v>672</v>
      </c>
      <c r="R347" s="31"/>
      <c r="S347" s="31"/>
      <c r="T347" s="31"/>
      <c r="U347" s="227"/>
    </row>
    <row r="348" spans="1:21" s="18" customFormat="1" ht="99" hidden="1" customHeight="1" x14ac:dyDescent="0.35">
      <c r="A348" s="20" t="s">
        <v>420</v>
      </c>
      <c r="B348" s="21">
        <v>353</v>
      </c>
      <c r="C348" s="21" t="s">
        <v>664</v>
      </c>
      <c r="D348" s="21" t="s">
        <v>665</v>
      </c>
      <c r="E348" s="21">
        <v>85</v>
      </c>
      <c r="F348" s="33" t="s">
        <v>805</v>
      </c>
      <c r="G348" s="32" t="s">
        <v>1492</v>
      </c>
      <c r="H348" s="25" t="s">
        <v>1493</v>
      </c>
      <c r="I348" s="26" t="s">
        <v>420</v>
      </c>
      <c r="J348" s="26" t="s">
        <v>1001</v>
      </c>
      <c r="K348" s="27">
        <v>5538520</v>
      </c>
      <c r="L348" s="21" t="s">
        <v>63</v>
      </c>
      <c r="M348" s="28">
        <v>4153890</v>
      </c>
      <c r="N348" s="27">
        <v>3700000</v>
      </c>
      <c r="O348" s="29" t="s">
        <v>65</v>
      </c>
      <c r="P348" s="30" t="s">
        <v>671</v>
      </c>
      <c r="Q348" s="31" t="s">
        <v>672</v>
      </c>
      <c r="R348" s="31"/>
      <c r="S348" s="31"/>
      <c r="T348" s="31"/>
      <c r="U348" s="227"/>
    </row>
    <row r="349" spans="1:21" s="18" customFormat="1" ht="99" hidden="1" customHeight="1" x14ac:dyDescent="0.35">
      <c r="A349" s="20" t="s">
        <v>420</v>
      </c>
      <c r="B349" s="21">
        <v>354</v>
      </c>
      <c r="C349" s="21" t="s">
        <v>664</v>
      </c>
      <c r="D349" s="21" t="s">
        <v>665</v>
      </c>
      <c r="E349" s="21">
        <v>86</v>
      </c>
      <c r="F349" s="33" t="s">
        <v>817</v>
      </c>
      <c r="G349" s="32" t="s">
        <v>1494</v>
      </c>
      <c r="H349" s="25" t="s">
        <v>1495</v>
      </c>
      <c r="I349" s="26" t="s">
        <v>420</v>
      </c>
      <c r="J349" s="26" t="s">
        <v>1001</v>
      </c>
      <c r="K349" s="27">
        <v>10384724</v>
      </c>
      <c r="L349" s="21" t="s">
        <v>63</v>
      </c>
      <c r="M349" s="28">
        <v>7788543</v>
      </c>
      <c r="N349" s="27">
        <v>6100000</v>
      </c>
      <c r="O349" s="29" t="s">
        <v>65</v>
      </c>
      <c r="P349" s="30" t="s">
        <v>913</v>
      </c>
      <c r="Q349" s="31" t="s">
        <v>672</v>
      </c>
      <c r="R349" s="31"/>
      <c r="S349" s="31"/>
      <c r="T349" s="31"/>
      <c r="U349" s="227"/>
    </row>
    <row r="350" spans="1:21" s="18" customFormat="1" ht="99" hidden="1" customHeight="1" x14ac:dyDescent="0.35">
      <c r="A350" s="20" t="s">
        <v>420</v>
      </c>
      <c r="B350" s="21">
        <v>355</v>
      </c>
      <c r="C350" s="21" t="s">
        <v>664</v>
      </c>
      <c r="D350" s="21" t="s">
        <v>665</v>
      </c>
      <c r="E350" s="21">
        <v>86</v>
      </c>
      <c r="F350" s="33" t="s">
        <v>817</v>
      </c>
      <c r="G350" s="32" t="s">
        <v>1496</v>
      </c>
      <c r="H350" s="25" t="s">
        <v>1497</v>
      </c>
      <c r="I350" s="26" t="s">
        <v>420</v>
      </c>
      <c r="J350" s="26" t="s">
        <v>1498</v>
      </c>
      <c r="K350" s="27">
        <v>37387364</v>
      </c>
      <c r="L350" s="21" t="s">
        <v>57</v>
      </c>
      <c r="M350" s="28"/>
      <c r="N350" s="27">
        <v>5500000</v>
      </c>
      <c r="O350" s="29" t="s">
        <v>65</v>
      </c>
      <c r="P350" s="30"/>
      <c r="Q350" s="31" t="s">
        <v>672</v>
      </c>
      <c r="R350" s="31"/>
      <c r="S350" s="31"/>
      <c r="T350" s="31"/>
      <c r="U350" s="227"/>
    </row>
    <row r="351" spans="1:21" s="18" customFormat="1" ht="99" hidden="1" customHeight="1" x14ac:dyDescent="0.35">
      <c r="A351" s="20" t="s">
        <v>420</v>
      </c>
      <c r="B351" s="21">
        <v>356</v>
      </c>
      <c r="C351" s="21" t="s">
        <v>664</v>
      </c>
      <c r="D351" s="21" t="s">
        <v>665</v>
      </c>
      <c r="E351" s="21">
        <v>88</v>
      </c>
      <c r="F351" s="33" t="s">
        <v>1499</v>
      </c>
      <c r="G351" s="33" t="s">
        <v>1500</v>
      </c>
      <c r="H351" s="25" t="s">
        <v>1501</v>
      </c>
      <c r="I351" s="26" t="s">
        <v>420</v>
      </c>
      <c r="J351" s="26" t="s">
        <v>1001</v>
      </c>
      <c r="K351" s="27">
        <v>5538520</v>
      </c>
      <c r="L351" s="21" t="s">
        <v>63</v>
      </c>
      <c r="M351" s="28">
        <v>4153890</v>
      </c>
      <c r="N351" s="27">
        <v>4260000</v>
      </c>
      <c r="O351" s="29" t="s">
        <v>65</v>
      </c>
      <c r="P351" s="30" t="s">
        <v>671</v>
      </c>
      <c r="Q351" s="31" t="s">
        <v>672</v>
      </c>
      <c r="R351" s="31"/>
      <c r="S351" s="31"/>
      <c r="T351" s="31"/>
      <c r="U351" s="227"/>
    </row>
    <row r="352" spans="1:21" s="18" customFormat="1" ht="99" hidden="1" customHeight="1" x14ac:dyDescent="0.35">
      <c r="A352" s="20" t="s">
        <v>420</v>
      </c>
      <c r="B352" s="21">
        <v>357</v>
      </c>
      <c r="C352" s="21" t="s">
        <v>664</v>
      </c>
      <c r="D352" s="21" t="s">
        <v>665</v>
      </c>
      <c r="E352" s="21">
        <v>88</v>
      </c>
      <c r="F352" s="33" t="s">
        <v>1499</v>
      </c>
      <c r="G352" s="32" t="s">
        <v>1502</v>
      </c>
      <c r="H352" s="25" t="s">
        <v>1503</v>
      </c>
      <c r="I352" s="26" t="s">
        <v>359</v>
      </c>
      <c r="J352" s="26" t="s">
        <v>420</v>
      </c>
      <c r="K352" s="27">
        <v>3461575</v>
      </c>
      <c r="L352" s="21" t="s">
        <v>63</v>
      </c>
      <c r="M352" s="28">
        <v>2596181</v>
      </c>
      <c r="N352" s="27">
        <v>2300000</v>
      </c>
      <c r="O352" s="29" t="s">
        <v>65</v>
      </c>
      <c r="P352" s="30" t="s">
        <v>671</v>
      </c>
      <c r="Q352" s="31" t="s">
        <v>672</v>
      </c>
      <c r="R352" s="31"/>
      <c r="S352" s="31"/>
      <c r="T352" s="31"/>
      <c r="U352" s="227"/>
    </row>
    <row r="353" spans="1:21" ht="99" hidden="1" customHeight="1" x14ac:dyDescent="0.35">
      <c r="A353" s="20" t="s">
        <v>170</v>
      </c>
      <c r="B353" s="21">
        <v>235</v>
      </c>
      <c r="C353" s="21" t="s">
        <v>742</v>
      </c>
      <c r="D353" s="26" t="s">
        <v>743</v>
      </c>
      <c r="E353" s="21">
        <v>316</v>
      </c>
      <c r="F353" s="32" t="s">
        <v>744</v>
      </c>
      <c r="G353" s="53" t="s">
        <v>1504</v>
      </c>
      <c r="H353" s="54" t="s">
        <v>1505</v>
      </c>
      <c r="I353" s="21" t="s">
        <v>170</v>
      </c>
      <c r="J353" s="40"/>
      <c r="K353" s="40">
        <v>70000</v>
      </c>
      <c r="L353" s="21" t="s">
        <v>57</v>
      </c>
      <c r="M353" s="41"/>
      <c r="N353" s="40">
        <v>70000</v>
      </c>
      <c r="O353" s="29"/>
      <c r="P353" s="30"/>
      <c r="Q353" s="31"/>
      <c r="R353" s="31"/>
      <c r="S353" s="31"/>
      <c r="T353" s="31"/>
      <c r="U353" s="17"/>
    </row>
    <row r="354" spans="1:21" s="18" customFormat="1" ht="99" hidden="1" customHeight="1" x14ac:dyDescent="0.35">
      <c r="A354" s="20" t="s">
        <v>420</v>
      </c>
      <c r="B354" s="21">
        <v>358</v>
      </c>
      <c r="C354" s="21" t="s">
        <v>664</v>
      </c>
      <c r="D354" s="21" t="s">
        <v>665</v>
      </c>
      <c r="E354" s="21">
        <v>88</v>
      </c>
      <c r="F354" s="33" t="s">
        <v>1499</v>
      </c>
      <c r="G354" s="32" t="s">
        <v>1506</v>
      </c>
      <c r="H354" s="25" t="s">
        <v>1507</v>
      </c>
      <c r="I354" s="26" t="s">
        <v>420</v>
      </c>
      <c r="J354" s="26"/>
      <c r="K354" s="27">
        <v>5040280</v>
      </c>
      <c r="L354" s="21" t="s">
        <v>57</v>
      </c>
      <c r="M354" s="28"/>
      <c r="N354" s="27">
        <v>2520140</v>
      </c>
      <c r="O354" s="29" t="s">
        <v>65</v>
      </c>
      <c r="P354" s="30" t="s">
        <v>671</v>
      </c>
      <c r="Q354" s="31"/>
      <c r="R354" s="31"/>
      <c r="S354" s="31"/>
      <c r="T354" s="31"/>
      <c r="U354" s="227"/>
    </row>
    <row r="355" spans="1:21" ht="99" hidden="1" customHeight="1" x14ac:dyDescent="0.35">
      <c r="A355" s="20" t="s">
        <v>223</v>
      </c>
      <c r="B355" s="26">
        <v>444</v>
      </c>
      <c r="C355" s="21" t="s">
        <v>742</v>
      </c>
      <c r="D355" s="26" t="s">
        <v>743</v>
      </c>
      <c r="E355" s="26">
        <v>316</v>
      </c>
      <c r="F355" s="32" t="s">
        <v>744</v>
      </c>
      <c r="G355" s="53" t="s">
        <v>1508</v>
      </c>
      <c r="H355" s="54" t="s">
        <v>1509</v>
      </c>
      <c r="I355" s="26" t="s">
        <v>1510</v>
      </c>
      <c r="J355" s="27" t="s">
        <v>1511</v>
      </c>
      <c r="K355" s="27">
        <v>5000000</v>
      </c>
      <c r="L355" s="21" t="s">
        <v>58</v>
      </c>
      <c r="M355" s="28">
        <v>3500000</v>
      </c>
      <c r="N355" s="27">
        <v>1250000</v>
      </c>
      <c r="O355" s="29"/>
      <c r="P355" s="30"/>
      <c r="Q355" s="31"/>
      <c r="R355" s="31"/>
      <c r="S355" s="31"/>
      <c r="T355" s="31"/>
      <c r="U355" s="17"/>
    </row>
    <row r="356" spans="1:21" s="18" customFormat="1" ht="99" hidden="1" customHeight="1" x14ac:dyDescent="0.35">
      <c r="A356" s="20" t="s">
        <v>420</v>
      </c>
      <c r="B356" s="21">
        <v>360</v>
      </c>
      <c r="C356" s="21" t="s">
        <v>742</v>
      </c>
      <c r="D356" s="21" t="s">
        <v>772</v>
      </c>
      <c r="E356" s="21">
        <v>284</v>
      </c>
      <c r="F356" s="32" t="s">
        <v>832</v>
      </c>
      <c r="G356" s="57" t="s">
        <v>1512</v>
      </c>
      <c r="H356" s="43" t="s">
        <v>1513</v>
      </c>
      <c r="I356" s="26" t="s">
        <v>1514</v>
      </c>
      <c r="J356" s="26" t="s">
        <v>1314</v>
      </c>
      <c r="K356" s="27">
        <v>1085411</v>
      </c>
      <c r="L356" s="21" t="s">
        <v>63</v>
      </c>
      <c r="M356" s="28">
        <v>814058</v>
      </c>
      <c r="N356" s="27">
        <v>1085411</v>
      </c>
      <c r="O356" s="29" t="s">
        <v>65</v>
      </c>
      <c r="P356" s="30"/>
      <c r="Q356" s="31" t="s">
        <v>672</v>
      </c>
      <c r="R356" s="31"/>
      <c r="S356" s="31"/>
      <c r="T356" s="31"/>
      <c r="U356" s="227"/>
    </row>
    <row r="357" spans="1:21" ht="99" hidden="1" customHeight="1" x14ac:dyDescent="0.35">
      <c r="A357" s="20" t="s">
        <v>223</v>
      </c>
      <c r="B357" s="21">
        <v>445</v>
      </c>
      <c r="C357" s="21" t="s">
        <v>742</v>
      </c>
      <c r="D357" s="26" t="s">
        <v>743</v>
      </c>
      <c r="E357" s="21">
        <v>316</v>
      </c>
      <c r="F357" s="32" t="s">
        <v>744</v>
      </c>
      <c r="G357" s="53" t="s">
        <v>1515</v>
      </c>
      <c r="H357" s="54" t="s">
        <v>1516</v>
      </c>
      <c r="I357" s="26" t="s">
        <v>1510</v>
      </c>
      <c r="J357" s="27" t="s">
        <v>1511</v>
      </c>
      <c r="K357" s="27">
        <v>3000000</v>
      </c>
      <c r="L357" s="26" t="s">
        <v>58</v>
      </c>
      <c r="M357" s="28">
        <v>2100000</v>
      </c>
      <c r="N357" s="27">
        <v>3000000</v>
      </c>
      <c r="O357" s="29"/>
      <c r="P357" s="30"/>
      <c r="Q357" s="31"/>
      <c r="R357" s="31"/>
      <c r="S357" s="31"/>
      <c r="T357" s="31"/>
      <c r="U357" s="17"/>
    </row>
    <row r="358" spans="1:21" s="18" customFormat="1" ht="99" hidden="1" customHeight="1" x14ac:dyDescent="0.35">
      <c r="A358" s="20" t="s">
        <v>420</v>
      </c>
      <c r="B358" s="21">
        <v>362</v>
      </c>
      <c r="C358" s="21" t="s">
        <v>742</v>
      </c>
      <c r="D358" s="21" t="s">
        <v>743</v>
      </c>
      <c r="E358" s="21">
        <v>317</v>
      </c>
      <c r="F358" s="64" t="s">
        <v>1130</v>
      </c>
      <c r="G358" s="57" t="s">
        <v>1517</v>
      </c>
      <c r="H358" s="43" t="s">
        <v>1518</v>
      </c>
      <c r="I358" s="26" t="s">
        <v>420</v>
      </c>
      <c r="J358" s="26" t="s">
        <v>1519</v>
      </c>
      <c r="K358" s="27">
        <v>30000000</v>
      </c>
      <c r="L358" s="21" t="s">
        <v>62</v>
      </c>
      <c r="M358" s="41">
        <v>22500000</v>
      </c>
      <c r="N358" s="27">
        <v>7500000</v>
      </c>
      <c r="O358" s="29" t="s">
        <v>65</v>
      </c>
      <c r="P358" s="30"/>
      <c r="Q358" s="31" t="s">
        <v>672</v>
      </c>
      <c r="R358" s="31"/>
      <c r="S358" s="31"/>
      <c r="T358" s="31"/>
      <c r="U358" s="227"/>
    </row>
    <row r="359" spans="1:21" s="18" customFormat="1" ht="99" hidden="1" customHeight="1" x14ac:dyDescent="0.35">
      <c r="A359" s="20" t="s">
        <v>420</v>
      </c>
      <c r="B359" s="21">
        <v>363</v>
      </c>
      <c r="C359" s="21" t="s">
        <v>891</v>
      </c>
      <c r="D359" s="21" t="s">
        <v>1204</v>
      </c>
      <c r="E359" s="21">
        <v>367</v>
      </c>
      <c r="F359" s="32" t="s">
        <v>1240</v>
      </c>
      <c r="G359" s="75" t="s">
        <v>1520</v>
      </c>
      <c r="H359" s="43" t="s">
        <v>1521</v>
      </c>
      <c r="I359" s="26" t="s">
        <v>420</v>
      </c>
      <c r="J359" s="26" t="s">
        <v>1001</v>
      </c>
      <c r="K359" s="27">
        <v>8307779</v>
      </c>
      <c r="L359" s="21" t="s">
        <v>63</v>
      </c>
      <c r="M359" s="28">
        <v>6230834</v>
      </c>
      <c r="N359" s="27">
        <v>4500000</v>
      </c>
      <c r="O359" s="29" t="s">
        <v>65</v>
      </c>
      <c r="P359" s="30" t="s">
        <v>913</v>
      </c>
      <c r="Q359" s="31" t="s">
        <v>672</v>
      </c>
      <c r="R359" s="31"/>
      <c r="S359" s="31"/>
      <c r="T359" s="31"/>
      <c r="U359" s="227"/>
    </row>
    <row r="360" spans="1:21" ht="99" hidden="1" customHeight="1" x14ac:dyDescent="0.35">
      <c r="A360" s="20" t="s">
        <v>816</v>
      </c>
      <c r="B360" s="26">
        <v>112</v>
      </c>
      <c r="C360" s="21" t="s">
        <v>742</v>
      </c>
      <c r="D360" s="26" t="s">
        <v>743</v>
      </c>
      <c r="E360" s="26">
        <v>317</v>
      </c>
      <c r="F360" s="33" t="s">
        <v>1522</v>
      </c>
      <c r="G360" s="53" t="s">
        <v>1523</v>
      </c>
      <c r="H360" s="54" t="s">
        <v>1524</v>
      </c>
      <c r="I360" s="21" t="s">
        <v>958</v>
      </c>
      <c r="J360" s="40"/>
      <c r="K360" s="46">
        <v>4500000</v>
      </c>
      <c r="L360" s="21" t="s">
        <v>58</v>
      </c>
      <c r="M360" s="47">
        <v>3150000</v>
      </c>
      <c r="N360" s="46">
        <v>4500000</v>
      </c>
      <c r="O360" s="29"/>
      <c r="P360" s="30"/>
      <c r="Q360" s="31" t="s">
        <v>672</v>
      </c>
      <c r="R360" s="31"/>
      <c r="S360" s="31"/>
      <c r="T360" s="31"/>
      <c r="U360" s="17"/>
    </row>
    <row r="361" spans="1:21" ht="99" hidden="1" customHeight="1" x14ac:dyDescent="0.35">
      <c r="A361" s="20" t="s">
        <v>816</v>
      </c>
      <c r="B361" s="26">
        <v>158</v>
      </c>
      <c r="C361" s="21" t="s">
        <v>742</v>
      </c>
      <c r="D361" s="26" t="s">
        <v>743</v>
      </c>
      <c r="E361" s="26">
        <v>317</v>
      </c>
      <c r="F361" s="64" t="s">
        <v>1130</v>
      </c>
      <c r="G361" s="53" t="s">
        <v>1525</v>
      </c>
      <c r="H361" s="54" t="s">
        <v>1526</v>
      </c>
      <c r="I361" s="21" t="s">
        <v>978</v>
      </c>
      <c r="J361" s="40"/>
      <c r="K361" s="46">
        <v>630000</v>
      </c>
      <c r="L361" s="21" t="s">
        <v>57</v>
      </c>
      <c r="M361" s="41"/>
      <c r="N361" s="27">
        <v>315000</v>
      </c>
      <c r="O361" s="29"/>
      <c r="P361" s="30"/>
      <c r="Q361" s="31" t="s">
        <v>672</v>
      </c>
      <c r="R361" s="31"/>
      <c r="S361" s="31"/>
      <c r="T361" s="31"/>
      <c r="U361" s="17"/>
    </row>
    <row r="362" spans="1:21" ht="99" hidden="1" customHeight="1" x14ac:dyDescent="0.35">
      <c r="A362" s="20" t="s">
        <v>816</v>
      </c>
      <c r="B362" s="21">
        <v>211</v>
      </c>
      <c r="C362" s="21" t="s">
        <v>742</v>
      </c>
      <c r="D362" s="26" t="s">
        <v>743</v>
      </c>
      <c r="E362" s="21">
        <v>317</v>
      </c>
      <c r="F362" s="64" t="s">
        <v>1130</v>
      </c>
      <c r="G362" s="53" t="s">
        <v>1527</v>
      </c>
      <c r="H362" s="54" t="s">
        <v>1528</v>
      </c>
      <c r="I362" s="21" t="s">
        <v>170</v>
      </c>
      <c r="J362" s="40" t="s">
        <v>1529</v>
      </c>
      <c r="K362" s="40">
        <v>400000</v>
      </c>
      <c r="L362" s="21" t="s">
        <v>57</v>
      </c>
      <c r="M362" s="41"/>
      <c r="N362" s="40">
        <v>400000</v>
      </c>
      <c r="O362" s="29"/>
      <c r="P362" s="30"/>
      <c r="Q362" s="31"/>
      <c r="R362" s="31"/>
      <c r="S362" s="31"/>
      <c r="T362" s="31"/>
      <c r="U362" s="17"/>
    </row>
    <row r="363" spans="1:21" s="18" customFormat="1" ht="99" hidden="1" customHeight="1" x14ac:dyDescent="0.35">
      <c r="A363" s="20" t="s">
        <v>420</v>
      </c>
      <c r="B363" s="21">
        <v>364</v>
      </c>
      <c r="C363" s="21" t="s">
        <v>891</v>
      </c>
      <c r="D363" s="21" t="s">
        <v>1204</v>
      </c>
      <c r="E363" s="21">
        <v>368</v>
      </c>
      <c r="F363" s="32" t="s">
        <v>1530</v>
      </c>
      <c r="G363" s="57" t="s">
        <v>1531</v>
      </c>
      <c r="H363" s="43" t="s">
        <v>1532</v>
      </c>
      <c r="I363" s="26" t="s">
        <v>420</v>
      </c>
      <c r="J363" s="26" t="s">
        <v>1001</v>
      </c>
      <c r="K363" s="27">
        <v>6230835</v>
      </c>
      <c r="L363" s="21" t="s">
        <v>63</v>
      </c>
      <c r="M363" s="28">
        <v>4673126</v>
      </c>
      <c r="N363" s="27">
        <v>3000000</v>
      </c>
      <c r="O363" s="29" t="s">
        <v>65</v>
      </c>
      <c r="P363" s="30" t="s">
        <v>671</v>
      </c>
      <c r="Q363" s="31" t="s">
        <v>672</v>
      </c>
      <c r="R363" s="31"/>
      <c r="S363" s="31"/>
      <c r="T363" s="31"/>
      <c r="U363" s="227"/>
    </row>
    <row r="364" spans="1:21" s="18" customFormat="1" ht="99" hidden="1" customHeight="1" x14ac:dyDescent="0.35">
      <c r="A364" s="20" t="s">
        <v>420</v>
      </c>
      <c r="B364" s="21">
        <v>366</v>
      </c>
      <c r="C364" s="21" t="s">
        <v>692</v>
      </c>
      <c r="D364" s="26" t="s">
        <v>728</v>
      </c>
      <c r="E364" s="21">
        <v>440</v>
      </c>
      <c r="F364" s="32" t="s">
        <v>757</v>
      </c>
      <c r="G364" s="57" t="s">
        <v>1533</v>
      </c>
      <c r="H364" s="25" t="s">
        <v>1534</v>
      </c>
      <c r="I364" s="26" t="s">
        <v>420</v>
      </c>
      <c r="J364" s="26" t="s">
        <v>291</v>
      </c>
      <c r="K364" s="27">
        <v>504000</v>
      </c>
      <c r="L364" s="21" t="s">
        <v>62</v>
      </c>
      <c r="M364" s="28">
        <v>378000</v>
      </c>
      <c r="N364" s="27">
        <v>504000</v>
      </c>
      <c r="O364" s="29" t="s">
        <v>65</v>
      </c>
      <c r="P364" s="30"/>
      <c r="Q364" s="31" t="s">
        <v>672</v>
      </c>
      <c r="R364" s="31"/>
      <c r="S364" s="31"/>
      <c r="T364" s="31"/>
      <c r="U364" s="227"/>
    </row>
    <row r="365" spans="1:21" ht="99" hidden="1" customHeight="1" x14ac:dyDescent="0.35">
      <c r="A365" s="20" t="s">
        <v>170</v>
      </c>
      <c r="B365" s="21">
        <v>231</v>
      </c>
      <c r="C365" s="21" t="s">
        <v>742</v>
      </c>
      <c r="D365" s="26" t="s">
        <v>743</v>
      </c>
      <c r="E365" s="21">
        <v>317</v>
      </c>
      <c r="F365" s="64" t="s">
        <v>1130</v>
      </c>
      <c r="G365" s="53" t="s">
        <v>1527</v>
      </c>
      <c r="H365" s="54" t="s">
        <v>1528</v>
      </c>
      <c r="I365" s="21" t="s">
        <v>170</v>
      </c>
      <c r="J365" s="40" t="s">
        <v>1529</v>
      </c>
      <c r="K365" s="40">
        <v>400000</v>
      </c>
      <c r="L365" s="21" t="s">
        <v>57</v>
      </c>
      <c r="M365" s="41"/>
      <c r="N365" s="40">
        <v>400000</v>
      </c>
      <c r="O365" s="29"/>
      <c r="P365" s="30"/>
      <c r="Q365" s="31"/>
      <c r="R365" s="31"/>
      <c r="S365" s="31"/>
      <c r="T365" s="31"/>
      <c r="U365" s="17"/>
    </row>
    <row r="366" spans="1:21" ht="99" hidden="1" customHeight="1" x14ac:dyDescent="0.35">
      <c r="A366" s="20" t="s">
        <v>170</v>
      </c>
      <c r="B366" s="21">
        <v>232</v>
      </c>
      <c r="C366" s="21" t="s">
        <v>742</v>
      </c>
      <c r="D366" s="26" t="s">
        <v>743</v>
      </c>
      <c r="E366" s="21">
        <v>317</v>
      </c>
      <c r="F366" s="64" t="s">
        <v>1130</v>
      </c>
      <c r="G366" s="53" t="s">
        <v>1535</v>
      </c>
      <c r="H366" s="54" t="s">
        <v>1536</v>
      </c>
      <c r="I366" s="21" t="s">
        <v>170</v>
      </c>
      <c r="J366" s="40"/>
      <c r="K366" s="40">
        <v>85000</v>
      </c>
      <c r="L366" s="21" t="s">
        <v>57</v>
      </c>
      <c r="M366" s="41"/>
      <c r="N366" s="40">
        <v>85000</v>
      </c>
      <c r="O366" s="29"/>
      <c r="P366" s="30"/>
      <c r="Q366" s="31"/>
      <c r="R366" s="31"/>
      <c r="S366" s="31"/>
      <c r="T366" s="31"/>
      <c r="U366" s="17"/>
    </row>
    <row r="367" spans="1:21" s="18" customFormat="1" ht="99" hidden="1" customHeight="1" x14ac:dyDescent="0.35">
      <c r="A367" s="20" t="s">
        <v>420</v>
      </c>
      <c r="B367" s="21">
        <v>368</v>
      </c>
      <c r="C367" s="21" t="s">
        <v>692</v>
      </c>
      <c r="D367" s="26" t="s">
        <v>728</v>
      </c>
      <c r="E367" s="21">
        <v>439</v>
      </c>
      <c r="F367" s="32" t="s">
        <v>953</v>
      </c>
      <c r="G367" s="57" t="s">
        <v>1537</v>
      </c>
      <c r="H367" s="25" t="s">
        <v>1538</v>
      </c>
      <c r="I367" s="26" t="s">
        <v>420</v>
      </c>
      <c r="J367" s="26" t="s">
        <v>1539</v>
      </c>
      <c r="K367" s="27">
        <v>15000000</v>
      </c>
      <c r="L367" s="21" t="s">
        <v>63</v>
      </c>
      <c r="M367" s="41">
        <v>11250000</v>
      </c>
      <c r="N367" s="27">
        <v>3750000</v>
      </c>
      <c r="O367" s="29" t="s">
        <v>65</v>
      </c>
      <c r="P367" s="30"/>
      <c r="Q367" s="31"/>
      <c r="R367" s="31"/>
      <c r="S367" s="31"/>
      <c r="T367" s="31"/>
      <c r="U367" s="227"/>
    </row>
    <row r="368" spans="1:21" s="18" customFormat="1" ht="99" hidden="1" customHeight="1" x14ac:dyDescent="0.35">
      <c r="A368" s="20" t="s">
        <v>93</v>
      </c>
      <c r="B368" s="21">
        <v>369</v>
      </c>
      <c r="C368" s="21" t="s">
        <v>664</v>
      </c>
      <c r="D368" s="21" t="s">
        <v>665</v>
      </c>
      <c r="E368" s="21">
        <v>89</v>
      </c>
      <c r="F368" s="33" t="s">
        <v>850</v>
      </c>
      <c r="G368" s="33" t="s">
        <v>1540</v>
      </c>
      <c r="H368" s="39" t="s">
        <v>852</v>
      </c>
      <c r="I368" s="21" t="s">
        <v>1541</v>
      </c>
      <c r="J368" s="40" t="s">
        <v>359</v>
      </c>
      <c r="K368" s="40">
        <v>37000000</v>
      </c>
      <c r="L368" s="21" t="s">
        <v>62</v>
      </c>
      <c r="M368" s="41">
        <v>19500000</v>
      </c>
      <c r="N368" s="27">
        <v>20000000</v>
      </c>
      <c r="O368" s="29" t="s">
        <v>65</v>
      </c>
      <c r="P368" s="30" t="s">
        <v>671</v>
      </c>
      <c r="Q368" s="31" t="s">
        <v>672</v>
      </c>
      <c r="R368" s="31"/>
      <c r="S368" s="31"/>
      <c r="T368" s="31"/>
      <c r="U368" s="227"/>
    </row>
    <row r="369" spans="1:21" s="18" customFormat="1" ht="99" hidden="1" customHeight="1" x14ac:dyDescent="0.35">
      <c r="A369" s="20" t="s">
        <v>93</v>
      </c>
      <c r="B369" s="21">
        <v>371</v>
      </c>
      <c r="C369" s="21" t="s">
        <v>664</v>
      </c>
      <c r="D369" s="26" t="s">
        <v>872</v>
      </c>
      <c r="E369" s="21">
        <v>104</v>
      </c>
      <c r="F369" s="33" t="s">
        <v>1542</v>
      </c>
      <c r="G369" s="33" t="s">
        <v>1543</v>
      </c>
      <c r="H369" s="39" t="s">
        <v>1544</v>
      </c>
      <c r="I369" s="21" t="s">
        <v>1545</v>
      </c>
      <c r="J369" s="40" t="s">
        <v>125</v>
      </c>
      <c r="K369" s="40">
        <v>62000000</v>
      </c>
      <c r="L369" s="21" t="s">
        <v>61</v>
      </c>
      <c r="M369" s="41"/>
      <c r="N369" s="40">
        <v>62000000</v>
      </c>
      <c r="O369" s="29" t="s">
        <v>88</v>
      </c>
      <c r="P369" s="30" t="s">
        <v>671</v>
      </c>
      <c r="Q369" s="31" t="s">
        <v>672</v>
      </c>
      <c r="R369" s="31"/>
      <c r="S369" s="31"/>
      <c r="T369" s="31"/>
      <c r="U369" s="227"/>
    </row>
    <row r="370" spans="1:21" s="18" customFormat="1" ht="99" hidden="1" customHeight="1" x14ac:dyDescent="0.35">
      <c r="A370" s="20" t="s">
        <v>93</v>
      </c>
      <c r="B370" s="21">
        <v>373</v>
      </c>
      <c r="C370" s="21" t="s">
        <v>664</v>
      </c>
      <c r="D370" s="26" t="s">
        <v>921</v>
      </c>
      <c r="E370" s="21">
        <v>122</v>
      </c>
      <c r="F370" s="33" t="s">
        <v>1546</v>
      </c>
      <c r="G370" s="33" t="s">
        <v>1547</v>
      </c>
      <c r="H370" s="39" t="s">
        <v>1548</v>
      </c>
      <c r="I370" s="21" t="s">
        <v>93</v>
      </c>
      <c r="J370" s="40" t="s">
        <v>1549</v>
      </c>
      <c r="K370" s="40">
        <v>6300000</v>
      </c>
      <c r="L370" s="21" t="s">
        <v>57</v>
      </c>
      <c r="M370" s="41"/>
      <c r="N370" s="27">
        <v>3150000</v>
      </c>
      <c r="O370" s="29" t="s">
        <v>65</v>
      </c>
      <c r="P370" s="30" t="s">
        <v>671</v>
      </c>
      <c r="Q370" s="31" t="s">
        <v>672</v>
      </c>
      <c r="R370" s="31"/>
      <c r="S370" s="31"/>
      <c r="T370" s="31"/>
      <c r="U370" s="227"/>
    </row>
    <row r="371" spans="1:21" s="262" customFormat="1" ht="99" customHeight="1" x14ac:dyDescent="0.35">
      <c r="A371" s="253" t="s">
        <v>93</v>
      </c>
      <c r="B371" s="254">
        <v>374</v>
      </c>
      <c r="C371" s="254" t="s">
        <v>777</v>
      </c>
      <c r="D371" s="254" t="s">
        <v>1550</v>
      </c>
      <c r="E371" s="254">
        <v>139</v>
      </c>
      <c r="F371" s="268" t="s">
        <v>1551</v>
      </c>
      <c r="G371" s="256" t="s">
        <v>1552</v>
      </c>
      <c r="H371" s="257" t="s">
        <v>367</v>
      </c>
      <c r="I371" s="254" t="s">
        <v>93</v>
      </c>
      <c r="J371" s="258" t="s">
        <v>331</v>
      </c>
      <c r="K371" s="40">
        <v>105000000</v>
      </c>
      <c r="L371" s="254" t="s">
        <v>57</v>
      </c>
      <c r="M371" s="41"/>
      <c r="N371" s="258">
        <v>45000000</v>
      </c>
      <c r="O371" s="260" t="s">
        <v>65</v>
      </c>
      <c r="P371" s="30"/>
      <c r="Q371" s="31"/>
      <c r="R371" s="31" t="s">
        <v>784</v>
      </c>
      <c r="S371" s="31"/>
      <c r="T371" s="31"/>
      <c r="U371" s="261"/>
    </row>
    <row r="372" spans="1:21" s="262" customFormat="1" ht="99" customHeight="1" x14ac:dyDescent="0.35">
      <c r="A372" s="253" t="s">
        <v>93</v>
      </c>
      <c r="B372" s="254">
        <v>375</v>
      </c>
      <c r="C372" s="254" t="s">
        <v>777</v>
      </c>
      <c r="D372" s="254" t="s">
        <v>1550</v>
      </c>
      <c r="E372" s="254">
        <v>139</v>
      </c>
      <c r="F372" s="268" t="s">
        <v>1551</v>
      </c>
      <c r="G372" s="278" t="s">
        <v>1553</v>
      </c>
      <c r="H372" s="257" t="s">
        <v>397</v>
      </c>
      <c r="I372" s="254" t="s">
        <v>93</v>
      </c>
      <c r="J372" s="258" t="s">
        <v>331</v>
      </c>
      <c r="K372" s="40">
        <v>13396000</v>
      </c>
      <c r="L372" s="254" t="s">
        <v>58</v>
      </c>
      <c r="M372" s="41">
        <v>10047000</v>
      </c>
      <c r="N372" s="258">
        <v>7000000</v>
      </c>
      <c r="O372" s="260" t="s">
        <v>65</v>
      </c>
      <c r="P372" s="30"/>
      <c r="Q372" s="31"/>
      <c r="R372" s="31" t="s">
        <v>784</v>
      </c>
      <c r="S372" s="31"/>
      <c r="T372" s="31"/>
      <c r="U372" s="261"/>
    </row>
    <row r="373" spans="1:21" s="262" customFormat="1" ht="99" customHeight="1" x14ac:dyDescent="0.35">
      <c r="A373" s="253" t="s">
        <v>93</v>
      </c>
      <c r="B373" s="254">
        <v>376</v>
      </c>
      <c r="C373" s="254" t="s">
        <v>777</v>
      </c>
      <c r="D373" s="254" t="s">
        <v>1550</v>
      </c>
      <c r="E373" s="254">
        <v>139</v>
      </c>
      <c r="F373" s="268" t="s">
        <v>1551</v>
      </c>
      <c r="G373" s="278" t="s">
        <v>1554</v>
      </c>
      <c r="H373" s="257" t="s">
        <v>395</v>
      </c>
      <c r="I373" s="254" t="s">
        <v>93</v>
      </c>
      <c r="J373" s="258" t="s">
        <v>331</v>
      </c>
      <c r="K373" s="40">
        <v>147000000</v>
      </c>
      <c r="L373" s="254" t="s">
        <v>58</v>
      </c>
      <c r="M373" s="41" t="s">
        <v>1555</v>
      </c>
      <c r="N373" s="258">
        <v>100000000</v>
      </c>
      <c r="O373" s="260" t="s">
        <v>65</v>
      </c>
      <c r="P373" s="30"/>
      <c r="Q373" s="31"/>
      <c r="R373" s="31" t="s">
        <v>784</v>
      </c>
      <c r="S373" s="31" t="s">
        <v>671</v>
      </c>
      <c r="T373" s="31" t="s">
        <v>827</v>
      </c>
      <c r="U373" s="261"/>
    </row>
    <row r="374" spans="1:21" s="262" customFormat="1" ht="99" customHeight="1" x14ac:dyDescent="0.35">
      <c r="A374" s="253" t="s">
        <v>93</v>
      </c>
      <c r="B374" s="254">
        <v>377</v>
      </c>
      <c r="C374" s="254" t="s">
        <v>777</v>
      </c>
      <c r="D374" s="254" t="s">
        <v>1550</v>
      </c>
      <c r="E374" s="254">
        <v>139</v>
      </c>
      <c r="F374" s="268" t="s">
        <v>1551</v>
      </c>
      <c r="G374" s="278" t="s">
        <v>1556</v>
      </c>
      <c r="H374" s="257" t="s">
        <v>395</v>
      </c>
      <c r="I374" s="254" t="s">
        <v>93</v>
      </c>
      <c r="J374" s="258" t="s">
        <v>331</v>
      </c>
      <c r="K374" s="40">
        <v>19000000</v>
      </c>
      <c r="L374" s="254" t="s">
        <v>57</v>
      </c>
      <c r="M374" s="41"/>
      <c r="N374" s="258">
        <v>19000000</v>
      </c>
      <c r="O374" s="260" t="s">
        <v>65</v>
      </c>
      <c r="P374" s="30"/>
      <c r="Q374" s="31"/>
      <c r="R374" s="31" t="s">
        <v>784</v>
      </c>
      <c r="S374" s="31"/>
      <c r="T374" s="31"/>
      <c r="U374" s="261"/>
    </row>
    <row r="375" spans="1:21" s="262" customFormat="1" ht="99" customHeight="1" x14ac:dyDescent="0.35">
      <c r="A375" s="253" t="s">
        <v>93</v>
      </c>
      <c r="B375" s="254">
        <v>378</v>
      </c>
      <c r="C375" s="254" t="s">
        <v>777</v>
      </c>
      <c r="D375" s="254" t="s">
        <v>1550</v>
      </c>
      <c r="E375" s="254">
        <v>139</v>
      </c>
      <c r="F375" s="268" t="s">
        <v>1551</v>
      </c>
      <c r="G375" s="256" t="s">
        <v>1557</v>
      </c>
      <c r="H375" s="257" t="s">
        <v>385</v>
      </c>
      <c r="I375" s="254" t="s">
        <v>93</v>
      </c>
      <c r="J375" s="258" t="s">
        <v>331</v>
      </c>
      <c r="K375" s="40">
        <v>281750000</v>
      </c>
      <c r="L375" s="254" t="s">
        <v>57</v>
      </c>
      <c r="M375" s="41"/>
      <c r="N375" s="258">
        <v>40000000</v>
      </c>
      <c r="O375" s="260" t="s">
        <v>65</v>
      </c>
      <c r="P375" s="30"/>
      <c r="Q375" s="31"/>
      <c r="R375" s="31" t="s">
        <v>784</v>
      </c>
      <c r="S375" s="31"/>
      <c r="T375" s="31"/>
      <c r="U375" s="261"/>
    </row>
    <row r="376" spans="1:21" ht="99" hidden="1" customHeight="1" x14ac:dyDescent="0.35">
      <c r="A376" s="20" t="s">
        <v>86</v>
      </c>
      <c r="B376" s="21">
        <v>278</v>
      </c>
      <c r="C376" s="21" t="s">
        <v>742</v>
      </c>
      <c r="D376" s="26" t="s">
        <v>763</v>
      </c>
      <c r="E376" s="21">
        <v>332</v>
      </c>
      <c r="F376" s="32" t="s">
        <v>847</v>
      </c>
      <c r="G376" s="53" t="s">
        <v>1558</v>
      </c>
      <c r="H376" s="54" t="s">
        <v>1559</v>
      </c>
      <c r="I376" s="21" t="s">
        <v>104</v>
      </c>
      <c r="J376" s="21" t="s">
        <v>1560</v>
      </c>
      <c r="K376" s="40">
        <v>320871555.55555558</v>
      </c>
      <c r="L376" s="21" t="s">
        <v>58</v>
      </c>
      <c r="M376" s="41">
        <v>144392200</v>
      </c>
      <c r="N376" s="27">
        <v>56250000</v>
      </c>
      <c r="O376" s="29" t="s">
        <v>1561</v>
      </c>
      <c r="P376" s="30"/>
      <c r="Q376" s="31" t="s">
        <v>741</v>
      </c>
      <c r="R376" s="31"/>
      <c r="S376" s="31"/>
      <c r="T376" s="31"/>
      <c r="U376" s="17"/>
    </row>
    <row r="377" spans="1:21" ht="99" hidden="1" customHeight="1" x14ac:dyDescent="0.35">
      <c r="A377" s="20" t="s">
        <v>86</v>
      </c>
      <c r="B377" s="21">
        <v>279</v>
      </c>
      <c r="C377" s="21" t="s">
        <v>742</v>
      </c>
      <c r="D377" s="26" t="s">
        <v>763</v>
      </c>
      <c r="E377" s="21">
        <v>332</v>
      </c>
      <c r="F377" s="32" t="s">
        <v>847</v>
      </c>
      <c r="G377" s="53" t="s">
        <v>1562</v>
      </c>
      <c r="H377" s="54" t="s">
        <v>1563</v>
      </c>
      <c r="I377" s="21" t="s">
        <v>82</v>
      </c>
      <c r="J377" s="21" t="s">
        <v>1564</v>
      </c>
      <c r="K377" s="40">
        <v>142475111.1111111</v>
      </c>
      <c r="L377" s="21" t="s">
        <v>57</v>
      </c>
      <c r="M377" s="41"/>
      <c r="N377" s="27">
        <v>35618777.777777776</v>
      </c>
      <c r="O377" s="29"/>
      <c r="P377" s="30"/>
      <c r="Q377" s="31"/>
      <c r="R377" s="31"/>
      <c r="S377" s="31"/>
      <c r="T377" s="31"/>
      <c r="U377" s="17"/>
    </row>
    <row r="378" spans="1:21" s="18" customFormat="1" ht="99" hidden="1" customHeight="1" x14ac:dyDescent="0.35">
      <c r="A378" s="20" t="s">
        <v>93</v>
      </c>
      <c r="B378" s="21">
        <v>379</v>
      </c>
      <c r="C378" s="21" t="s">
        <v>777</v>
      </c>
      <c r="D378" s="21" t="s">
        <v>1550</v>
      </c>
      <c r="E378" s="21">
        <v>139</v>
      </c>
      <c r="F378" s="33" t="s">
        <v>1551</v>
      </c>
      <c r="G378" s="55"/>
      <c r="H378" s="54" t="s">
        <v>1565</v>
      </c>
      <c r="I378" s="21" t="s">
        <v>93</v>
      </c>
      <c r="J378" s="40" t="s">
        <v>331</v>
      </c>
      <c r="K378" s="40">
        <v>67500000</v>
      </c>
      <c r="L378" s="21" t="s">
        <v>58</v>
      </c>
      <c r="M378" s="56">
        <v>50625000</v>
      </c>
      <c r="N378" s="40">
        <v>33000000</v>
      </c>
      <c r="O378" s="29" t="s">
        <v>65</v>
      </c>
      <c r="P378" s="30"/>
      <c r="Q378" s="31"/>
      <c r="R378" s="31" t="s">
        <v>784</v>
      </c>
      <c r="S378" s="31"/>
      <c r="T378" s="31"/>
      <c r="U378" s="227"/>
    </row>
    <row r="379" spans="1:21" s="262" customFormat="1" ht="99" customHeight="1" x14ac:dyDescent="0.35">
      <c r="A379" s="253" t="s">
        <v>93</v>
      </c>
      <c r="B379" s="254">
        <v>380</v>
      </c>
      <c r="C379" s="254" t="s">
        <v>777</v>
      </c>
      <c r="D379" s="254" t="s">
        <v>1550</v>
      </c>
      <c r="E379" s="254">
        <v>140</v>
      </c>
      <c r="F379" s="268" t="s">
        <v>960</v>
      </c>
      <c r="G379" s="256" t="s">
        <v>1566</v>
      </c>
      <c r="H379" s="257" t="s">
        <v>1567</v>
      </c>
      <c r="I379" s="254" t="s">
        <v>93</v>
      </c>
      <c r="J379" s="258" t="s">
        <v>1568</v>
      </c>
      <c r="K379" s="40">
        <v>105000000</v>
      </c>
      <c r="L379" s="254" t="s">
        <v>57</v>
      </c>
      <c r="M379" s="41"/>
      <c r="N379" s="258">
        <v>45000000</v>
      </c>
      <c r="O379" s="260" t="s">
        <v>65</v>
      </c>
      <c r="P379" s="30"/>
      <c r="Q379" s="31" t="s">
        <v>672</v>
      </c>
      <c r="R379" s="31" t="s">
        <v>784</v>
      </c>
      <c r="S379" s="31"/>
      <c r="T379" s="31"/>
      <c r="U379" s="261"/>
    </row>
    <row r="380" spans="1:21" s="262" customFormat="1" ht="99" customHeight="1" x14ac:dyDescent="0.35">
      <c r="A380" s="253" t="s">
        <v>93</v>
      </c>
      <c r="B380" s="254">
        <v>381</v>
      </c>
      <c r="C380" s="254" t="s">
        <v>777</v>
      </c>
      <c r="D380" s="254" t="s">
        <v>1550</v>
      </c>
      <c r="E380" s="254">
        <v>140</v>
      </c>
      <c r="F380" s="255" t="s">
        <v>960</v>
      </c>
      <c r="G380" s="256" t="s">
        <v>1569</v>
      </c>
      <c r="H380" s="257" t="s">
        <v>387</v>
      </c>
      <c r="I380" s="254" t="s">
        <v>93</v>
      </c>
      <c r="J380" s="258" t="s">
        <v>1568</v>
      </c>
      <c r="K380" s="40">
        <v>105000000</v>
      </c>
      <c r="L380" s="254" t="s">
        <v>58</v>
      </c>
      <c r="M380" s="56">
        <v>80000000</v>
      </c>
      <c r="N380" s="258">
        <v>48000000</v>
      </c>
      <c r="O380" s="260" t="s">
        <v>65</v>
      </c>
      <c r="P380" s="30"/>
      <c r="Q380" s="31" t="s">
        <v>672</v>
      </c>
      <c r="R380" s="31" t="s">
        <v>784</v>
      </c>
      <c r="S380" s="31" t="s">
        <v>671</v>
      </c>
      <c r="T380" s="31"/>
      <c r="U380" s="261"/>
    </row>
    <row r="381" spans="1:21" s="262" customFormat="1" ht="99" customHeight="1" x14ac:dyDescent="0.35">
      <c r="A381" s="253" t="s">
        <v>93</v>
      </c>
      <c r="B381" s="254">
        <v>382</v>
      </c>
      <c r="C381" s="254" t="s">
        <v>777</v>
      </c>
      <c r="D381" s="254" t="s">
        <v>1550</v>
      </c>
      <c r="E381" s="254">
        <v>140</v>
      </c>
      <c r="F381" s="255" t="s">
        <v>960</v>
      </c>
      <c r="G381" s="256" t="s">
        <v>1570</v>
      </c>
      <c r="H381" s="257" t="s">
        <v>390</v>
      </c>
      <c r="I381" s="254" t="s">
        <v>93</v>
      </c>
      <c r="J381" s="258" t="s">
        <v>1568</v>
      </c>
      <c r="K381" s="40">
        <v>70000000</v>
      </c>
      <c r="L381" s="254" t="s">
        <v>57</v>
      </c>
      <c r="M381" s="41"/>
      <c r="N381" s="259">
        <v>17500000</v>
      </c>
      <c r="O381" s="260" t="s">
        <v>65</v>
      </c>
      <c r="P381" s="30"/>
      <c r="Q381" s="31"/>
      <c r="R381" s="31" t="s">
        <v>784</v>
      </c>
      <c r="S381" s="31"/>
      <c r="T381" s="31"/>
      <c r="U381" s="261"/>
    </row>
    <row r="382" spans="1:21" s="262" customFormat="1" ht="99" customHeight="1" x14ac:dyDescent="0.35">
      <c r="A382" s="253" t="s">
        <v>93</v>
      </c>
      <c r="B382" s="254">
        <v>383</v>
      </c>
      <c r="C382" s="254" t="s">
        <v>777</v>
      </c>
      <c r="D382" s="254" t="s">
        <v>1550</v>
      </c>
      <c r="E382" s="254">
        <v>141</v>
      </c>
      <c r="F382" s="268" t="s">
        <v>1571</v>
      </c>
      <c r="G382" s="256" t="s">
        <v>1572</v>
      </c>
      <c r="H382" s="257" t="s">
        <v>322</v>
      </c>
      <c r="I382" s="254" t="s">
        <v>323</v>
      </c>
      <c r="J382" s="258" t="s">
        <v>1568</v>
      </c>
      <c r="K382" s="40">
        <v>17374000</v>
      </c>
      <c r="L382" s="254" t="s">
        <v>58</v>
      </c>
      <c r="M382" s="56">
        <v>13030500</v>
      </c>
      <c r="N382" s="259">
        <v>13687000</v>
      </c>
      <c r="O382" s="260" t="s">
        <v>65</v>
      </c>
      <c r="P382" s="30"/>
      <c r="Q382" s="31"/>
      <c r="R382" s="31" t="s">
        <v>784</v>
      </c>
      <c r="S382" s="31"/>
      <c r="T382" s="31"/>
      <c r="U382" s="261"/>
    </row>
    <row r="383" spans="1:21" s="262" customFormat="1" ht="99" customHeight="1" x14ac:dyDescent="0.35">
      <c r="A383" s="253" t="s">
        <v>93</v>
      </c>
      <c r="B383" s="254">
        <v>386</v>
      </c>
      <c r="C383" s="254" t="s">
        <v>777</v>
      </c>
      <c r="D383" s="254" t="s">
        <v>1550</v>
      </c>
      <c r="E383" s="254">
        <v>143</v>
      </c>
      <c r="F383" s="268" t="s">
        <v>985</v>
      </c>
      <c r="G383" s="278" t="s">
        <v>1573</v>
      </c>
      <c r="H383" s="257" t="s">
        <v>1574</v>
      </c>
      <c r="I383" s="254" t="s">
        <v>93</v>
      </c>
      <c r="J383" s="254" t="s">
        <v>331</v>
      </c>
      <c r="K383" s="40">
        <v>80000000</v>
      </c>
      <c r="L383" s="254" t="s">
        <v>58</v>
      </c>
      <c r="M383" s="41">
        <v>60000000</v>
      </c>
      <c r="N383" s="258">
        <v>45000000</v>
      </c>
      <c r="O383" s="260" t="s">
        <v>65</v>
      </c>
      <c r="P383" s="30"/>
      <c r="Q383" s="31" t="s">
        <v>672</v>
      </c>
      <c r="R383" s="31" t="s">
        <v>784</v>
      </c>
      <c r="S383" s="31" t="s">
        <v>671</v>
      </c>
      <c r="T383" s="31" t="s">
        <v>827</v>
      </c>
      <c r="U383" s="261"/>
    </row>
    <row r="384" spans="1:21" s="262" customFormat="1" ht="99" customHeight="1" x14ac:dyDescent="0.35">
      <c r="A384" s="253" t="s">
        <v>93</v>
      </c>
      <c r="B384" s="254">
        <v>388</v>
      </c>
      <c r="C384" s="254" t="s">
        <v>777</v>
      </c>
      <c r="D384" s="254" t="s">
        <v>1550</v>
      </c>
      <c r="E384" s="254">
        <v>143</v>
      </c>
      <c r="F384" s="268" t="s">
        <v>985</v>
      </c>
      <c r="G384" s="278" t="s">
        <v>1575</v>
      </c>
      <c r="H384" s="257" t="s">
        <v>342</v>
      </c>
      <c r="I384" s="254" t="s">
        <v>93</v>
      </c>
      <c r="J384" s="254" t="s">
        <v>343</v>
      </c>
      <c r="K384" s="40">
        <v>135000000</v>
      </c>
      <c r="L384" s="254" t="s">
        <v>58</v>
      </c>
      <c r="M384" s="41">
        <v>101250000</v>
      </c>
      <c r="N384" s="258">
        <v>25000000</v>
      </c>
      <c r="O384" s="260" t="s">
        <v>65</v>
      </c>
      <c r="P384" s="30"/>
      <c r="Q384" s="31" t="s">
        <v>672</v>
      </c>
      <c r="R384" s="31" t="s">
        <v>784</v>
      </c>
      <c r="S384" s="31" t="s">
        <v>671</v>
      </c>
      <c r="T384" s="31" t="s">
        <v>827</v>
      </c>
      <c r="U384" s="261"/>
    </row>
    <row r="385" spans="1:21" s="262" customFormat="1" ht="99" customHeight="1" x14ac:dyDescent="0.35">
      <c r="A385" s="253" t="s">
        <v>93</v>
      </c>
      <c r="B385" s="254">
        <v>390</v>
      </c>
      <c r="C385" s="254" t="s">
        <v>777</v>
      </c>
      <c r="D385" s="254" t="s">
        <v>1550</v>
      </c>
      <c r="E385" s="254">
        <v>143</v>
      </c>
      <c r="F385" s="268" t="s">
        <v>985</v>
      </c>
      <c r="G385" s="256" t="s">
        <v>1576</v>
      </c>
      <c r="H385" s="257" t="s">
        <v>1577</v>
      </c>
      <c r="I385" s="254" t="s">
        <v>93</v>
      </c>
      <c r="J385" s="254" t="s">
        <v>331</v>
      </c>
      <c r="K385" s="40">
        <v>50000000</v>
      </c>
      <c r="L385" s="254" t="s">
        <v>58</v>
      </c>
      <c r="M385" s="41">
        <v>35000000</v>
      </c>
      <c r="N385" s="259">
        <v>25000000</v>
      </c>
      <c r="O385" s="260" t="s">
        <v>65</v>
      </c>
      <c r="P385" s="30"/>
      <c r="Q385" s="31"/>
      <c r="R385" s="31" t="s">
        <v>784</v>
      </c>
      <c r="S385" s="31" t="s">
        <v>671</v>
      </c>
      <c r="T385" s="31"/>
      <c r="U385" s="261"/>
    </row>
    <row r="386" spans="1:21" s="262" customFormat="1" ht="99" customHeight="1" x14ac:dyDescent="0.35">
      <c r="A386" s="253" t="s">
        <v>93</v>
      </c>
      <c r="B386" s="254">
        <v>391</v>
      </c>
      <c r="C386" s="254" t="s">
        <v>777</v>
      </c>
      <c r="D386" s="254" t="s">
        <v>1550</v>
      </c>
      <c r="E386" s="254">
        <v>144</v>
      </c>
      <c r="F386" s="268" t="s">
        <v>1578</v>
      </c>
      <c r="G386" s="256" t="s">
        <v>1579</v>
      </c>
      <c r="H386" s="257" t="s">
        <v>295</v>
      </c>
      <c r="I386" s="254" t="s">
        <v>93</v>
      </c>
      <c r="J386" s="258" t="s">
        <v>1568</v>
      </c>
      <c r="K386" s="40">
        <v>2000000</v>
      </c>
      <c r="L386" s="254" t="s">
        <v>61</v>
      </c>
      <c r="M386" s="41">
        <v>2000000</v>
      </c>
      <c r="N386" s="258">
        <v>2000000</v>
      </c>
      <c r="O386" s="260" t="s">
        <v>88</v>
      </c>
      <c r="P386" s="30"/>
      <c r="Q386" s="31" t="s">
        <v>741</v>
      </c>
      <c r="R386" s="31" t="s">
        <v>784</v>
      </c>
      <c r="S386" s="31"/>
      <c r="T386" s="31"/>
      <c r="U386" s="261"/>
    </row>
    <row r="387" spans="1:21" s="18" customFormat="1" ht="99" hidden="1" customHeight="1" x14ac:dyDescent="0.35">
      <c r="A387" s="20" t="s">
        <v>93</v>
      </c>
      <c r="B387" s="21">
        <v>393</v>
      </c>
      <c r="C387" s="21" t="s">
        <v>777</v>
      </c>
      <c r="D387" s="21" t="s">
        <v>778</v>
      </c>
      <c r="E387" s="21">
        <v>152</v>
      </c>
      <c r="F387" s="33" t="s">
        <v>998</v>
      </c>
      <c r="G387" s="53" t="s">
        <v>1580</v>
      </c>
      <c r="H387" s="54" t="s">
        <v>1581</v>
      </c>
      <c r="I387" s="21" t="s">
        <v>93</v>
      </c>
      <c r="J387" s="40" t="s">
        <v>1001</v>
      </c>
      <c r="K387" s="40">
        <v>4435372</v>
      </c>
      <c r="L387" s="21" t="s">
        <v>62</v>
      </c>
      <c r="M387" s="41">
        <v>3326529</v>
      </c>
      <c r="N387" s="40">
        <v>4435372</v>
      </c>
      <c r="O387" s="29" t="s">
        <v>65</v>
      </c>
      <c r="P387" s="30" t="s">
        <v>671</v>
      </c>
      <c r="Q387" s="31" t="s">
        <v>672</v>
      </c>
      <c r="R387" s="31"/>
      <c r="S387" s="31"/>
      <c r="T387" s="31"/>
      <c r="U387" s="227"/>
    </row>
    <row r="388" spans="1:21" s="18" customFormat="1" ht="99" hidden="1" customHeight="1" x14ac:dyDescent="0.35">
      <c r="A388" s="20" t="s">
        <v>93</v>
      </c>
      <c r="B388" s="21">
        <v>393.1</v>
      </c>
      <c r="C388" s="21" t="s">
        <v>777</v>
      </c>
      <c r="D388" s="21" t="s">
        <v>778</v>
      </c>
      <c r="E388" s="21">
        <v>152</v>
      </c>
      <c r="F388" s="33" t="s">
        <v>998</v>
      </c>
      <c r="G388" s="53" t="s">
        <v>1582</v>
      </c>
      <c r="H388" s="54" t="s">
        <v>1583</v>
      </c>
      <c r="I388" s="21" t="s">
        <v>93</v>
      </c>
      <c r="J388" s="40" t="s">
        <v>1001</v>
      </c>
      <c r="K388" s="40">
        <v>14078400</v>
      </c>
      <c r="L388" s="21" t="s">
        <v>63</v>
      </c>
      <c r="M388" s="41">
        <v>10558800</v>
      </c>
      <c r="N388" s="27">
        <v>7039200</v>
      </c>
      <c r="O388" s="29" t="s">
        <v>65</v>
      </c>
      <c r="P388" s="30" t="s">
        <v>671</v>
      </c>
      <c r="Q388" s="31" t="s">
        <v>672</v>
      </c>
      <c r="R388" s="31"/>
      <c r="S388" s="31"/>
      <c r="T388" s="31"/>
      <c r="U388" s="227"/>
    </row>
    <row r="389" spans="1:21" s="18" customFormat="1" ht="99" hidden="1" customHeight="1" x14ac:dyDescent="0.35">
      <c r="A389" s="20" t="s">
        <v>93</v>
      </c>
      <c r="B389" s="21">
        <v>396</v>
      </c>
      <c r="C389" s="21" t="s">
        <v>777</v>
      </c>
      <c r="D389" s="21" t="s">
        <v>778</v>
      </c>
      <c r="E389" s="21">
        <v>153</v>
      </c>
      <c r="F389" s="33" t="s">
        <v>1009</v>
      </c>
      <c r="G389" s="53" t="s">
        <v>1584</v>
      </c>
      <c r="H389" s="54" t="s">
        <v>1585</v>
      </c>
      <c r="I389" s="21" t="s">
        <v>93</v>
      </c>
      <c r="J389" s="40" t="s">
        <v>305</v>
      </c>
      <c r="K389" s="40">
        <v>56752500</v>
      </c>
      <c r="L389" s="21" t="s">
        <v>63</v>
      </c>
      <c r="M389" s="41">
        <v>42564375</v>
      </c>
      <c r="N389" s="40">
        <v>56752500</v>
      </c>
      <c r="O389" s="29" t="s">
        <v>65</v>
      </c>
      <c r="P389" s="30" t="s">
        <v>913</v>
      </c>
      <c r="Q389" s="31" t="s">
        <v>672</v>
      </c>
      <c r="R389" s="31"/>
      <c r="S389" s="31"/>
      <c r="T389" s="31"/>
      <c r="U389" s="227"/>
    </row>
    <row r="390" spans="1:21" s="18" customFormat="1" ht="99" hidden="1" customHeight="1" x14ac:dyDescent="0.35">
      <c r="A390" s="20" t="s">
        <v>93</v>
      </c>
      <c r="B390" s="21">
        <v>397</v>
      </c>
      <c r="C390" s="21" t="s">
        <v>777</v>
      </c>
      <c r="D390" s="21" t="s">
        <v>778</v>
      </c>
      <c r="E390" s="21">
        <v>153</v>
      </c>
      <c r="F390" s="33" t="s">
        <v>1009</v>
      </c>
      <c r="G390" s="53" t="s">
        <v>1586</v>
      </c>
      <c r="H390" s="54" t="s">
        <v>1587</v>
      </c>
      <c r="I390" s="21" t="s">
        <v>93</v>
      </c>
      <c r="J390" s="40" t="s">
        <v>305</v>
      </c>
      <c r="K390" s="40">
        <v>92876236</v>
      </c>
      <c r="L390" s="21" t="s">
        <v>62</v>
      </c>
      <c r="M390" s="41">
        <v>69657177</v>
      </c>
      <c r="N390" s="27">
        <v>92876236</v>
      </c>
      <c r="O390" s="29" t="s">
        <v>65</v>
      </c>
      <c r="P390" s="30" t="s">
        <v>913</v>
      </c>
      <c r="Q390" s="31" t="s">
        <v>672</v>
      </c>
      <c r="R390" s="31"/>
      <c r="S390" s="31"/>
      <c r="T390" s="31"/>
      <c r="U390" s="227"/>
    </row>
    <row r="391" spans="1:21" ht="99" hidden="1" customHeight="1" x14ac:dyDescent="0.35">
      <c r="A391" s="20" t="s">
        <v>223</v>
      </c>
      <c r="B391" s="21">
        <v>448</v>
      </c>
      <c r="C391" s="21" t="s">
        <v>742</v>
      </c>
      <c r="D391" s="26" t="s">
        <v>763</v>
      </c>
      <c r="E391" s="21">
        <v>336</v>
      </c>
      <c r="F391" s="32" t="s">
        <v>764</v>
      </c>
      <c r="G391" s="53" t="s">
        <v>1588</v>
      </c>
      <c r="H391" s="54" t="s">
        <v>1589</v>
      </c>
      <c r="I391" s="26" t="s">
        <v>1510</v>
      </c>
      <c r="J391" s="27" t="s">
        <v>1511</v>
      </c>
      <c r="K391" s="27">
        <v>80000</v>
      </c>
      <c r="L391" s="21" t="s">
        <v>57</v>
      </c>
      <c r="M391" s="28"/>
      <c r="N391" s="27">
        <v>80000</v>
      </c>
      <c r="O391" s="29"/>
      <c r="P391" s="30"/>
      <c r="Q391" s="31" t="s">
        <v>741</v>
      </c>
      <c r="R391" s="31"/>
      <c r="S391" s="31"/>
      <c r="T391" s="31"/>
      <c r="U391" s="17"/>
    </row>
    <row r="392" spans="1:21" s="18" customFormat="1" ht="99" hidden="1" customHeight="1" x14ac:dyDescent="0.35">
      <c r="A392" s="20" t="s">
        <v>93</v>
      </c>
      <c r="B392" s="21">
        <v>398</v>
      </c>
      <c r="C392" s="21" t="s">
        <v>777</v>
      </c>
      <c r="D392" s="21" t="s">
        <v>778</v>
      </c>
      <c r="E392" s="21">
        <v>154</v>
      </c>
      <c r="F392" s="33" t="s">
        <v>1020</v>
      </c>
      <c r="G392" s="53" t="s">
        <v>1590</v>
      </c>
      <c r="H392" s="54" t="s">
        <v>1591</v>
      </c>
      <c r="I392" s="21" t="s">
        <v>93</v>
      </c>
      <c r="J392" s="40" t="s">
        <v>305</v>
      </c>
      <c r="K392" s="40">
        <v>55833490</v>
      </c>
      <c r="L392" s="21" t="s">
        <v>63</v>
      </c>
      <c r="M392" s="41">
        <v>43175560</v>
      </c>
      <c r="N392" s="40">
        <v>55833490</v>
      </c>
      <c r="O392" s="29" t="s">
        <v>65</v>
      </c>
      <c r="P392" s="30" t="s">
        <v>913</v>
      </c>
      <c r="Q392" s="31" t="s">
        <v>672</v>
      </c>
      <c r="R392" s="31"/>
      <c r="S392" s="31"/>
      <c r="T392" s="31"/>
      <c r="U392" s="227"/>
    </row>
    <row r="393" spans="1:21" s="18" customFormat="1" ht="99" hidden="1" customHeight="1" x14ac:dyDescent="0.35">
      <c r="A393" s="20" t="s">
        <v>93</v>
      </c>
      <c r="B393" s="21">
        <v>400</v>
      </c>
      <c r="C393" s="21" t="s">
        <v>777</v>
      </c>
      <c r="D393" s="21" t="s">
        <v>778</v>
      </c>
      <c r="E393" s="21">
        <v>155</v>
      </c>
      <c r="F393" s="33" t="s">
        <v>1030</v>
      </c>
      <c r="G393" s="53" t="s">
        <v>1592</v>
      </c>
      <c r="H393" s="54" t="s">
        <v>1593</v>
      </c>
      <c r="I393" s="21" t="s">
        <v>93</v>
      </c>
      <c r="J393" s="40" t="s">
        <v>1594</v>
      </c>
      <c r="K393" s="40">
        <v>13000000</v>
      </c>
      <c r="L393" s="21" t="s">
        <v>63</v>
      </c>
      <c r="M393" s="41">
        <v>9750000</v>
      </c>
      <c r="N393" s="27">
        <v>6500000</v>
      </c>
      <c r="O393" s="29" t="s">
        <v>65</v>
      </c>
      <c r="P393" s="30"/>
      <c r="Q393" s="31" t="s">
        <v>672</v>
      </c>
      <c r="R393" s="31"/>
      <c r="S393" s="31"/>
      <c r="T393" s="31"/>
      <c r="U393" s="227"/>
    </row>
    <row r="394" spans="1:21" s="18" customFormat="1" ht="99" hidden="1" customHeight="1" x14ac:dyDescent="0.35">
      <c r="A394" s="20" t="s">
        <v>93</v>
      </c>
      <c r="B394" s="21">
        <v>401</v>
      </c>
      <c r="C394" s="21" t="s">
        <v>777</v>
      </c>
      <c r="D394" s="21" t="s">
        <v>778</v>
      </c>
      <c r="E394" s="21">
        <v>155</v>
      </c>
      <c r="F394" s="32" t="s">
        <v>1030</v>
      </c>
      <c r="G394" s="53" t="s">
        <v>1595</v>
      </c>
      <c r="H394" s="54" t="s">
        <v>1593</v>
      </c>
      <c r="I394" s="21" t="s">
        <v>93</v>
      </c>
      <c r="J394" s="40" t="s">
        <v>1023</v>
      </c>
      <c r="K394" s="40">
        <v>11000000</v>
      </c>
      <c r="L394" s="21" t="s">
        <v>63</v>
      </c>
      <c r="M394" s="41">
        <v>8250000</v>
      </c>
      <c r="N394" s="27">
        <v>6500000</v>
      </c>
      <c r="O394" s="29" t="s">
        <v>65</v>
      </c>
      <c r="P394" s="30"/>
      <c r="Q394" s="31"/>
      <c r="R394" s="31" t="s">
        <v>784</v>
      </c>
      <c r="S394" s="31" t="s">
        <v>671</v>
      </c>
      <c r="T394" s="31"/>
      <c r="U394" s="227"/>
    </row>
    <row r="395" spans="1:21" ht="99" hidden="1" customHeight="1" x14ac:dyDescent="0.35">
      <c r="A395" s="20"/>
      <c r="B395" s="26"/>
      <c r="C395" s="21" t="s">
        <v>742</v>
      </c>
      <c r="D395" s="21" t="s">
        <v>910</v>
      </c>
      <c r="E395" s="26">
        <v>351</v>
      </c>
      <c r="F395" s="32" t="s">
        <v>1596</v>
      </c>
      <c r="G395" s="53"/>
      <c r="H395" s="54"/>
      <c r="I395" s="21"/>
      <c r="J395" s="40"/>
      <c r="K395" s="40"/>
      <c r="L395" s="21"/>
      <c r="M395" s="41"/>
      <c r="N395" s="27"/>
      <c r="O395" s="29"/>
      <c r="P395" s="30"/>
      <c r="Q395" s="31"/>
      <c r="R395" s="31"/>
      <c r="S395" s="31"/>
      <c r="T395" s="31"/>
      <c r="U395" s="17"/>
    </row>
    <row r="396" spans="1:21" s="18" customFormat="1" ht="99" hidden="1" customHeight="1" x14ac:dyDescent="0.35">
      <c r="A396" s="20" t="s">
        <v>93</v>
      </c>
      <c r="B396" s="21">
        <v>402</v>
      </c>
      <c r="C396" s="21" t="s">
        <v>777</v>
      </c>
      <c r="D396" s="21" t="s">
        <v>778</v>
      </c>
      <c r="E396" s="21">
        <v>155</v>
      </c>
      <c r="F396" s="32" t="s">
        <v>1030</v>
      </c>
      <c r="G396" s="53" t="s">
        <v>1597</v>
      </c>
      <c r="H396" s="54" t="s">
        <v>1593</v>
      </c>
      <c r="I396" s="21" t="s">
        <v>93</v>
      </c>
      <c r="J396" s="40" t="s">
        <v>86</v>
      </c>
      <c r="K396" s="40">
        <v>4000000</v>
      </c>
      <c r="L396" s="21" t="s">
        <v>57</v>
      </c>
      <c r="M396" s="41">
        <v>3000000</v>
      </c>
      <c r="N396" s="27">
        <v>3000000</v>
      </c>
      <c r="O396" s="29" t="s">
        <v>65</v>
      </c>
      <c r="P396" s="30"/>
      <c r="Q396" s="31"/>
      <c r="R396" s="31" t="s">
        <v>784</v>
      </c>
      <c r="S396" s="31" t="s">
        <v>671</v>
      </c>
      <c r="T396" s="31"/>
      <c r="U396" s="227"/>
    </row>
    <row r="397" spans="1:21" ht="99" hidden="1" customHeight="1" x14ac:dyDescent="0.35">
      <c r="A397" s="20" t="s">
        <v>104</v>
      </c>
      <c r="B397" s="21">
        <v>97</v>
      </c>
      <c r="C397" s="21" t="s">
        <v>742</v>
      </c>
      <c r="D397" s="21" t="s">
        <v>910</v>
      </c>
      <c r="E397" s="21">
        <v>353</v>
      </c>
      <c r="F397" s="32" t="s">
        <v>918</v>
      </c>
      <c r="G397" s="53" t="s">
        <v>1598</v>
      </c>
      <c r="H397" s="54" t="s">
        <v>1599</v>
      </c>
      <c r="I397" s="21" t="s">
        <v>104</v>
      </c>
      <c r="J397" s="40" t="s">
        <v>267</v>
      </c>
      <c r="K397" s="40">
        <v>100000000</v>
      </c>
      <c r="L397" s="21" t="s">
        <v>59</v>
      </c>
      <c r="M397" s="41" t="s">
        <v>1600</v>
      </c>
      <c r="N397" s="34">
        <v>25000000</v>
      </c>
      <c r="O397" s="29" t="s">
        <v>1237</v>
      </c>
      <c r="P397" s="30"/>
      <c r="Q397" s="31" t="s">
        <v>672</v>
      </c>
      <c r="R397" s="31"/>
      <c r="S397" s="31"/>
      <c r="T397" s="31" t="s">
        <v>827</v>
      </c>
      <c r="U397" s="17"/>
    </row>
    <row r="398" spans="1:21" s="262" customFormat="1" ht="99" customHeight="1" x14ac:dyDescent="0.35">
      <c r="A398" s="253" t="s">
        <v>93</v>
      </c>
      <c r="B398" s="254">
        <v>404</v>
      </c>
      <c r="C398" s="254" t="s">
        <v>777</v>
      </c>
      <c r="D398" s="254" t="s">
        <v>778</v>
      </c>
      <c r="E398" s="254">
        <v>156</v>
      </c>
      <c r="F398" s="255" t="s">
        <v>1033</v>
      </c>
      <c r="G398" s="256" t="s">
        <v>1601</v>
      </c>
      <c r="H398" s="257" t="s">
        <v>382</v>
      </c>
      <c r="I398" s="254" t="s">
        <v>93</v>
      </c>
      <c r="J398" s="258" t="s">
        <v>383</v>
      </c>
      <c r="K398" s="40">
        <v>84000000</v>
      </c>
      <c r="L398" s="254" t="s">
        <v>58</v>
      </c>
      <c r="M398" s="41" t="s">
        <v>1602</v>
      </c>
      <c r="N398" s="259">
        <v>57000000</v>
      </c>
      <c r="O398" s="260" t="s">
        <v>65</v>
      </c>
      <c r="P398" s="30"/>
      <c r="Q398" s="31"/>
      <c r="R398" s="31" t="s">
        <v>784</v>
      </c>
      <c r="S398" s="31" t="s">
        <v>671</v>
      </c>
      <c r="T398" s="31"/>
      <c r="U398" s="261"/>
    </row>
    <row r="399" spans="1:21" s="18" customFormat="1" ht="99" hidden="1" customHeight="1" x14ac:dyDescent="0.35">
      <c r="A399" s="20" t="s">
        <v>93</v>
      </c>
      <c r="B399" s="21">
        <v>406</v>
      </c>
      <c r="C399" s="21" t="s">
        <v>777</v>
      </c>
      <c r="D399" s="21" t="s">
        <v>778</v>
      </c>
      <c r="E399" s="21">
        <v>157</v>
      </c>
      <c r="F399" s="33" t="s">
        <v>1042</v>
      </c>
      <c r="G399" s="53" t="s">
        <v>1603</v>
      </c>
      <c r="H399" s="54" t="s">
        <v>1604</v>
      </c>
      <c r="I399" s="21" t="s">
        <v>93</v>
      </c>
      <c r="J399" s="40" t="s">
        <v>383</v>
      </c>
      <c r="K399" s="40">
        <v>260000000</v>
      </c>
      <c r="L399" s="21" t="s">
        <v>58</v>
      </c>
      <c r="M399" s="41">
        <v>195000000</v>
      </c>
      <c r="N399" s="27">
        <v>30000000</v>
      </c>
      <c r="O399" s="29" t="s">
        <v>65</v>
      </c>
      <c r="P399" s="30"/>
      <c r="Q399" s="31"/>
      <c r="R399" s="31" t="s">
        <v>784</v>
      </c>
      <c r="S399" s="31" t="s">
        <v>671</v>
      </c>
      <c r="T399" s="31"/>
      <c r="U399" s="227"/>
    </row>
    <row r="400" spans="1:21" ht="224" hidden="1" x14ac:dyDescent="0.35">
      <c r="A400" s="20" t="s">
        <v>104</v>
      </c>
      <c r="B400" s="21">
        <v>98</v>
      </c>
      <c r="C400" s="21" t="s">
        <v>742</v>
      </c>
      <c r="D400" s="21" t="s">
        <v>910</v>
      </c>
      <c r="E400" s="21">
        <v>353</v>
      </c>
      <c r="F400" s="32" t="s">
        <v>918</v>
      </c>
      <c r="G400" s="53" t="s">
        <v>1605</v>
      </c>
      <c r="H400" s="54" t="s">
        <v>1606</v>
      </c>
      <c r="I400" s="21" t="s">
        <v>291</v>
      </c>
      <c r="J400" s="40" t="s">
        <v>1607</v>
      </c>
      <c r="K400" s="40">
        <v>400000000</v>
      </c>
      <c r="L400" s="21" t="s">
        <v>64</v>
      </c>
      <c r="M400" s="41">
        <v>120000000</v>
      </c>
      <c r="N400" s="27">
        <v>100000000</v>
      </c>
      <c r="O400" s="29"/>
      <c r="P400" s="30"/>
      <c r="Q400" s="31" t="s">
        <v>672</v>
      </c>
      <c r="R400" s="31"/>
      <c r="S400" s="31"/>
      <c r="T400" s="31"/>
      <c r="U400" s="17"/>
    </row>
    <row r="401" spans="1:21" s="18" customFormat="1" ht="99" hidden="1" customHeight="1" x14ac:dyDescent="0.35">
      <c r="A401" s="20" t="s">
        <v>93</v>
      </c>
      <c r="B401" s="21">
        <v>409</v>
      </c>
      <c r="C401" s="21" t="s">
        <v>777</v>
      </c>
      <c r="D401" s="21" t="s">
        <v>778</v>
      </c>
      <c r="E401" s="21">
        <v>157</v>
      </c>
      <c r="F401" s="32" t="s">
        <v>1042</v>
      </c>
      <c r="G401" s="53" t="s">
        <v>1608</v>
      </c>
      <c r="H401" s="54" t="s">
        <v>1609</v>
      </c>
      <c r="I401" s="21" t="s">
        <v>93</v>
      </c>
      <c r="J401" s="40" t="s">
        <v>383</v>
      </c>
      <c r="K401" s="40">
        <v>105709569</v>
      </c>
      <c r="L401" s="21" t="s">
        <v>61</v>
      </c>
      <c r="M401" s="41">
        <v>81382490</v>
      </c>
      <c r="N401" s="40">
        <v>105709569</v>
      </c>
      <c r="O401" s="29" t="s">
        <v>88</v>
      </c>
      <c r="P401" s="30"/>
      <c r="Q401" s="31"/>
      <c r="R401" s="31" t="s">
        <v>784</v>
      </c>
      <c r="S401" s="31"/>
      <c r="T401" s="31"/>
      <c r="U401" s="227"/>
    </row>
    <row r="402" spans="1:21" ht="99" hidden="1" customHeight="1" x14ac:dyDescent="0.35">
      <c r="A402" s="20" t="s">
        <v>308</v>
      </c>
      <c r="B402" s="21">
        <v>258</v>
      </c>
      <c r="C402" s="21" t="s">
        <v>742</v>
      </c>
      <c r="D402" s="21" t="s">
        <v>910</v>
      </c>
      <c r="E402" s="21">
        <v>353</v>
      </c>
      <c r="F402" s="32" t="s">
        <v>918</v>
      </c>
      <c r="G402" s="53" t="s">
        <v>1610</v>
      </c>
      <c r="H402" s="54" t="s">
        <v>1611</v>
      </c>
      <c r="I402" s="21" t="s">
        <v>242</v>
      </c>
      <c r="J402" s="40"/>
      <c r="K402" s="40">
        <v>10000000</v>
      </c>
      <c r="L402" s="21" t="s">
        <v>57</v>
      </c>
      <c r="M402" s="41"/>
      <c r="N402" s="27">
        <v>2500000</v>
      </c>
      <c r="O402" s="29"/>
      <c r="P402" s="30"/>
      <c r="Q402" s="31"/>
      <c r="R402" s="31"/>
      <c r="S402" s="31"/>
      <c r="T402" s="31"/>
      <c r="U402" s="17"/>
    </row>
    <row r="403" spans="1:21" s="289" customFormat="1" ht="99" customHeight="1" x14ac:dyDescent="0.35">
      <c r="A403" s="281"/>
      <c r="B403" s="282"/>
      <c r="C403" s="282" t="s">
        <v>742</v>
      </c>
      <c r="D403" s="282" t="s">
        <v>910</v>
      </c>
      <c r="E403" s="282">
        <v>354</v>
      </c>
      <c r="F403" s="283" t="s">
        <v>1612</v>
      </c>
      <c r="G403" s="284"/>
      <c r="H403" s="285"/>
      <c r="I403" s="282"/>
      <c r="J403" s="286"/>
      <c r="K403" s="40"/>
      <c r="L403" s="282"/>
      <c r="M403" s="41"/>
      <c r="N403" s="291"/>
      <c r="O403" s="287"/>
      <c r="P403" s="30"/>
      <c r="Q403" s="31"/>
      <c r="R403" s="31"/>
      <c r="S403" s="31"/>
      <c r="T403" s="31"/>
      <c r="U403" s="288"/>
    </row>
    <row r="404" spans="1:21" ht="99" hidden="1" customHeight="1" x14ac:dyDescent="0.35">
      <c r="A404" s="20"/>
      <c r="B404" s="21"/>
      <c r="C404" s="21" t="s">
        <v>742</v>
      </c>
      <c r="D404" s="21" t="s">
        <v>910</v>
      </c>
      <c r="E404" s="21">
        <v>355</v>
      </c>
      <c r="F404" s="32" t="s">
        <v>143</v>
      </c>
      <c r="G404" s="33"/>
      <c r="H404" s="54"/>
      <c r="I404" s="21"/>
      <c r="J404" s="40"/>
      <c r="K404" s="40"/>
      <c r="L404" s="21"/>
      <c r="M404" s="41"/>
      <c r="N404" s="27"/>
      <c r="O404" s="29"/>
      <c r="P404" s="30"/>
      <c r="Q404" s="31"/>
      <c r="R404" s="31"/>
      <c r="S404" s="31"/>
      <c r="T404" s="31"/>
      <c r="U404" s="17"/>
    </row>
    <row r="405" spans="1:21" s="18" customFormat="1" ht="99" hidden="1" customHeight="1" x14ac:dyDescent="0.35">
      <c r="A405" s="20" t="s">
        <v>93</v>
      </c>
      <c r="B405" s="21">
        <v>411</v>
      </c>
      <c r="C405" s="21" t="s">
        <v>777</v>
      </c>
      <c r="D405" s="21" t="s">
        <v>778</v>
      </c>
      <c r="E405" s="21">
        <v>158</v>
      </c>
      <c r="F405" s="33" t="s">
        <v>1613</v>
      </c>
      <c r="G405" s="53" t="s">
        <v>1614</v>
      </c>
      <c r="H405" s="54" t="s">
        <v>1615</v>
      </c>
      <c r="I405" s="21" t="s">
        <v>93</v>
      </c>
      <c r="J405" s="40" t="s">
        <v>1051</v>
      </c>
      <c r="K405" s="40">
        <v>32500000</v>
      </c>
      <c r="L405" s="21" t="s">
        <v>63</v>
      </c>
      <c r="M405" s="41">
        <v>24375000</v>
      </c>
      <c r="N405" s="27">
        <v>16250000</v>
      </c>
      <c r="O405" s="29" t="s">
        <v>65</v>
      </c>
      <c r="P405" s="30"/>
      <c r="Q405" s="31"/>
      <c r="R405" s="31" t="s">
        <v>784</v>
      </c>
      <c r="S405" s="31"/>
      <c r="T405" s="31"/>
      <c r="U405" s="227"/>
    </row>
    <row r="406" spans="1:21" s="18" customFormat="1" ht="99" hidden="1" customHeight="1" x14ac:dyDescent="0.35">
      <c r="A406" s="20" t="s">
        <v>93</v>
      </c>
      <c r="B406" s="21">
        <v>412</v>
      </c>
      <c r="C406" s="21" t="s">
        <v>777</v>
      </c>
      <c r="D406" s="21" t="s">
        <v>778</v>
      </c>
      <c r="E406" s="21">
        <v>158</v>
      </c>
      <c r="F406" s="32" t="s">
        <v>1616</v>
      </c>
      <c r="G406" s="53" t="s">
        <v>1617</v>
      </c>
      <c r="H406" s="54" t="s">
        <v>1618</v>
      </c>
      <c r="I406" s="21" t="s">
        <v>93</v>
      </c>
      <c r="J406" s="40" t="s">
        <v>1619</v>
      </c>
      <c r="K406" s="40">
        <v>1000000</v>
      </c>
      <c r="L406" s="21" t="s">
        <v>58</v>
      </c>
      <c r="M406" s="41">
        <v>750000</v>
      </c>
      <c r="N406" s="27">
        <v>1000000</v>
      </c>
      <c r="O406" s="29" t="s">
        <v>65</v>
      </c>
      <c r="P406" s="30"/>
      <c r="Q406" s="31"/>
      <c r="R406" s="31"/>
      <c r="S406" s="31"/>
      <c r="T406" s="31"/>
      <c r="U406" s="227"/>
    </row>
    <row r="407" spans="1:21" s="18" customFormat="1" ht="99" hidden="1" customHeight="1" x14ac:dyDescent="0.35">
      <c r="A407" s="20" t="s">
        <v>93</v>
      </c>
      <c r="B407" s="21">
        <v>413</v>
      </c>
      <c r="C407" s="21" t="s">
        <v>777</v>
      </c>
      <c r="D407" s="21" t="s">
        <v>778</v>
      </c>
      <c r="E407" s="21">
        <v>158</v>
      </c>
      <c r="F407" s="32" t="s">
        <v>1616</v>
      </c>
      <c r="G407" s="53" t="s">
        <v>1620</v>
      </c>
      <c r="H407" s="54" t="s">
        <v>1621</v>
      </c>
      <c r="I407" s="21" t="s">
        <v>93</v>
      </c>
      <c r="J407" s="40" t="s">
        <v>1619</v>
      </c>
      <c r="K407" s="40">
        <v>3283770</v>
      </c>
      <c r="L407" s="21" t="s">
        <v>57</v>
      </c>
      <c r="M407" s="41"/>
      <c r="N407" s="27">
        <v>1641885</v>
      </c>
      <c r="O407" s="29" t="s">
        <v>65</v>
      </c>
      <c r="P407" s="30"/>
      <c r="Q407" s="31"/>
      <c r="R407" s="31"/>
      <c r="S407" s="31"/>
      <c r="T407" s="31"/>
      <c r="U407" s="227"/>
    </row>
    <row r="408" spans="1:21" ht="99" hidden="1" customHeight="1" x14ac:dyDescent="0.35">
      <c r="A408" s="20" t="s">
        <v>93</v>
      </c>
      <c r="B408" s="21">
        <v>428</v>
      </c>
      <c r="C408" s="21" t="s">
        <v>891</v>
      </c>
      <c r="D408" s="21" t="s">
        <v>1204</v>
      </c>
      <c r="E408" s="21">
        <v>367</v>
      </c>
      <c r="F408" s="32" t="s">
        <v>1240</v>
      </c>
      <c r="G408" s="53" t="s">
        <v>1622</v>
      </c>
      <c r="H408" s="54" t="s">
        <v>1623</v>
      </c>
      <c r="I408" s="21" t="s">
        <v>93</v>
      </c>
      <c r="J408" s="40" t="s">
        <v>1624</v>
      </c>
      <c r="K408" s="40">
        <v>21000000</v>
      </c>
      <c r="L408" s="21" t="s">
        <v>57</v>
      </c>
      <c r="M408" s="41"/>
      <c r="N408" s="27">
        <v>10500000</v>
      </c>
      <c r="O408" s="29"/>
      <c r="P408" s="30"/>
      <c r="Q408" s="31" t="s">
        <v>672</v>
      </c>
      <c r="R408" s="31"/>
      <c r="S408" s="31"/>
      <c r="T408" s="31"/>
      <c r="U408" s="17"/>
    </row>
    <row r="409" spans="1:21" s="262" customFormat="1" ht="99" customHeight="1" x14ac:dyDescent="0.35">
      <c r="A409" s="253" t="s">
        <v>93</v>
      </c>
      <c r="B409" s="266">
        <v>414</v>
      </c>
      <c r="C409" s="254" t="s">
        <v>777</v>
      </c>
      <c r="D409" s="254" t="s">
        <v>778</v>
      </c>
      <c r="E409" s="266">
        <v>166</v>
      </c>
      <c r="F409" s="255" t="s">
        <v>1060</v>
      </c>
      <c r="G409" s="256" t="s">
        <v>1625</v>
      </c>
      <c r="H409" s="267" t="s">
        <v>1069</v>
      </c>
      <c r="I409" s="266" t="s">
        <v>93</v>
      </c>
      <c r="J409" s="259" t="s">
        <v>119</v>
      </c>
      <c r="K409" s="27">
        <v>20718840</v>
      </c>
      <c r="L409" s="254" t="s">
        <v>63</v>
      </c>
      <c r="M409" s="28" t="s">
        <v>1070</v>
      </c>
      <c r="N409" s="259">
        <v>6000000</v>
      </c>
      <c r="O409" s="260" t="s">
        <v>65</v>
      </c>
      <c r="P409" s="30"/>
      <c r="Q409" s="31" t="s">
        <v>672</v>
      </c>
      <c r="R409" s="31"/>
      <c r="S409" s="31"/>
      <c r="T409" s="31"/>
      <c r="U409" s="261"/>
    </row>
    <row r="410" spans="1:21" s="262" customFormat="1" ht="99" customHeight="1" x14ac:dyDescent="0.35">
      <c r="A410" s="253" t="s">
        <v>93</v>
      </c>
      <c r="B410" s="254">
        <v>415</v>
      </c>
      <c r="C410" s="254" t="s">
        <v>777</v>
      </c>
      <c r="D410" s="254" t="s">
        <v>778</v>
      </c>
      <c r="E410" s="254">
        <v>166</v>
      </c>
      <c r="F410" s="255" t="s">
        <v>1060</v>
      </c>
      <c r="G410" s="256" t="s">
        <v>1626</v>
      </c>
      <c r="H410" s="257" t="s">
        <v>118</v>
      </c>
      <c r="I410" s="254" t="s">
        <v>93</v>
      </c>
      <c r="J410" s="258" t="s">
        <v>119</v>
      </c>
      <c r="K410" s="40">
        <v>34042500</v>
      </c>
      <c r="L410" s="254" t="s">
        <v>63</v>
      </c>
      <c r="M410" s="41">
        <v>27234000</v>
      </c>
      <c r="N410" s="259">
        <v>17021250</v>
      </c>
      <c r="O410" s="260" t="s">
        <v>65</v>
      </c>
      <c r="P410" s="30"/>
      <c r="Q410" s="31" t="s">
        <v>672</v>
      </c>
      <c r="R410" s="31"/>
      <c r="S410" s="31"/>
      <c r="T410" s="31"/>
      <c r="U410" s="261"/>
    </row>
    <row r="411" spans="1:21" s="18" customFormat="1" ht="99" hidden="1" customHeight="1" x14ac:dyDescent="0.35">
      <c r="A411" s="20" t="s">
        <v>93</v>
      </c>
      <c r="B411" s="21">
        <v>417</v>
      </c>
      <c r="C411" s="21" t="s">
        <v>777</v>
      </c>
      <c r="D411" s="21" t="s">
        <v>778</v>
      </c>
      <c r="E411" s="21">
        <v>167</v>
      </c>
      <c r="F411" s="32" t="s">
        <v>1071</v>
      </c>
      <c r="G411" s="53" t="s">
        <v>1627</v>
      </c>
      <c r="H411" s="54" t="s">
        <v>1628</v>
      </c>
      <c r="I411" s="21" t="s">
        <v>93</v>
      </c>
      <c r="J411" s="40" t="s">
        <v>1629</v>
      </c>
      <c r="K411" s="40">
        <v>145046500</v>
      </c>
      <c r="L411" s="21" t="s">
        <v>59</v>
      </c>
      <c r="M411" s="41">
        <v>116037200</v>
      </c>
      <c r="N411" s="34">
        <v>66000000</v>
      </c>
      <c r="O411" s="29" t="s">
        <v>65</v>
      </c>
      <c r="P411" s="30"/>
      <c r="Q411" s="31" t="s">
        <v>672</v>
      </c>
      <c r="R411" s="31"/>
      <c r="S411" s="31" t="s">
        <v>671</v>
      </c>
      <c r="T411" s="31" t="s">
        <v>827</v>
      </c>
      <c r="U411" s="227"/>
    </row>
    <row r="412" spans="1:21" ht="99" hidden="1" customHeight="1" x14ac:dyDescent="0.35">
      <c r="A412" s="20" t="s">
        <v>308</v>
      </c>
      <c r="B412" s="21">
        <v>246</v>
      </c>
      <c r="C412" s="21" t="s">
        <v>891</v>
      </c>
      <c r="D412" s="21" t="s">
        <v>1204</v>
      </c>
      <c r="E412" s="21">
        <v>369</v>
      </c>
      <c r="F412" s="32" t="s">
        <v>1205</v>
      </c>
      <c r="G412" s="53" t="s">
        <v>1630</v>
      </c>
      <c r="H412" s="54" t="s">
        <v>1631</v>
      </c>
      <c r="I412" s="21" t="s">
        <v>308</v>
      </c>
      <c r="J412" s="21"/>
      <c r="K412" s="40">
        <v>14000000</v>
      </c>
      <c r="L412" s="21" t="s">
        <v>57</v>
      </c>
      <c r="M412" s="41"/>
      <c r="N412" s="27">
        <v>3500000</v>
      </c>
      <c r="O412" s="29"/>
      <c r="P412" s="30"/>
      <c r="Q412" s="31" t="s">
        <v>672</v>
      </c>
      <c r="R412" s="31"/>
      <c r="S412" s="31"/>
      <c r="T412" s="31"/>
      <c r="U412" s="17"/>
    </row>
    <row r="413" spans="1:21" ht="99" hidden="1" customHeight="1" x14ac:dyDescent="0.35">
      <c r="A413" s="20" t="s">
        <v>308</v>
      </c>
      <c r="B413" s="21">
        <v>250</v>
      </c>
      <c r="C413" s="21" t="s">
        <v>891</v>
      </c>
      <c r="D413" s="21" t="s">
        <v>1204</v>
      </c>
      <c r="E413" s="21">
        <v>369</v>
      </c>
      <c r="F413" s="32" t="s">
        <v>1205</v>
      </c>
      <c r="G413" s="53" t="s">
        <v>1632</v>
      </c>
      <c r="H413" s="54" t="s">
        <v>1633</v>
      </c>
      <c r="I413" s="21" t="s">
        <v>242</v>
      </c>
      <c r="J413" s="40" t="s">
        <v>1634</v>
      </c>
      <c r="K413" s="40">
        <v>6000000</v>
      </c>
      <c r="L413" s="21" t="s">
        <v>57</v>
      </c>
      <c r="M413" s="41"/>
      <c r="N413" s="27">
        <v>3000000</v>
      </c>
      <c r="O413" s="29"/>
      <c r="P413" s="30"/>
      <c r="Q413" s="31"/>
      <c r="R413" s="31"/>
      <c r="S413" s="31"/>
      <c r="T413" s="31"/>
      <c r="U413" s="17"/>
    </row>
    <row r="414" spans="1:21" ht="99" hidden="1" customHeight="1" x14ac:dyDescent="0.35">
      <c r="A414" s="20" t="s">
        <v>93</v>
      </c>
      <c r="B414" s="21">
        <v>430</v>
      </c>
      <c r="C414" s="21" t="s">
        <v>891</v>
      </c>
      <c r="D414" s="21" t="s">
        <v>1204</v>
      </c>
      <c r="E414" s="21">
        <v>369</v>
      </c>
      <c r="F414" s="32" t="s">
        <v>1205</v>
      </c>
      <c r="G414" s="53" t="s">
        <v>1635</v>
      </c>
      <c r="H414" s="54" t="s">
        <v>1636</v>
      </c>
      <c r="I414" s="21" t="s">
        <v>93</v>
      </c>
      <c r="J414" s="40" t="s">
        <v>1637</v>
      </c>
      <c r="K414" s="40">
        <v>21000000</v>
      </c>
      <c r="L414" s="21" t="s">
        <v>57</v>
      </c>
      <c r="M414" s="41"/>
      <c r="N414" s="27">
        <v>10500000</v>
      </c>
      <c r="O414" s="29"/>
      <c r="P414" s="30"/>
      <c r="Q414" s="31" t="s">
        <v>672</v>
      </c>
      <c r="R414" s="31"/>
      <c r="S414" s="31"/>
      <c r="T414" s="31"/>
      <c r="U414" s="17"/>
    </row>
    <row r="415" spans="1:21" s="262" customFormat="1" ht="43.5" customHeight="1" x14ac:dyDescent="0.35">
      <c r="A415" s="253" t="s">
        <v>93</v>
      </c>
      <c r="B415" s="254">
        <v>418</v>
      </c>
      <c r="C415" s="254" t="s">
        <v>777</v>
      </c>
      <c r="D415" s="254" t="s">
        <v>778</v>
      </c>
      <c r="E415" s="254">
        <v>168</v>
      </c>
      <c r="F415" s="255" t="s">
        <v>1103</v>
      </c>
      <c r="G415" s="256" t="s">
        <v>1638</v>
      </c>
      <c r="H415" s="257" t="s">
        <v>313</v>
      </c>
      <c r="I415" s="254" t="s">
        <v>93</v>
      </c>
      <c r="J415" s="258" t="s">
        <v>314</v>
      </c>
      <c r="K415" s="40">
        <v>100000000</v>
      </c>
      <c r="L415" s="254" t="s">
        <v>61</v>
      </c>
      <c r="M415" s="41">
        <v>80000000</v>
      </c>
      <c r="N415" s="258">
        <v>100000000</v>
      </c>
      <c r="O415" s="260" t="s">
        <v>88</v>
      </c>
      <c r="P415" s="30"/>
      <c r="Q415" s="31" t="s">
        <v>672</v>
      </c>
      <c r="R415" s="31" t="s">
        <v>784</v>
      </c>
      <c r="S415" s="31" t="s">
        <v>671</v>
      </c>
      <c r="T415" s="31"/>
      <c r="U415" s="261"/>
    </row>
    <row r="416" spans="1:21" ht="30.65" customHeight="1" x14ac:dyDescent="0.35">
      <c r="A416" s="20" t="s">
        <v>308</v>
      </c>
      <c r="B416" s="21">
        <v>260</v>
      </c>
      <c r="C416" s="21" t="s">
        <v>891</v>
      </c>
      <c r="D416" s="21" t="s">
        <v>1204</v>
      </c>
      <c r="E416" s="21">
        <v>370</v>
      </c>
      <c r="F416" s="32" t="s">
        <v>1221</v>
      </c>
      <c r="G416" s="53" t="s">
        <v>1639</v>
      </c>
      <c r="H416" s="54" t="s">
        <v>1640</v>
      </c>
      <c r="I416" s="21" t="s">
        <v>308</v>
      </c>
      <c r="J416" s="40"/>
      <c r="K416" s="40">
        <v>39853689</v>
      </c>
      <c r="L416" s="21" t="s">
        <v>57</v>
      </c>
      <c r="M416" s="41"/>
      <c r="N416" s="40">
        <v>39853689</v>
      </c>
      <c r="O416" s="29"/>
      <c r="P416" s="30"/>
      <c r="Q416" s="31" t="s">
        <v>672</v>
      </c>
      <c r="R416" s="31"/>
      <c r="S416" s="31"/>
      <c r="T416" s="31"/>
      <c r="U416" s="17"/>
    </row>
    <row r="417" spans="1:21" s="18" customFormat="1" ht="90" customHeight="1" x14ac:dyDescent="0.35">
      <c r="A417" s="20" t="s">
        <v>93</v>
      </c>
      <c r="B417" s="21">
        <v>419</v>
      </c>
      <c r="C417" s="21" t="s">
        <v>777</v>
      </c>
      <c r="D417" s="21" t="s">
        <v>778</v>
      </c>
      <c r="E417" s="21">
        <v>171</v>
      </c>
      <c r="F417" s="32" t="s">
        <v>1641</v>
      </c>
      <c r="G417" s="53" t="s">
        <v>1642</v>
      </c>
      <c r="H417" s="54" t="s">
        <v>1643</v>
      </c>
      <c r="I417" s="21" t="s">
        <v>93</v>
      </c>
      <c r="J417" s="40" t="s">
        <v>1644</v>
      </c>
      <c r="K417" s="40">
        <v>63102000</v>
      </c>
      <c r="L417" s="21" t="s">
        <v>63</v>
      </c>
      <c r="M417" s="41">
        <v>33723800</v>
      </c>
      <c r="N417" s="27">
        <v>42000000</v>
      </c>
      <c r="O417" s="29" t="s">
        <v>65</v>
      </c>
      <c r="P417" s="30"/>
      <c r="Q417" s="31" t="s">
        <v>672</v>
      </c>
      <c r="R417" s="31"/>
      <c r="S417" s="31"/>
      <c r="T417" s="31"/>
      <c r="U417" s="227"/>
    </row>
    <row r="418" spans="1:21" s="262" customFormat="1" ht="43.5" customHeight="1" x14ac:dyDescent="0.35">
      <c r="A418" s="253" t="s">
        <v>93</v>
      </c>
      <c r="B418" s="254">
        <v>420</v>
      </c>
      <c r="C418" s="254" t="s">
        <v>777</v>
      </c>
      <c r="D418" s="254" t="s">
        <v>778</v>
      </c>
      <c r="E418" s="254">
        <v>172</v>
      </c>
      <c r="F418" s="255" t="s">
        <v>779</v>
      </c>
      <c r="G418" s="256" t="s">
        <v>1645</v>
      </c>
      <c r="H418" s="257" t="s">
        <v>1646</v>
      </c>
      <c r="I418" s="254" t="s">
        <v>1647</v>
      </c>
      <c r="J418" s="258" t="s">
        <v>1648</v>
      </c>
      <c r="K418" s="40">
        <v>54955600</v>
      </c>
      <c r="L418" s="254" t="s">
        <v>63</v>
      </c>
      <c r="M418" s="41">
        <v>41216700</v>
      </c>
      <c r="N418" s="259">
        <v>27477800</v>
      </c>
      <c r="O418" s="260" t="s">
        <v>65</v>
      </c>
      <c r="P418" s="30"/>
      <c r="Q418" s="31"/>
      <c r="R418" s="31"/>
      <c r="S418" s="31"/>
      <c r="T418" s="31"/>
      <c r="U418" s="261"/>
    </row>
    <row r="419" spans="1:21" ht="99" hidden="1" customHeight="1" x14ac:dyDescent="0.35">
      <c r="A419" s="20" t="s">
        <v>93</v>
      </c>
      <c r="B419" s="21">
        <v>431</v>
      </c>
      <c r="C419" s="21" t="s">
        <v>891</v>
      </c>
      <c r="D419" s="21" t="s">
        <v>1204</v>
      </c>
      <c r="E419" s="21">
        <v>370</v>
      </c>
      <c r="F419" s="32" t="s">
        <v>1221</v>
      </c>
      <c r="G419" s="53" t="s">
        <v>1649</v>
      </c>
      <c r="H419" s="54" t="s">
        <v>1650</v>
      </c>
      <c r="I419" s="21" t="s">
        <v>93</v>
      </c>
      <c r="J419" s="40" t="s">
        <v>1651</v>
      </c>
      <c r="K419" s="40">
        <v>640000</v>
      </c>
      <c r="L419" s="21" t="s">
        <v>57</v>
      </c>
      <c r="M419" s="41"/>
      <c r="N419" s="27">
        <v>160000</v>
      </c>
      <c r="O419" s="29"/>
      <c r="P419" s="30"/>
      <c r="Q419" s="31"/>
      <c r="R419" s="31"/>
      <c r="S419" s="31"/>
      <c r="T419" s="31"/>
      <c r="U419" s="17"/>
    </row>
    <row r="420" spans="1:21" ht="99" hidden="1" customHeight="1" x14ac:dyDescent="0.35">
      <c r="A420" s="20"/>
      <c r="B420" s="21"/>
      <c r="C420" s="21" t="s">
        <v>891</v>
      </c>
      <c r="D420" s="21" t="s">
        <v>1204</v>
      </c>
      <c r="E420" s="21">
        <v>371</v>
      </c>
      <c r="F420" s="32" t="s">
        <v>1652</v>
      </c>
      <c r="G420" s="53"/>
      <c r="H420" s="54"/>
      <c r="I420" s="21"/>
      <c r="J420" s="40"/>
      <c r="K420" s="40"/>
      <c r="L420" s="21"/>
      <c r="M420" s="41"/>
      <c r="N420" s="27"/>
      <c r="O420" s="29"/>
      <c r="P420" s="30"/>
      <c r="Q420" s="31"/>
      <c r="R420" s="31"/>
      <c r="S420" s="31"/>
      <c r="T420" s="31"/>
      <c r="U420" s="17"/>
    </row>
    <row r="421" spans="1:21" s="262" customFormat="1" ht="99" customHeight="1" x14ac:dyDescent="0.35">
      <c r="A421" s="253" t="s">
        <v>93</v>
      </c>
      <c r="B421" s="254">
        <v>420.1</v>
      </c>
      <c r="C421" s="254" t="s">
        <v>777</v>
      </c>
      <c r="D421" s="254" t="s">
        <v>778</v>
      </c>
      <c r="E421" s="254">
        <v>172</v>
      </c>
      <c r="F421" s="255" t="s">
        <v>779</v>
      </c>
      <c r="G421" s="256" t="s">
        <v>1653</v>
      </c>
      <c r="H421" s="257" t="s">
        <v>1646</v>
      </c>
      <c r="I421" s="254" t="s">
        <v>1647</v>
      </c>
      <c r="J421" s="258" t="s">
        <v>1648</v>
      </c>
      <c r="K421" s="40">
        <v>9800000</v>
      </c>
      <c r="L421" s="254" t="s">
        <v>57</v>
      </c>
      <c r="M421" s="41"/>
      <c r="N421" s="259">
        <v>4900000</v>
      </c>
      <c r="O421" s="260" t="s">
        <v>65</v>
      </c>
      <c r="P421" s="30"/>
      <c r="Q421" s="31" t="s">
        <v>672</v>
      </c>
      <c r="R421" s="31"/>
      <c r="S421" s="31"/>
      <c r="T421" s="31"/>
      <c r="U421" s="261"/>
    </row>
    <row r="422" spans="1:21" s="18" customFormat="1" ht="99" hidden="1" customHeight="1" x14ac:dyDescent="0.35">
      <c r="A422" s="20" t="s">
        <v>93</v>
      </c>
      <c r="B422" s="21">
        <v>421</v>
      </c>
      <c r="C422" s="21" t="s">
        <v>777</v>
      </c>
      <c r="D422" s="21" t="s">
        <v>778</v>
      </c>
      <c r="E422" s="21">
        <v>179</v>
      </c>
      <c r="F422" s="32" t="s">
        <v>1654</v>
      </c>
      <c r="G422" s="53" t="s">
        <v>1655</v>
      </c>
      <c r="H422" s="54" t="s">
        <v>1656</v>
      </c>
      <c r="I422" s="21" t="s">
        <v>93</v>
      </c>
      <c r="J422" s="40" t="s">
        <v>1657</v>
      </c>
      <c r="K422" s="40">
        <v>64952232</v>
      </c>
      <c r="L422" s="21" t="s">
        <v>63</v>
      </c>
      <c r="M422" s="41">
        <v>48714174</v>
      </c>
      <c r="N422" s="27">
        <v>27000000</v>
      </c>
      <c r="O422" s="29" t="s">
        <v>65</v>
      </c>
      <c r="P422" s="30" t="s">
        <v>671</v>
      </c>
      <c r="Q422" s="31" t="s">
        <v>672</v>
      </c>
      <c r="R422" s="31"/>
      <c r="S422" s="31"/>
      <c r="T422" s="31"/>
      <c r="U422" s="227"/>
    </row>
    <row r="423" spans="1:21" ht="99" hidden="1" customHeight="1" x14ac:dyDescent="0.35">
      <c r="A423" s="20" t="s">
        <v>93</v>
      </c>
      <c r="B423" s="21">
        <v>432</v>
      </c>
      <c r="C423" s="21" t="s">
        <v>891</v>
      </c>
      <c r="D423" s="21" t="s">
        <v>892</v>
      </c>
      <c r="E423" s="21">
        <v>380</v>
      </c>
      <c r="F423" s="32" t="s">
        <v>1199</v>
      </c>
      <c r="G423" s="53" t="s">
        <v>1658</v>
      </c>
      <c r="H423" s="54" t="s">
        <v>1659</v>
      </c>
      <c r="I423" s="21" t="s">
        <v>93</v>
      </c>
      <c r="J423" s="21" t="s">
        <v>1660</v>
      </c>
      <c r="K423" s="40">
        <v>120000000</v>
      </c>
      <c r="L423" s="21" t="s">
        <v>57</v>
      </c>
      <c r="M423" s="41"/>
      <c r="N423" s="27">
        <v>30000000</v>
      </c>
      <c r="O423" s="29"/>
      <c r="P423" s="30"/>
      <c r="Q423" s="31" t="s">
        <v>672</v>
      </c>
      <c r="R423" s="31"/>
      <c r="S423" s="31"/>
      <c r="T423" s="31"/>
      <c r="U423" s="17"/>
    </row>
    <row r="424" spans="1:21" s="18" customFormat="1" ht="99" hidden="1" customHeight="1" x14ac:dyDescent="0.35">
      <c r="A424" s="20" t="s">
        <v>93</v>
      </c>
      <c r="B424" s="21">
        <v>425</v>
      </c>
      <c r="C424" s="21" t="s">
        <v>777</v>
      </c>
      <c r="D424" s="21" t="s">
        <v>778</v>
      </c>
      <c r="E424" s="21">
        <v>182</v>
      </c>
      <c r="F424" s="64" t="s">
        <v>1661</v>
      </c>
      <c r="G424" s="53" t="s">
        <v>1662</v>
      </c>
      <c r="H424" s="54" t="s">
        <v>1663</v>
      </c>
      <c r="I424" s="21" t="s">
        <v>93</v>
      </c>
      <c r="J424" s="40" t="s">
        <v>1001</v>
      </c>
      <c r="K424" s="40">
        <v>15000000</v>
      </c>
      <c r="L424" s="21" t="s">
        <v>63</v>
      </c>
      <c r="M424" s="41">
        <v>11250000</v>
      </c>
      <c r="N424" s="27">
        <v>7500000</v>
      </c>
      <c r="O424" s="29" t="s">
        <v>65</v>
      </c>
      <c r="P424" s="30" t="s">
        <v>671</v>
      </c>
      <c r="Q424" s="31" t="s">
        <v>672</v>
      </c>
      <c r="R424" s="31"/>
      <c r="S424" s="31"/>
      <c r="T424" s="31"/>
      <c r="U424" s="227"/>
    </row>
    <row r="425" spans="1:21" s="262" customFormat="1" ht="99" customHeight="1" x14ac:dyDescent="0.35">
      <c r="A425" s="253" t="s">
        <v>93</v>
      </c>
      <c r="B425" s="254">
        <v>426</v>
      </c>
      <c r="C425" s="254" t="s">
        <v>777</v>
      </c>
      <c r="D425" s="254" t="s">
        <v>778</v>
      </c>
      <c r="E425" s="254">
        <v>182</v>
      </c>
      <c r="F425" s="263" t="s">
        <v>1661</v>
      </c>
      <c r="G425" s="256" t="s">
        <v>1664</v>
      </c>
      <c r="H425" s="257" t="s">
        <v>1665</v>
      </c>
      <c r="I425" s="254" t="s">
        <v>1666</v>
      </c>
      <c r="J425" s="258" t="s">
        <v>99</v>
      </c>
      <c r="K425" s="40">
        <v>21000000</v>
      </c>
      <c r="L425" s="254" t="s">
        <v>63</v>
      </c>
      <c r="M425" s="41">
        <v>15750000</v>
      </c>
      <c r="N425" s="258">
        <v>26500000</v>
      </c>
      <c r="O425" s="264" t="s">
        <v>65</v>
      </c>
      <c r="P425" s="66" t="s">
        <v>671</v>
      </c>
      <c r="Q425" s="67" t="s">
        <v>672</v>
      </c>
      <c r="R425" s="67"/>
      <c r="S425" s="67"/>
      <c r="T425" s="67"/>
      <c r="U425" s="261"/>
    </row>
    <row r="426" spans="1:21" s="18" customFormat="1" ht="99" hidden="1" customHeight="1" x14ac:dyDescent="0.35">
      <c r="A426" s="20" t="s">
        <v>93</v>
      </c>
      <c r="B426" s="21">
        <v>433</v>
      </c>
      <c r="C426" s="21" t="s">
        <v>891</v>
      </c>
      <c r="D426" s="21" t="s">
        <v>892</v>
      </c>
      <c r="E426" s="21">
        <v>380</v>
      </c>
      <c r="F426" s="32" t="s">
        <v>1199</v>
      </c>
      <c r="G426" s="53" t="s">
        <v>1667</v>
      </c>
      <c r="H426" s="54" t="s">
        <v>1668</v>
      </c>
      <c r="I426" s="21" t="s">
        <v>93</v>
      </c>
      <c r="J426" s="21"/>
      <c r="K426" s="40">
        <v>50000000</v>
      </c>
      <c r="L426" s="21" t="s">
        <v>57</v>
      </c>
      <c r="M426" s="41"/>
      <c r="N426" s="27">
        <v>15000000</v>
      </c>
      <c r="O426" s="29" t="s">
        <v>65</v>
      </c>
      <c r="P426" s="30"/>
      <c r="Q426" s="31" t="s">
        <v>741</v>
      </c>
      <c r="R426" s="31"/>
      <c r="S426" s="31"/>
      <c r="T426" s="31"/>
      <c r="U426" s="227"/>
    </row>
    <row r="427" spans="1:21" s="18" customFormat="1" ht="99" hidden="1" customHeight="1" x14ac:dyDescent="0.35">
      <c r="A427" s="20" t="s">
        <v>93</v>
      </c>
      <c r="B427" s="21">
        <v>434</v>
      </c>
      <c r="C427" s="21" t="s">
        <v>891</v>
      </c>
      <c r="D427" s="21" t="s">
        <v>892</v>
      </c>
      <c r="E427" s="21">
        <v>381</v>
      </c>
      <c r="F427" s="32" t="s">
        <v>1669</v>
      </c>
      <c r="G427" s="53" t="s">
        <v>1670</v>
      </c>
      <c r="H427" s="54" t="s">
        <v>1671</v>
      </c>
      <c r="I427" s="21" t="s">
        <v>1672</v>
      </c>
      <c r="J427" s="21" t="s">
        <v>1281</v>
      </c>
      <c r="K427" s="40">
        <v>140000000</v>
      </c>
      <c r="L427" s="21" t="s">
        <v>57</v>
      </c>
      <c r="M427" s="41"/>
      <c r="N427" s="27">
        <v>20000000</v>
      </c>
      <c r="O427" s="29" t="s">
        <v>65</v>
      </c>
      <c r="P427" s="30"/>
      <c r="Q427" s="31" t="s">
        <v>672</v>
      </c>
      <c r="R427" s="31"/>
      <c r="S427" s="31"/>
      <c r="T427" s="31"/>
      <c r="U427" s="227"/>
    </row>
    <row r="428" spans="1:21" s="18" customFormat="1" ht="99" hidden="1" customHeight="1" x14ac:dyDescent="0.35">
      <c r="A428" s="20" t="s">
        <v>93</v>
      </c>
      <c r="B428" s="21">
        <v>435</v>
      </c>
      <c r="C428" s="21" t="s">
        <v>891</v>
      </c>
      <c r="D428" s="21" t="s">
        <v>892</v>
      </c>
      <c r="E428" s="21">
        <v>384</v>
      </c>
      <c r="F428" s="32" t="s">
        <v>893</v>
      </c>
      <c r="G428" s="53" t="s">
        <v>1673</v>
      </c>
      <c r="H428" s="54" t="s">
        <v>1674</v>
      </c>
      <c r="I428" s="21" t="s">
        <v>93</v>
      </c>
      <c r="J428" s="21" t="s">
        <v>1637</v>
      </c>
      <c r="K428" s="40">
        <v>4250000</v>
      </c>
      <c r="L428" s="21" t="s">
        <v>57</v>
      </c>
      <c r="M428" s="41"/>
      <c r="N428" s="27">
        <v>4250000</v>
      </c>
      <c r="O428" s="29" t="s">
        <v>65</v>
      </c>
      <c r="P428" s="30"/>
      <c r="Q428" s="31" t="s">
        <v>672</v>
      </c>
      <c r="R428" s="31"/>
      <c r="S428" s="31"/>
      <c r="T428" s="31"/>
      <c r="U428" s="227"/>
    </row>
    <row r="429" spans="1:21" s="18" customFormat="1" ht="99" hidden="1" customHeight="1" x14ac:dyDescent="0.35">
      <c r="A429" s="20" t="s">
        <v>93</v>
      </c>
      <c r="B429" s="21">
        <v>436</v>
      </c>
      <c r="C429" s="21" t="s">
        <v>891</v>
      </c>
      <c r="D429" s="21" t="s">
        <v>892</v>
      </c>
      <c r="E429" s="21">
        <v>385</v>
      </c>
      <c r="F429" s="32" t="s">
        <v>1675</v>
      </c>
      <c r="G429" s="53" t="s">
        <v>1676</v>
      </c>
      <c r="H429" s="54" t="s">
        <v>1677</v>
      </c>
      <c r="I429" s="21" t="s">
        <v>93</v>
      </c>
      <c r="J429" s="21" t="s">
        <v>1678</v>
      </c>
      <c r="K429" s="40">
        <v>22000000</v>
      </c>
      <c r="L429" s="21" t="s">
        <v>57</v>
      </c>
      <c r="M429" s="41"/>
      <c r="N429" s="27">
        <v>7000000</v>
      </c>
      <c r="O429" s="29" t="s">
        <v>65</v>
      </c>
      <c r="P429" s="30" t="s">
        <v>913</v>
      </c>
      <c r="Q429" s="31" t="s">
        <v>672</v>
      </c>
      <c r="R429" s="31"/>
      <c r="S429" s="31"/>
      <c r="T429" s="31"/>
      <c r="U429" s="227"/>
    </row>
    <row r="430" spans="1:21" ht="99" hidden="1" customHeight="1" x14ac:dyDescent="0.35">
      <c r="A430" s="20" t="s">
        <v>308</v>
      </c>
      <c r="B430" s="21">
        <v>263</v>
      </c>
      <c r="C430" s="21" t="s">
        <v>891</v>
      </c>
      <c r="D430" s="21" t="s">
        <v>892</v>
      </c>
      <c r="E430" s="21">
        <v>384</v>
      </c>
      <c r="F430" s="32" t="s">
        <v>893</v>
      </c>
      <c r="G430" s="53" t="s">
        <v>1679</v>
      </c>
      <c r="H430" s="54" t="s">
        <v>1680</v>
      </c>
      <c r="I430" s="21" t="s">
        <v>308</v>
      </c>
      <c r="J430" s="40" t="s">
        <v>1681</v>
      </c>
      <c r="K430" s="40">
        <v>10000000</v>
      </c>
      <c r="L430" s="21" t="s">
        <v>57</v>
      </c>
      <c r="M430" s="41"/>
      <c r="N430" s="27">
        <v>5000000</v>
      </c>
      <c r="O430" s="29"/>
      <c r="P430" s="30"/>
      <c r="Q430" s="31"/>
      <c r="R430" s="31"/>
      <c r="S430" s="31"/>
      <c r="T430" s="31"/>
      <c r="U430" s="17"/>
    </row>
    <row r="431" spans="1:21" s="18" customFormat="1" ht="99" hidden="1" customHeight="1" x14ac:dyDescent="0.35">
      <c r="A431" s="20" t="s">
        <v>93</v>
      </c>
      <c r="B431" s="21">
        <v>437</v>
      </c>
      <c r="C431" s="21" t="s">
        <v>692</v>
      </c>
      <c r="D431" s="21" t="s">
        <v>1096</v>
      </c>
      <c r="E431" s="21">
        <v>407</v>
      </c>
      <c r="F431" s="32" t="s">
        <v>1271</v>
      </c>
      <c r="G431" s="53" t="s">
        <v>1682</v>
      </c>
      <c r="H431" s="39" t="s">
        <v>1683</v>
      </c>
      <c r="I431" s="21" t="s">
        <v>93</v>
      </c>
      <c r="J431" s="40" t="s">
        <v>1684</v>
      </c>
      <c r="K431" s="40">
        <v>42394090</v>
      </c>
      <c r="L431" s="21" t="s">
        <v>61</v>
      </c>
      <c r="M431" s="41">
        <v>24714145</v>
      </c>
      <c r="N431" s="40">
        <v>42394090</v>
      </c>
      <c r="O431" s="29" t="s">
        <v>88</v>
      </c>
      <c r="P431" s="30" t="s">
        <v>671</v>
      </c>
      <c r="Q431" s="31"/>
      <c r="R431" s="31"/>
      <c r="S431" s="31"/>
      <c r="T431" s="31"/>
      <c r="U431" s="227"/>
    </row>
    <row r="432" spans="1:21" s="229" customFormat="1" ht="99" hidden="1" customHeight="1" x14ac:dyDescent="0.35">
      <c r="A432" s="20" t="s">
        <v>93</v>
      </c>
      <c r="B432" s="21">
        <v>438</v>
      </c>
      <c r="C432" s="21" t="s">
        <v>692</v>
      </c>
      <c r="D432" s="21" t="s">
        <v>1096</v>
      </c>
      <c r="E432" s="21">
        <v>407</v>
      </c>
      <c r="F432" s="32" t="s">
        <v>1271</v>
      </c>
      <c r="G432" s="53" t="s">
        <v>1685</v>
      </c>
      <c r="H432" s="39" t="s">
        <v>1686</v>
      </c>
      <c r="I432" s="21" t="s">
        <v>93</v>
      </c>
      <c r="J432" s="40" t="s">
        <v>1687</v>
      </c>
      <c r="K432" s="40">
        <v>14285855</v>
      </c>
      <c r="L432" s="21" t="s">
        <v>61</v>
      </c>
      <c r="M432" s="41">
        <v>12142977</v>
      </c>
      <c r="N432" s="40">
        <v>14285855</v>
      </c>
      <c r="O432" s="29" t="s">
        <v>88</v>
      </c>
      <c r="P432" s="30" t="s">
        <v>671</v>
      </c>
      <c r="Q432" s="31" t="s">
        <v>672</v>
      </c>
      <c r="R432" s="31"/>
      <c r="S432" s="31"/>
      <c r="T432" s="31"/>
      <c r="U432" s="227"/>
    </row>
    <row r="433" spans="1:21" ht="99" hidden="1" customHeight="1" x14ac:dyDescent="0.35">
      <c r="A433" s="59" t="s">
        <v>170</v>
      </c>
      <c r="B433" s="22">
        <v>242</v>
      </c>
      <c r="C433" s="38" t="s">
        <v>692</v>
      </c>
      <c r="D433" s="38" t="s">
        <v>1096</v>
      </c>
      <c r="E433" s="38">
        <v>406</v>
      </c>
      <c r="F433" s="36" t="s">
        <v>1266</v>
      </c>
      <c r="G433" s="60" t="s">
        <v>1688</v>
      </c>
      <c r="H433" s="76" t="s">
        <v>1689</v>
      </c>
      <c r="I433" s="22" t="s">
        <v>170</v>
      </c>
      <c r="J433" s="61"/>
      <c r="K433" s="61">
        <v>678714</v>
      </c>
      <c r="L433" s="22" t="s">
        <v>57</v>
      </c>
      <c r="M433" s="77"/>
      <c r="N433" s="73">
        <v>678714</v>
      </c>
      <c r="O433" s="63"/>
      <c r="P433" s="78"/>
      <c r="Q433" s="79"/>
      <c r="R433" s="79"/>
      <c r="S433" s="79"/>
      <c r="T433" s="79"/>
      <c r="U433" s="17"/>
    </row>
    <row r="434" spans="1:21" s="18" customFormat="1" ht="99" hidden="1" customHeight="1" x14ac:dyDescent="0.35">
      <c r="A434" s="20" t="s">
        <v>93</v>
      </c>
      <c r="B434" s="21">
        <v>439</v>
      </c>
      <c r="C434" s="21" t="s">
        <v>692</v>
      </c>
      <c r="D434" s="21" t="s">
        <v>1096</v>
      </c>
      <c r="E434" s="21">
        <v>408</v>
      </c>
      <c r="F434" s="32" t="s">
        <v>1097</v>
      </c>
      <c r="G434" s="53" t="s">
        <v>1690</v>
      </c>
      <c r="H434" s="39" t="s">
        <v>1691</v>
      </c>
      <c r="I434" s="21" t="s">
        <v>1692</v>
      </c>
      <c r="J434" s="40" t="s">
        <v>1693</v>
      </c>
      <c r="K434" s="40">
        <v>12416340</v>
      </c>
      <c r="L434" s="21" t="s">
        <v>61</v>
      </c>
      <c r="M434" s="41">
        <v>9831700</v>
      </c>
      <c r="N434" s="40">
        <v>12416340</v>
      </c>
      <c r="O434" s="29" t="s">
        <v>88</v>
      </c>
      <c r="P434" s="30" t="s">
        <v>913</v>
      </c>
      <c r="Q434" s="31" t="s">
        <v>672</v>
      </c>
      <c r="R434" s="31"/>
      <c r="S434" s="31"/>
      <c r="T434" s="31"/>
      <c r="U434" s="227"/>
    </row>
    <row r="435" spans="1:21" s="18" customFormat="1" ht="99" hidden="1" customHeight="1" x14ac:dyDescent="0.35">
      <c r="A435" s="20" t="s">
        <v>93</v>
      </c>
      <c r="B435" s="21">
        <v>440</v>
      </c>
      <c r="C435" s="21" t="s">
        <v>692</v>
      </c>
      <c r="D435" s="21" t="s">
        <v>1096</v>
      </c>
      <c r="E435" s="21">
        <v>409</v>
      </c>
      <c r="F435" s="32" t="s">
        <v>1289</v>
      </c>
      <c r="G435" s="53" t="s">
        <v>1694</v>
      </c>
      <c r="H435" s="39" t="s">
        <v>1695</v>
      </c>
      <c r="I435" s="21" t="s">
        <v>1696</v>
      </c>
      <c r="J435" s="40" t="s">
        <v>1697</v>
      </c>
      <c r="K435" s="40">
        <v>14090000</v>
      </c>
      <c r="L435" s="21" t="s">
        <v>57</v>
      </c>
      <c r="M435" s="41"/>
      <c r="N435" s="27">
        <v>7045000</v>
      </c>
      <c r="O435" s="29" t="s">
        <v>65</v>
      </c>
      <c r="P435" s="30"/>
      <c r="Q435" s="31" t="s">
        <v>672</v>
      </c>
      <c r="R435" s="31"/>
      <c r="S435" s="31"/>
      <c r="T435" s="31"/>
      <c r="U435" s="227"/>
    </row>
    <row r="436" spans="1:21" s="18" customFormat="1" ht="99" hidden="1" customHeight="1" x14ac:dyDescent="0.35">
      <c r="A436" s="20" t="s">
        <v>93</v>
      </c>
      <c r="B436" s="21">
        <v>441</v>
      </c>
      <c r="C436" s="21" t="s">
        <v>692</v>
      </c>
      <c r="D436" s="21" t="s">
        <v>1096</v>
      </c>
      <c r="E436" s="21">
        <v>409</v>
      </c>
      <c r="F436" s="32" t="s">
        <v>1289</v>
      </c>
      <c r="G436" s="53" t="s">
        <v>1698</v>
      </c>
      <c r="H436" s="39" t="s">
        <v>1699</v>
      </c>
      <c r="I436" s="21" t="s">
        <v>93</v>
      </c>
      <c r="J436" s="40"/>
      <c r="K436" s="40">
        <v>840000</v>
      </c>
      <c r="L436" s="21" t="s">
        <v>63</v>
      </c>
      <c r="M436" s="41">
        <v>630000</v>
      </c>
      <c r="N436" s="27">
        <v>840000</v>
      </c>
      <c r="O436" s="29" t="s">
        <v>65</v>
      </c>
      <c r="P436" s="30"/>
      <c r="Q436" s="31"/>
      <c r="R436" s="31"/>
      <c r="S436" s="31"/>
      <c r="T436" s="31"/>
      <c r="U436" s="227"/>
    </row>
    <row r="437" spans="1:21" s="18" customFormat="1" ht="99" hidden="1" customHeight="1" x14ac:dyDescent="0.35">
      <c r="A437" s="20" t="s">
        <v>93</v>
      </c>
      <c r="B437" s="21">
        <v>442</v>
      </c>
      <c r="C437" s="21" t="s">
        <v>692</v>
      </c>
      <c r="D437" s="21" t="s">
        <v>1096</v>
      </c>
      <c r="E437" s="21">
        <v>409</v>
      </c>
      <c r="F437" s="32" t="s">
        <v>1289</v>
      </c>
      <c r="G437" s="53" t="s">
        <v>1700</v>
      </c>
      <c r="H437" s="39" t="s">
        <v>1701</v>
      </c>
      <c r="I437" s="21" t="s">
        <v>93</v>
      </c>
      <c r="J437" s="40" t="s">
        <v>1702</v>
      </c>
      <c r="K437" s="40">
        <v>6060000</v>
      </c>
      <c r="L437" s="21" t="s">
        <v>1100</v>
      </c>
      <c r="M437" s="41">
        <v>5235000</v>
      </c>
      <c r="N437" s="40">
        <v>6060000</v>
      </c>
      <c r="O437" s="29" t="s">
        <v>88</v>
      </c>
      <c r="P437" s="30"/>
      <c r="Q437" s="31"/>
      <c r="R437" s="31"/>
      <c r="S437" s="31" t="s">
        <v>671</v>
      </c>
      <c r="T437" s="31"/>
      <c r="U437" s="227"/>
    </row>
    <row r="438" spans="1:21" s="262" customFormat="1" ht="99" customHeight="1" x14ac:dyDescent="0.35">
      <c r="A438" s="253" t="s">
        <v>223</v>
      </c>
      <c r="B438" s="254">
        <v>444</v>
      </c>
      <c r="C438" s="254" t="s">
        <v>742</v>
      </c>
      <c r="D438" s="266" t="s">
        <v>743</v>
      </c>
      <c r="E438" s="254">
        <v>316</v>
      </c>
      <c r="F438" s="255" t="s">
        <v>744</v>
      </c>
      <c r="G438" s="256" t="s">
        <v>1703</v>
      </c>
      <c r="H438" s="257" t="s">
        <v>1704</v>
      </c>
      <c r="I438" s="266" t="s">
        <v>1510</v>
      </c>
      <c r="J438" s="258" t="s">
        <v>1705</v>
      </c>
      <c r="K438" s="27">
        <v>2000000</v>
      </c>
      <c r="L438" s="254" t="s">
        <v>58</v>
      </c>
      <c r="M438" s="28">
        <v>1400000</v>
      </c>
      <c r="N438" s="259">
        <v>2000000</v>
      </c>
      <c r="O438" s="260" t="s">
        <v>65</v>
      </c>
      <c r="P438" s="30"/>
      <c r="Q438" s="31"/>
      <c r="R438" s="31"/>
      <c r="S438" s="31"/>
      <c r="T438" s="31"/>
      <c r="U438" s="261"/>
    </row>
    <row r="439" spans="1:21" s="18" customFormat="1" ht="99" hidden="1" customHeight="1" x14ac:dyDescent="0.35">
      <c r="A439" s="20" t="s">
        <v>223</v>
      </c>
      <c r="B439" s="21">
        <v>446</v>
      </c>
      <c r="C439" s="21" t="s">
        <v>742</v>
      </c>
      <c r="D439" s="26" t="s">
        <v>743</v>
      </c>
      <c r="E439" s="21">
        <v>316</v>
      </c>
      <c r="F439" s="32" t="s">
        <v>744</v>
      </c>
      <c r="G439" s="53" t="s">
        <v>1706</v>
      </c>
      <c r="H439" s="54" t="s">
        <v>1707</v>
      </c>
      <c r="I439" s="26" t="s">
        <v>1510</v>
      </c>
      <c r="J439" s="27" t="s">
        <v>1708</v>
      </c>
      <c r="K439" s="27">
        <v>2000000</v>
      </c>
      <c r="L439" s="26" t="s">
        <v>58</v>
      </c>
      <c r="M439" s="28">
        <v>1400000</v>
      </c>
      <c r="N439" s="27">
        <v>500000</v>
      </c>
      <c r="O439" s="29" t="s">
        <v>65</v>
      </c>
      <c r="P439" s="30"/>
      <c r="Q439" s="31"/>
      <c r="R439" s="31"/>
      <c r="S439" s="31"/>
      <c r="T439" s="31"/>
      <c r="U439" s="227"/>
    </row>
    <row r="440" spans="1:21" ht="154" hidden="1" x14ac:dyDescent="0.35">
      <c r="A440" s="20" t="s">
        <v>246</v>
      </c>
      <c r="B440" s="21">
        <v>4</v>
      </c>
      <c r="C440" s="21" t="s">
        <v>692</v>
      </c>
      <c r="D440" s="21" t="s">
        <v>1096</v>
      </c>
      <c r="E440" s="21">
        <v>408</v>
      </c>
      <c r="F440" s="32" t="s">
        <v>1097</v>
      </c>
      <c r="G440" s="53" t="s">
        <v>1709</v>
      </c>
      <c r="H440" s="39" t="s">
        <v>1710</v>
      </c>
      <c r="I440" s="21" t="s">
        <v>246</v>
      </c>
      <c r="J440" s="40" t="s">
        <v>1711</v>
      </c>
      <c r="K440" s="40">
        <v>10000</v>
      </c>
      <c r="L440" s="21" t="s">
        <v>57</v>
      </c>
      <c r="M440" s="41"/>
      <c r="N440" s="40">
        <v>10000</v>
      </c>
      <c r="O440" s="29"/>
      <c r="P440" s="30"/>
      <c r="Q440" s="31"/>
      <c r="R440" s="31"/>
      <c r="S440" s="31"/>
      <c r="T440" s="31"/>
      <c r="U440" s="17"/>
    </row>
    <row r="441" spans="1:21" s="18" customFormat="1" ht="99" hidden="1" customHeight="1" x14ac:dyDescent="0.35">
      <c r="A441" s="20" t="s">
        <v>223</v>
      </c>
      <c r="B441" s="21">
        <v>448</v>
      </c>
      <c r="C441" s="21" t="s">
        <v>742</v>
      </c>
      <c r="D441" s="26" t="s">
        <v>763</v>
      </c>
      <c r="E441" s="21">
        <v>337</v>
      </c>
      <c r="F441" s="32" t="s">
        <v>1712</v>
      </c>
      <c r="G441" s="53" t="s">
        <v>1713</v>
      </c>
      <c r="H441" s="54" t="s">
        <v>1714</v>
      </c>
      <c r="I441" s="26" t="s">
        <v>1510</v>
      </c>
      <c r="J441" s="27" t="s">
        <v>1511</v>
      </c>
      <c r="K441" s="27">
        <v>120000</v>
      </c>
      <c r="L441" s="21" t="s">
        <v>61</v>
      </c>
      <c r="M441" s="28">
        <v>120000</v>
      </c>
      <c r="N441" s="34">
        <v>120000</v>
      </c>
      <c r="O441" s="29" t="s">
        <v>88</v>
      </c>
      <c r="P441" s="30"/>
      <c r="Q441" s="31"/>
      <c r="R441" s="31"/>
      <c r="S441" s="31"/>
      <c r="T441" s="31"/>
      <c r="U441" s="227"/>
    </row>
    <row r="442" spans="1:21" s="262" customFormat="1" ht="99" customHeight="1" x14ac:dyDescent="0.35">
      <c r="A442" s="253" t="s">
        <v>223</v>
      </c>
      <c r="B442" s="254">
        <v>450</v>
      </c>
      <c r="C442" s="254" t="s">
        <v>692</v>
      </c>
      <c r="D442" s="254" t="s">
        <v>693</v>
      </c>
      <c r="E442" s="254">
        <v>426</v>
      </c>
      <c r="F442" s="255" t="s">
        <v>1715</v>
      </c>
      <c r="G442" s="256" t="s">
        <v>1716</v>
      </c>
      <c r="H442" s="272" t="s">
        <v>1717</v>
      </c>
      <c r="I442" s="266" t="s">
        <v>1718</v>
      </c>
      <c r="J442" s="259" t="s">
        <v>225</v>
      </c>
      <c r="K442" s="27">
        <v>4000000</v>
      </c>
      <c r="L442" s="254" t="s">
        <v>63</v>
      </c>
      <c r="M442" s="28">
        <v>2800000</v>
      </c>
      <c r="N442" s="259">
        <v>4000000</v>
      </c>
      <c r="O442" s="260" t="s">
        <v>65</v>
      </c>
      <c r="P442" s="30"/>
      <c r="Q442" s="31"/>
      <c r="R442" s="31"/>
      <c r="S442" s="31"/>
      <c r="T442" s="31"/>
      <c r="U442" s="261"/>
    </row>
    <row r="443" spans="1:21" s="262" customFormat="1" ht="99" customHeight="1" x14ac:dyDescent="0.35">
      <c r="A443" s="253" t="s">
        <v>223</v>
      </c>
      <c r="B443" s="254">
        <v>452</v>
      </c>
      <c r="C443" s="254" t="s">
        <v>692</v>
      </c>
      <c r="D443" s="266" t="s">
        <v>693</v>
      </c>
      <c r="E443" s="254">
        <v>428</v>
      </c>
      <c r="F443" s="255" t="s">
        <v>1719</v>
      </c>
      <c r="G443" s="256" t="s">
        <v>1720</v>
      </c>
      <c r="H443" s="272" t="s">
        <v>222</v>
      </c>
      <c r="I443" s="266" t="s">
        <v>223</v>
      </c>
      <c r="J443" s="259" t="s">
        <v>211</v>
      </c>
      <c r="K443" s="27">
        <v>2500000</v>
      </c>
      <c r="L443" s="254" t="s">
        <v>61</v>
      </c>
      <c r="M443" s="28">
        <v>2500000</v>
      </c>
      <c r="N443" s="259">
        <v>2500000</v>
      </c>
      <c r="O443" s="260" t="s">
        <v>88</v>
      </c>
      <c r="P443" s="30"/>
      <c r="Q443" s="31"/>
      <c r="R443" s="31" t="s">
        <v>784</v>
      </c>
      <c r="S443" s="31"/>
      <c r="T443" s="31"/>
      <c r="U443" s="261"/>
    </row>
    <row r="444" spans="1:21" s="262" customFormat="1" ht="99" customHeight="1" x14ac:dyDescent="0.35">
      <c r="A444" s="253" t="s">
        <v>223</v>
      </c>
      <c r="B444" s="266">
        <v>455</v>
      </c>
      <c r="C444" s="254" t="s">
        <v>692</v>
      </c>
      <c r="D444" s="266" t="s">
        <v>693</v>
      </c>
      <c r="E444" s="266">
        <v>428</v>
      </c>
      <c r="F444" s="255" t="s">
        <v>1719</v>
      </c>
      <c r="G444" s="256" t="s">
        <v>1721</v>
      </c>
      <c r="H444" s="272" t="s">
        <v>1722</v>
      </c>
      <c r="I444" s="266" t="s">
        <v>223</v>
      </c>
      <c r="J444" s="259" t="s">
        <v>338</v>
      </c>
      <c r="K444" s="27">
        <v>1500000</v>
      </c>
      <c r="L444" s="254" t="s">
        <v>63</v>
      </c>
      <c r="M444" s="28">
        <v>1500000</v>
      </c>
      <c r="N444" s="259">
        <v>1500000</v>
      </c>
      <c r="O444" s="260" t="s">
        <v>65</v>
      </c>
      <c r="P444" s="30"/>
      <c r="Q444" s="31"/>
      <c r="R444" s="31"/>
      <c r="S444" s="31"/>
      <c r="T444" s="31"/>
      <c r="U444" s="261"/>
    </row>
    <row r="445" spans="1:21" s="262" customFormat="1" ht="99" customHeight="1" x14ac:dyDescent="0.35">
      <c r="A445" s="253" t="s">
        <v>223</v>
      </c>
      <c r="B445" s="266">
        <v>456</v>
      </c>
      <c r="C445" s="254" t="s">
        <v>692</v>
      </c>
      <c r="D445" s="266" t="s">
        <v>693</v>
      </c>
      <c r="E445" s="266">
        <v>428</v>
      </c>
      <c r="F445" s="255" t="s">
        <v>1719</v>
      </c>
      <c r="G445" s="256" t="s">
        <v>1723</v>
      </c>
      <c r="H445" s="272" t="s">
        <v>1722</v>
      </c>
      <c r="I445" s="266" t="s">
        <v>223</v>
      </c>
      <c r="J445" s="259" t="s">
        <v>1724</v>
      </c>
      <c r="K445" s="27">
        <v>4500000</v>
      </c>
      <c r="L445" s="254" t="s">
        <v>57</v>
      </c>
      <c r="M445" s="28"/>
      <c r="N445" s="259">
        <v>3000000</v>
      </c>
      <c r="O445" s="260" t="s">
        <v>65</v>
      </c>
      <c r="P445" s="30"/>
      <c r="Q445" s="31"/>
      <c r="R445" s="31"/>
      <c r="S445" s="31"/>
      <c r="T445" s="31"/>
      <c r="U445" s="261"/>
    </row>
    <row r="446" spans="1:21" s="18" customFormat="1" ht="99" hidden="1" customHeight="1" x14ac:dyDescent="0.35">
      <c r="A446" s="20" t="s">
        <v>125</v>
      </c>
      <c r="B446" s="26">
        <v>457</v>
      </c>
      <c r="C446" s="21" t="s">
        <v>664</v>
      </c>
      <c r="D446" s="21" t="s">
        <v>673</v>
      </c>
      <c r="E446" s="26">
        <v>71</v>
      </c>
      <c r="F446" s="32" t="s">
        <v>1453</v>
      </c>
      <c r="G446" s="33" t="s">
        <v>1725</v>
      </c>
      <c r="H446" s="39" t="s">
        <v>1726</v>
      </c>
      <c r="I446" s="21" t="s">
        <v>125</v>
      </c>
      <c r="J446" s="40" t="s">
        <v>1727</v>
      </c>
      <c r="K446" s="40">
        <v>4500000</v>
      </c>
      <c r="L446" s="21" t="s">
        <v>63</v>
      </c>
      <c r="M446" s="41">
        <v>3150000</v>
      </c>
      <c r="N446" s="40">
        <v>4500000</v>
      </c>
      <c r="O446" s="29" t="s">
        <v>65</v>
      </c>
      <c r="P446" s="30"/>
      <c r="Q446" s="31" t="s">
        <v>672</v>
      </c>
      <c r="R446" s="31"/>
      <c r="S446" s="31"/>
      <c r="T446" s="31"/>
      <c r="U446" s="227"/>
    </row>
    <row r="447" spans="1:21" s="18" customFormat="1" ht="99" hidden="1" customHeight="1" x14ac:dyDescent="0.35">
      <c r="A447" s="20" t="s">
        <v>125</v>
      </c>
      <c r="B447" s="26">
        <v>458</v>
      </c>
      <c r="C447" s="21" t="s">
        <v>664</v>
      </c>
      <c r="D447" s="21" t="s">
        <v>665</v>
      </c>
      <c r="E447" s="26">
        <v>85</v>
      </c>
      <c r="F447" s="33" t="s">
        <v>805</v>
      </c>
      <c r="G447" s="33" t="s">
        <v>1728</v>
      </c>
      <c r="H447" s="39" t="s">
        <v>1729</v>
      </c>
      <c r="I447" s="21" t="s">
        <v>125</v>
      </c>
      <c r="J447" s="40" t="s">
        <v>351</v>
      </c>
      <c r="K447" s="40">
        <v>2000000</v>
      </c>
      <c r="L447" s="21" t="s">
        <v>63</v>
      </c>
      <c r="M447" s="41">
        <v>1400000</v>
      </c>
      <c r="N447" s="40">
        <v>2000000</v>
      </c>
      <c r="O447" s="29" t="s">
        <v>65</v>
      </c>
      <c r="P447" s="30" t="s">
        <v>671</v>
      </c>
      <c r="Q447" s="31" t="s">
        <v>672</v>
      </c>
      <c r="R447" s="31"/>
      <c r="S447" s="31"/>
      <c r="T447" s="31"/>
      <c r="U447" s="227"/>
    </row>
    <row r="448" spans="1:21" s="18" customFormat="1" ht="99" hidden="1" customHeight="1" x14ac:dyDescent="0.35">
      <c r="A448" s="20" t="s">
        <v>125</v>
      </c>
      <c r="B448" s="26">
        <v>460</v>
      </c>
      <c r="C448" s="21" t="s">
        <v>664</v>
      </c>
      <c r="D448" s="21" t="s">
        <v>665</v>
      </c>
      <c r="E448" s="26">
        <v>86</v>
      </c>
      <c r="F448" s="33" t="s">
        <v>817</v>
      </c>
      <c r="G448" s="33" t="s">
        <v>1730</v>
      </c>
      <c r="H448" s="39" t="s">
        <v>1731</v>
      </c>
      <c r="I448" s="21" t="s">
        <v>125</v>
      </c>
      <c r="J448" s="40" t="s">
        <v>1732</v>
      </c>
      <c r="K448" s="40">
        <v>1350000</v>
      </c>
      <c r="L448" s="21" t="s">
        <v>63</v>
      </c>
      <c r="M448" s="41">
        <v>944999.99999999988</v>
      </c>
      <c r="N448" s="40">
        <v>1350000</v>
      </c>
      <c r="O448" s="29" t="s">
        <v>65</v>
      </c>
      <c r="P448" s="30"/>
      <c r="Q448" s="31" t="s">
        <v>672</v>
      </c>
      <c r="R448" s="31"/>
      <c r="S448" s="31"/>
      <c r="T448" s="31"/>
      <c r="U448" s="227"/>
    </row>
    <row r="449" spans="1:21" s="18" customFormat="1" ht="99" hidden="1" customHeight="1" x14ac:dyDescent="0.35">
      <c r="A449" s="20" t="s">
        <v>125</v>
      </c>
      <c r="B449" s="26">
        <v>461</v>
      </c>
      <c r="C449" s="21" t="s">
        <v>664</v>
      </c>
      <c r="D449" s="21" t="s">
        <v>665</v>
      </c>
      <c r="E449" s="26">
        <v>87</v>
      </c>
      <c r="F449" s="33" t="s">
        <v>666</v>
      </c>
      <c r="G449" s="33" t="s">
        <v>1733</v>
      </c>
      <c r="H449" s="39" t="s">
        <v>1734</v>
      </c>
      <c r="I449" s="21" t="s">
        <v>125</v>
      </c>
      <c r="J449" s="40" t="s">
        <v>1735</v>
      </c>
      <c r="K449" s="40">
        <v>6000000</v>
      </c>
      <c r="L449" s="21" t="s">
        <v>63</v>
      </c>
      <c r="M449" s="41"/>
      <c r="N449" s="27">
        <v>6000000</v>
      </c>
      <c r="O449" s="29" t="s">
        <v>65</v>
      </c>
      <c r="P449" s="30" t="s">
        <v>671</v>
      </c>
      <c r="Q449" s="31" t="s">
        <v>672</v>
      </c>
      <c r="R449" s="31"/>
      <c r="S449" s="31"/>
      <c r="T449" s="31"/>
      <c r="U449" s="227"/>
    </row>
    <row r="450" spans="1:21" s="18" customFormat="1" ht="99" hidden="1" customHeight="1" x14ac:dyDescent="0.35">
      <c r="A450" s="20" t="s">
        <v>125</v>
      </c>
      <c r="B450" s="26">
        <v>462</v>
      </c>
      <c r="C450" s="21" t="s">
        <v>664</v>
      </c>
      <c r="D450" s="21" t="s">
        <v>665</v>
      </c>
      <c r="E450" s="26">
        <v>89</v>
      </c>
      <c r="F450" s="33" t="s">
        <v>850</v>
      </c>
      <c r="G450" s="33" t="s">
        <v>1736</v>
      </c>
      <c r="H450" s="39" t="s">
        <v>1737</v>
      </c>
      <c r="I450" s="21" t="s">
        <v>1738</v>
      </c>
      <c r="J450" s="40" t="s">
        <v>808</v>
      </c>
      <c r="K450" s="40">
        <v>2886191</v>
      </c>
      <c r="L450" s="21" t="s">
        <v>57</v>
      </c>
      <c r="M450" s="41"/>
      <c r="N450" s="40">
        <v>2886191</v>
      </c>
      <c r="O450" s="29" t="s">
        <v>65</v>
      </c>
      <c r="P450" s="30" t="s">
        <v>671</v>
      </c>
      <c r="Q450" s="31" t="s">
        <v>672</v>
      </c>
      <c r="R450" s="31"/>
      <c r="S450" s="31"/>
      <c r="T450" s="31"/>
      <c r="U450" s="227"/>
    </row>
    <row r="451" spans="1:21" s="18" customFormat="1" ht="99" hidden="1" customHeight="1" x14ac:dyDescent="0.35">
      <c r="A451" s="20" t="s">
        <v>125</v>
      </c>
      <c r="B451" s="26">
        <v>463</v>
      </c>
      <c r="C451" s="21" t="s">
        <v>664</v>
      </c>
      <c r="D451" s="21" t="s">
        <v>665</v>
      </c>
      <c r="E451" s="26">
        <v>89</v>
      </c>
      <c r="F451" s="33" t="s">
        <v>850</v>
      </c>
      <c r="G451" s="33" t="s">
        <v>1739</v>
      </c>
      <c r="H451" s="39" t="s">
        <v>1740</v>
      </c>
      <c r="I451" s="21" t="s">
        <v>1647</v>
      </c>
      <c r="J451" s="40" t="s">
        <v>1741</v>
      </c>
      <c r="K451" s="40">
        <v>2000000</v>
      </c>
      <c r="L451" s="21" t="s">
        <v>63</v>
      </c>
      <c r="M451" s="41">
        <v>1400000</v>
      </c>
      <c r="N451" s="40">
        <v>2000000</v>
      </c>
      <c r="O451" s="29" t="s">
        <v>65</v>
      </c>
      <c r="P451" s="30" t="s">
        <v>671</v>
      </c>
      <c r="Q451" s="31" t="s">
        <v>672</v>
      </c>
      <c r="R451" s="31"/>
      <c r="S451" s="31"/>
      <c r="T451" s="31"/>
      <c r="U451" s="227"/>
    </row>
    <row r="452" spans="1:21" s="18" customFormat="1" ht="99" hidden="1" customHeight="1" x14ac:dyDescent="0.35">
      <c r="A452" s="20" t="s">
        <v>125</v>
      </c>
      <c r="B452" s="26">
        <v>464</v>
      </c>
      <c r="C452" s="21" t="s">
        <v>664</v>
      </c>
      <c r="D452" s="26" t="s">
        <v>872</v>
      </c>
      <c r="E452" s="26">
        <v>101</v>
      </c>
      <c r="F452" s="33" t="s">
        <v>873</v>
      </c>
      <c r="G452" s="33" t="s">
        <v>1742</v>
      </c>
      <c r="H452" s="39" t="s">
        <v>1743</v>
      </c>
      <c r="I452" s="21" t="s">
        <v>125</v>
      </c>
      <c r="J452" s="40" t="s">
        <v>1744</v>
      </c>
      <c r="K452" s="52">
        <v>23641242.548993174</v>
      </c>
      <c r="L452" s="21" t="s">
        <v>63</v>
      </c>
      <c r="M452" s="41">
        <v>16548869.78429522</v>
      </c>
      <c r="N452" s="52">
        <v>21000000</v>
      </c>
      <c r="O452" s="29" t="s">
        <v>65</v>
      </c>
      <c r="P452" s="30" t="s">
        <v>913</v>
      </c>
      <c r="Q452" s="31" t="s">
        <v>672</v>
      </c>
      <c r="R452" s="31"/>
      <c r="S452" s="31"/>
      <c r="T452" s="31"/>
      <c r="U452" s="227"/>
    </row>
    <row r="453" spans="1:21" s="18" customFormat="1" ht="99" hidden="1" customHeight="1" x14ac:dyDescent="0.35">
      <c r="A453" s="44" t="s">
        <v>125</v>
      </c>
      <c r="B453" s="21">
        <v>476</v>
      </c>
      <c r="C453" s="21" t="s">
        <v>692</v>
      </c>
      <c r="D453" s="21" t="s">
        <v>1096</v>
      </c>
      <c r="E453" s="21">
        <v>408</v>
      </c>
      <c r="F453" s="32" t="s">
        <v>1097</v>
      </c>
      <c r="G453" s="53" t="s">
        <v>1745</v>
      </c>
      <c r="H453" s="39" t="s">
        <v>1746</v>
      </c>
      <c r="I453" s="21" t="s">
        <v>125</v>
      </c>
      <c r="J453" s="21"/>
      <c r="K453" s="21">
        <v>5000000</v>
      </c>
      <c r="L453" s="21" t="s">
        <v>63</v>
      </c>
      <c r="M453" s="82">
        <v>3500000</v>
      </c>
      <c r="N453" s="21">
        <v>1600000</v>
      </c>
      <c r="O453" s="65" t="s">
        <v>65</v>
      </c>
      <c r="P453" s="66"/>
      <c r="Q453" s="67"/>
      <c r="R453" s="67"/>
      <c r="S453" s="67"/>
      <c r="T453" s="67"/>
      <c r="U453" s="227"/>
    </row>
    <row r="454" spans="1:21" s="18" customFormat="1" ht="99" hidden="1" customHeight="1" x14ac:dyDescent="0.35">
      <c r="A454" s="20" t="s">
        <v>125</v>
      </c>
      <c r="B454" s="21">
        <v>477</v>
      </c>
      <c r="C454" s="21" t="s">
        <v>692</v>
      </c>
      <c r="D454" s="21" t="s">
        <v>1096</v>
      </c>
      <c r="E454" s="21">
        <v>408</v>
      </c>
      <c r="F454" s="32" t="s">
        <v>1097</v>
      </c>
      <c r="G454" s="53" t="s">
        <v>1747</v>
      </c>
      <c r="H454" s="39" t="s">
        <v>1748</v>
      </c>
      <c r="I454" s="21" t="s">
        <v>125</v>
      </c>
      <c r="J454" s="21" t="s">
        <v>1637</v>
      </c>
      <c r="K454" s="21">
        <v>18000000</v>
      </c>
      <c r="L454" s="21" t="s">
        <v>63</v>
      </c>
      <c r="M454" s="82">
        <v>12600000</v>
      </c>
      <c r="N454" s="21">
        <v>6000000</v>
      </c>
      <c r="O454" s="65" t="s">
        <v>65</v>
      </c>
      <c r="P454" s="66"/>
      <c r="Q454" s="67" t="s">
        <v>672</v>
      </c>
      <c r="R454" s="67"/>
      <c r="S454" s="67"/>
      <c r="T454" s="67"/>
      <c r="U454" s="227"/>
    </row>
    <row r="455" spans="1:21" ht="99" hidden="1" customHeight="1" x14ac:dyDescent="0.35">
      <c r="A455" s="20" t="s">
        <v>308</v>
      </c>
      <c r="B455" s="21">
        <v>266</v>
      </c>
      <c r="C455" s="21" t="s">
        <v>692</v>
      </c>
      <c r="D455" s="21" t="s">
        <v>1096</v>
      </c>
      <c r="E455" s="21">
        <v>410</v>
      </c>
      <c r="F455" s="32" t="s">
        <v>1225</v>
      </c>
      <c r="G455" s="80" t="s">
        <v>1749</v>
      </c>
      <c r="H455" s="83" t="s">
        <v>1259</v>
      </c>
      <c r="I455" s="21" t="s">
        <v>1260</v>
      </c>
      <c r="J455" s="40" t="s">
        <v>86</v>
      </c>
      <c r="K455" s="40">
        <v>100000000</v>
      </c>
      <c r="L455" s="21" t="s">
        <v>57</v>
      </c>
      <c r="M455" s="41"/>
      <c r="N455" s="27">
        <v>40000000</v>
      </c>
      <c r="O455" s="29" t="s">
        <v>1750</v>
      </c>
      <c r="P455" s="30"/>
      <c r="Q455" s="31"/>
      <c r="R455" s="31"/>
      <c r="S455" s="31"/>
      <c r="T455" s="31"/>
      <c r="U455" s="17"/>
    </row>
    <row r="456" spans="1:21" s="18" customFormat="1" ht="99" hidden="1" customHeight="1" x14ac:dyDescent="0.35">
      <c r="A456" s="20" t="s">
        <v>125</v>
      </c>
      <c r="B456" s="26">
        <v>478</v>
      </c>
      <c r="C456" s="21" t="s">
        <v>664</v>
      </c>
      <c r="D456" s="26" t="s">
        <v>921</v>
      </c>
      <c r="E456" s="26">
        <v>117</v>
      </c>
      <c r="F456" s="33" t="s">
        <v>1751</v>
      </c>
      <c r="G456" s="33" t="s">
        <v>1752</v>
      </c>
      <c r="H456" s="39" t="s">
        <v>1753</v>
      </c>
      <c r="I456" s="21" t="s">
        <v>125</v>
      </c>
      <c r="J456" s="40" t="s">
        <v>1754</v>
      </c>
      <c r="K456" s="40">
        <v>1700000</v>
      </c>
      <c r="L456" s="21" t="s">
        <v>63</v>
      </c>
      <c r="M456" s="41" t="s">
        <v>1755</v>
      </c>
      <c r="N456" s="40">
        <v>1700000</v>
      </c>
      <c r="O456" s="29" t="s">
        <v>65</v>
      </c>
      <c r="P456" s="30"/>
      <c r="Q456" s="31"/>
      <c r="R456" s="31"/>
      <c r="S456" s="31"/>
      <c r="T456" s="31"/>
      <c r="U456" s="227"/>
    </row>
    <row r="457" spans="1:21" s="262" customFormat="1" ht="99" customHeight="1" x14ac:dyDescent="0.35">
      <c r="A457" s="253" t="s">
        <v>125</v>
      </c>
      <c r="B457" s="266">
        <v>479</v>
      </c>
      <c r="C457" s="254" t="s">
        <v>664</v>
      </c>
      <c r="D457" s="266" t="s">
        <v>921</v>
      </c>
      <c r="E457" s="266">
        <v>117</v>
      </c>
      <c r="F457" s="268" t="s">
        <v>1751</v>
      </c>
      <c r="G457" s="268" t="s">
        <v>1756</v>
      </c>
      <c r="H457" s="270" t="s">
        <v>1757</v>
      </c>
      <c r="I457" s="254" t="s">
        <v>1758</v>
      </c>
      <c r="J457" s="258" t="s">
        <v>1732</v>
      </c>
      <c r="K457" s="40">
        <v>110000000</v>
      </c>
      <c r="L457" s="254" t="s">
        <v>63</v>
      </c>
      <c r="M457" s="41">
        <v>77000000</v>
      </c>
      <c r="N457" s="259">
        <v>115000000</v>
      </c>
      <c r="O457" s="260" t="s">
        <v>65</v>
      </c>
      <c r="P457" s="30"/>
      <c r="Q457" s="31" t="s">
        <v>672</v>
      </c>
      <c r="R457" s="31"/>
      <c r="S457" s="31"/>
      <c r="T457" s="31"/>
      <c r="U457" s="261"/>
    </row>
    <row r="458" spans="1:21" s="18" customFormat="1" ht="99" hidden="1" customHeight="1" x14ac:dyDescent="0.35">
      <c r="A458" s="20" t="s">
        <v>125</v>
      </c>
      <c r="B458" s="26">
        <v>481</v>
      </c>
      <c r="C458" s="21" t="s">
        <v>664</v>
      </c>
      <c r="D458" s="26" t="s">
        <v>921</v>
      </c>
      <c r="E458" s="26">
        <v>117</v>
      </c>
      <c r="F458" s="33" t="s">
        <v>1751</v>
      </c>
      <c r="G458" s="33" t="s">
        <v>1759</v>
      </c>
      <c r="H458" s="39" t="s">
        <v>1760</v>
      </c>
      <c r="I458" s="21" t="s">
        <v>125</v>
      </c>
      <c r="J458" s="40" t="s">
        <v>1761</v>
      </c>
      <c r="K458" s="40">
        <v>4893048</v>
      </c>
      <c r="L458" s="21" t="s">
        <v>57</v>
      </c>
      <c r="M458" s="41"/>
      <c r="N458" s="40">
        <v>4893048</v>
      </c>
      <c r="O458" s="29" t="s">
        <v>65</v>
      </c>
      <c r="P458" s="30"/>
      <c r="Q458" s="31" t="s">
        <v>672</v>
      </c>
      <c r="R458" s="31"/>
      <c r="S458" s="31"/>
      <c r="T458" s="31"/>
      <c r="U458" s="227"/>
    </row>
    <row r="459" spans="1:21" s="18" customFormat="1" ht="99" hidden="1" customHeight="1" x14ac:dyDescent="0.35">
      <c r="A459" s="20" t="s">
        <v>125</v>
      </c>
      <c r="B459" s="26">
        <v>482</v>
      </c>
      <c r="C459" s="21" t="s">
        <v>664</v>
      </c>
      <c r="D459" s="21" t="s">
        <v>665</v>
      </c>
      <c r="E459" s="26">
        <v>87</v>
      </c>
      <c r="F459" s="33" t="s">
        <v>666</v>
      </c>
      <c r="G459" s="33" t="s">
        <v>1762</v>
      </c>
      <c r="H459" s="39" t="s">
        <v>1760</v>
      </c>
      <c r="I459" s="21" t="s">
        <v>125</v>
      </c>
      <c r="J459" s="40" t="s">
        <v>1763</v>
      </c>
      <c r="K459" s="40">
        <v>6863872</v>
      </c>
      <c r="L459" s="21" t="s">
        <v>57</v>
      </c>
      <c r="M459" s="41"/>
      <c r="N459" s="40">
        <v>6863872</v>
      </c>
      <c r="O459" s="29" t="s">
        <v>65</v>
      </c>
      <c r="P459" s="30" t="s">
        <v>671</v>
      </c>
      <c r="Q459" s="31" t="s">
        <v>672</v>
      </c>
      <c r="R459" s="31"/>
      <c r="S459" s="31"/>
      <c r="T459" s="31"/>
      <c r="U459" s="227"/>
    </row>
    <row r="460" spans="1:21" ht="99" hidden="1" customHeight="1" x14ac:dyDescent="0.35">
      <c r="A460" s="20" t="s">
        <v>308</v>
      </c>
      <c r="B460" s="21">
        <v>254</v>
      </c>
      <c r="C460" s="21" t="s">
        <v>692</v>
      </c>
      <c r="D460" s="21" t="s">
        <v>1096</v>
      </c>
      <c r="E460" s="21">
        <v>411</v>
      </c>
      <c r="F460" s="32" t="s">
        <v>1231</v>
      </c>
      <c r="G460" s="53" t="s">
        <v>1764</v>
      </c>
      <c r="H460" s="39" t="s">
        <v>1227</v>
      </c>
      <c r="I460" s="21" t="s">
        <v>1765</v>
      </c>
      <c r="J460" s="21" t="s">
        <v>1766</v>
      </c>
      <c r="K460" s="40">
        <v>12382000</v>
      </c>
      <c r="L460" s="21" t="s">
        <v>57</v>
      </c>
      <c r="M460" s="41"/>
      <c r="N460" s="27">
        <v>6191000</v>
      </c>
      <c r="O460" s="29"/>
      <c r="P460" s="30"/>
      <c r="Q460" s="31"/>
      <c r="R460" s="31"/>
      <c r="S460" s="31"/>
      <c r="T460" s="31"/>
      <c r="U460" s="17"/>
    </row>
    <row r="461" spans="1:21" ht="99" hidden="1" customHeight="1" x14ac:dyDescent="0.35">
      <c r="A461" s="20" t="s">
        <v>308</v>
      </c>
      <c r="B461" s="21">
        <v>255</v>
      </c>
      <c r="C461" s="21" t="s">
        <v>692</v>
      </c>
      <c r="D461" s="21" t="s">
        <v>1096</v>
      </c>
      <c r="E461" s="21">
        <v>411</v>
      </c>
      <c r="F461" s="32" t="s">
        <v>1231</v>
      </c>
      <c r="G461" s="53" t="s">
        <v>1767</v>
      </c>
      <c r="H461" s="39" t="s">
        <v>1227</v>
      </c>
      <c r="I461" s="21" t="s">
        <v>1768</v>
      </c>
      <c r="J461" s="21" t="s">
        <v>1769</v>
      </c>
      <c r="K461" s="40">
        <v>45500000</v>
      </c>
      <c r="L461" s="21" t="s">
        <v>57</v>
      </c>
      <c r="M461" s="41"/>
      <c r="N461" s="27">
        <v>11375000</v>
      </c>
      <c r="O461" s="29"/>
      <c r="P461" s="30"/>
      <c r="Q461" s="31" t="s">
        <v>672</v>
      </c>
      <c r="R461" s="31"/>
      <c r="S461" s="31"/>
      <c r="T461" s="31"/>
      <c r="U461" s="17"/>
    </row>
    <row r="462" spans="1:21" ht="99" hidden="1" customHeight="1" x14ac:dyDescent="0.35">
      <c r="A462" s="20" t="s">
        <v>246</v>
      </c>
      <c r="B462" s="21">
        <v>5</v>
      </c>
      <c r="C462" s="21" t="s">
        <v>692</v>
      </c>
      <c r="D462" s="21" t="s">
        <v>693</v>
      </c>
      <c r="E462" s="21">
        <v>426</v>
      </c>
      <c r="F462" s="32" t="s">
        <v>1715</v>
      </c>
      <c r="G462" s="53" t="s">
        <v>1770</v>
      </c>
      <c r="H462" s="39" t="s">
        <v>1771</v>
      </c>
      <c r="I462" s="21" t="s">
        <v>246</v>
      </c>
      <c r="J462" s="40" t="s">
        <v>1772</v>
      </c>
      <c r="K462" s="40">
        <v>15645000</v>
      </c>
      <c r="L462" s="21" t="s">
        <v>57</v>
      </c>
      <c r="M462" s="47"/>
      <c r="N462" s="27">
        <v>7822500</v>
      </c>
      <c r="O462" s="29"/>
      <c r="P462" s="30"/>
      <c r="Q462" s="31"/>
      <c r="R462" s="31"/>
      <c r="S462" s="31"/>
      <c r="T462" s="31"/>
      <c r="U462" s="17"/>
    </row>
    <row r="463" spans="1:21" ht="99" hidden="1" customHeight="1" x14ac:dyDescent="0.35">
      <c r="A463" s="20" t="s">
        <v>246</v>
      </c>
      <c r="B463" s="21">
        <v>6</v>
      </c>
      <c r="C463" s="21" t="s">
        <v>692</v>
      </c>
      <c r="D463" s="21" t="s">
        <v>693</v>
      </c>
      <c r="E463" s="21">
        <v>426</v>
      </c>
      <c r="F463" s="32" t="s">
        <v>1715</v>
      </c>
      <c r="G463" s="53" t="s">
        <v>1773</v>
      </c>
      <c r="H463" s="39" t="s">
        <v>1771</v>
      </c>
      <c r="I463" s="21" t="s">
        <v>246</v>
      </c>
      <c r="J463" s="40" t="s">
        <v>1772</v>
      </c>
      <c r="K463" s="40">
        <v>2744000</v>
      </c>
      <c r="L463" s="21" t="s">
        <v>57</v>
      </c>
      <c r="M463" s="47"/>
      <c r="N463" s="40">
        <v>2744000</v>
      </c>
      <c r="O463" s="29"/>
      <c r="P463" s="30"/>
      <c r="Q463" s="31"/>
      <c r="R463" s="31"/>
      <c r="S463" s="31"/>
      <c r="T463" s="31"/>
      <c r="U463" s="17"/>
    </row>
    <row r="464" spans="1:21" s="18" customFormat="1" ht="99" hidden="1" customHeight="1" x14ac:dyDescent="0.35">
      <c r="A464" s="20" t="s">
        <v>125</v>
      </c>
      <c r="B464" s="26">
        <v>483</v>
      </c>
      <c r="C464" s="21" t="s">
        <v>664</v>
      </c>
      <c r="D464" s="26" t="s">
        <v>921</v>
      </c>
      <c r="E464" s="26">
        <v>117</v>
      </c>
      <c r="F464" s="33" t="s">
        <v>1751</v>
      </c>
      <c r="G464" s="33" t="s">
        <v>1774</v>
      </c>
      <c r="H464" s="39" t="s">
        <v>1760</v>
      </c>
      <c r="I464" s="21" t="s">
        <v>125</v>
      </c>
      <c r="J464" s="40" t="s">
        <v>1775</v>
      </c>
      <c r="K464" s="40">
        <v>391712</v>
      </c>
      <c r="L464" s="21" t="s">
        <v>57</v>
      </c>
      <c r="M464" s="41"/>
      <c r="N464" s="40">
        <v>391712</v>
      </c>
      <c r="O464" s="29" t="s">
        <v>65</v>
      </c>
      <c r="P464" s="30"/>
      <c r="Q464" s="31" t="s">
        <v>672</v>
      </c>
      <c r="R464" s="31"/>
      <c r="S464" s="31"/>
      <c r="T464" s="31"/>
      <c r="U464" s="227"/>
    </row>
    <row r="465" spans="1:21" ht="99" hidden="1" customHeight="1" x14ac:dyDescent="0.35">
      <c r="A465" s="20" t="s">
        <v>223</v>
      </c>
      <c r="B465" s="21">
        <v>451</v>
      </c>
      <c r="C465" s="21" t="s">
        <v>692</v>
      </c>
      <c r="D465" s="26" t="s">
        <v>693</v>
      </c>
      <c r="E465" s="21">
        <v>426</v>
      </c>
      <c r="F465" s="32" t="s">
        <v>1715</v>
      </c>
      <c r="G465" s="53" t="s">
        <v>1776</v>
      </c>
      <c r="H465" s="25" t="s">
        <v>1777</v>
      </c>
      <c r="I465" s="26" t="s">
        <v>1778</v>
      </c>
      <c r="J465" s="27" t="s">
        <v>1779</v>
      </c>
      <c r="K465" s="27">
        <v>3000000</v>
      </c>
      <c r="L465" s="21" t="s">
        <v>57</v>
      </c>
      <c r="M465" s="28"/>
      <c r="N465" s="27">
        <v>750000</v>
      </c>
      <c r="O465" s="29"/>
      <c r="P465" s="30"/>
      <c r="Q465" s="31"/>
      <c r="R465" s="31"/>
      <c r="S465" s="31"/>
      <c r="T465" s="31"/>
      <c r="U465" s="17"/>
    </row>
    <row r="466" spans="1:21" s="18" customFormat="1" ht="99" hidden="1" customHeight="1" x14ac:dyDescent="0.35">
      <c r="A466" s="20" t="s">
        <v>125</v>
      </c>
      <c r="B466" s="26">
        <v>484</v>
      </c>
      <c r="C466" s="21" t="s">
        <v>664</v>
      </c>
      <c r="D466" s="26" t="s">
        <v>921</v>
      </c>
      <c r="E466" s="26">
        <v>117</v>
      </c>
      <c r="F466" s="33" t="s">
        <v>1751</v>
      </c>
      <c r="G466" s="33" t="s">
        <v>1780</v>
      </c>
      <c r="H466" s="39" t="s">
        <v>1781</v>
      </c>
      <c r="I466" s="21" t="s">
        <v>125</v>
      </c>
      <c r="J466" s="40" t="s">
        <v>1782</v>
      </c>
      <c r="K466" s="40">
        <v>2000000</v>
      </c>
      <c r="L466" s="21" t="s">
        <v>57</v>
      </c>
      <c r="M466" s="41"/>
      <c r="N466" s="40">
        <v>2000000</v>
      </c>
      <c r="O466" s="29" t="s">
        <v>65</v>
      </c>
      <c r="P466" s="30"/>
      <c r="Q466" s="31"/>
      <c r="R466" s="31"/>
      <c r="S466" s="31"/>
      <c r="T466" s="31"/>
      <c r="U466" s="227"/>
    </row>
    <row r="467" spans="1:21" ht="99" hidden="1" customHeight="1" x14ac:dyDescent="0.35">
      <c r="A467" s="20" t="s">
        <v>816</v>
      </c>
      <c r="B467" s="26">
        <v>130</v>
      </c>
      <c r="C467" s="21" t="s">
        <v>692</v>
      </c>
      <c r="D467" s="26" t="s">
        <v>693</v>
      </c>
      <c r="E467" s="26">
        <v>428</v>
      </c>
      <c r="F467" s="32" t="s">
        <v>1719</v>
      </c>
      <c r="G467" s="53" t="s">
        <v>1783</v>
      </c>
      <c r="H467" s="39" t="s">
        <v>1784</v>
      </c>
      <c r="I467" s="21" t="s">
        <v>820</v>
      </c>
      <c r="J467" s="40" t="s">
        <v>1785</v>
      </c>
      <c r="K467" s="46">
        <v>49913032</v>
      </c>
      <c r="L467" s="21" t="s">
        <v>57</v>
      </c>
      <c r="M467" s="41"/>
      <c r="N467" s="46">
        <v>49913032</v>
      </c>
      <c r="O467" s="29"/>
      <c r="P467" s="30"/>
      <c r="Q467" s="31" t="s">
        <v>672</v>
      </c>
      <c r="R467" s="31"/>
      <c r="S467" s="31"/>
      <c r="T467" s="31"/>
      <c r="U467" s="17"/>
    </row>
    <row r="468" spans="1:21" ht="99" hidden="1" customHeight="1" x14ac:dyDescent="0.35">
      <c r="A468" s="20" t="s">
        <v>223</v>
      </c>
      <c r="B468" s="26">
        <v>449</v>
      </c>
      <c r="C468" s="21" t="s">
        <v>692</v>
      </c>
      <c r="D468" s="26" t="s">
        <v>693</v>
      </c>
      <c r="E468" s="26">
        <v>428</v>
      </c>
      <c r="F468" s="32" t="s">
        <v>1719</v>
      </c>
      <c r="G468" s="53" t="s">
        <v>1786</v>
      </c>
      <c r="H468" s="39" t="s">
        <v>1787</v>
      </c>
      <c r="I468" s="26" t="s">
        <v>223</v>
      </c>
      <c r="J468" s="27" t="s">
        <v>1788</v>
      </c>
      <c r="K468" s="27">
        <v>750000</v>
      </c>
      <c r="L468" s="21" t="s">
        <v>57</v>
      </c>
      <c r="M468" s="28"/>
      <c r="N468" s="27">
        <v>187500</v>
      </c>
      <c r="O468" s="29"/>
      <c r="P468" s="30"/>
      <c r="Q468" s="31" t="s">
        <v>672</v>
      </c>
      <c r="R468" s="31"/>
      <c r="S468" s="31"/>
      <c r="T468" s="31"/>
      <c r="U468" s="17"/>
    </row>
    <row r="469" spans="1:21" s="18" customFormat="1" ht="99" hidden="1" customHeight="1" x14ac:dyDescent="0.35">
      <c r="A469" s="20" t="s">
        <v>125</v>
      </c>
      <c r="B469" s="26">
        <v>485</v>
      </c>
      <c r="C469" s="21" t="s">
        <v>664</v>
      </c>
      <c r="D469" s="21" t="s">
        <v>921</v>
      </c>
      <c r="E469" s="26">
        <v>117</v>
      </c>
      <c r="F469" s="33" t="s">
        <v>1751</v>
      </c>
      <c r="G469" s="33" t="s">
        <v>1789</v>
      </c>
      <c r="H469" s="39" t="s">
        <v>1790</v>
      </c>
      <c r="I469" s="21" t="s">
        <v>125</v>
      </c>
      <c r="J469" s="40" t="s">
        <v>1791</v>
      </c>
      <c r="K469" s="40">
        <v>35385000</v>
      </c>
      <c r="L469" s="21" t="s">
        <v>62</v>
      </c>
      <c r="M469" s="41">
        <v>24769500</v>
      </c>
      <c r="N469" s="27">
        <v>30000000</v>
      </c>
      <c r="O469" s="29" t="s">
        <v>65</v>
      </c>
      <c r="P469" s="30"/>
      <c r="Q469" s="31" t="s">
        <v>672</v>
      </c>
      <c r="R469" s="31"/>
      <c r="S469" s="31"/>
      <c r="T469" s="31"/>
      <c r="U469" s="227"/>
    </row>
    <row r="470" spans="1:21" ht="99" hidden="1" customHeight="1" x14ac:dyDescent="0.35">
      <c r="A470" s="20" t="s">
        <v>223</v>
      </c>
      <c r="B470" s="21">
        <v>452.1</v>
      </c>
      <c r="C470" s="21" t="s">
        <v>692</v>
      </c>
      <c r="D470" s="26" t="s">
        <v>693</v>
      </c>
      <c r="E470" s="21">
        <v>428</v>
      </c>
      <c r="F470" s="32" t="s">
        <v>1719</v>
      </c>
      <c r="G470" s="53" t="s">
        <v>1792</v>
      </c>
      <c r="H470" s="25" t="s">
        <v>222</v>
      </c>
      <c r="I470" s="26" t="s">
        <v>223</v>
      </c>
      <c r="J470" s="27" t="s">
        <v>211</v>
      </c>
      <c r="K470" s="27">
        <v>500000</v>
      </c>
      <c r="L470" s="21" t="s">
        <v>57</v>
      </c>
      <c r="M470" s="28"/>
      <c r="N470" s="27">
        <v>250000</v>
      </c>
      <c r="O470" s="29"/>
      <c r="P470" s="30"/>
      <c r="Q470" s="31"/>
      <c r="R470" s="31"/>
      <c r="S470" s="31"/>
      <c r="T470" s="31"/>
      <c r="U470" s="17"/>
    </row>
    <row r="471" spans="1:21" ht="99" hidden="1" customHeight="1" x14ac:dyDescent="0.35">
      <c r="A471" s="20" t="s">
        <v>223</v>
      </c>
      <c r="B471" s="26">
        <v>453</v>
      </c>
      <c r="C471" s="21" t="s">
        <v>692</v>
      </c>
      <c r="D471" s="26" t="s">
        <v>693</v>
      </c>
      <c r="E471" s="26">
        <v>428</v>
      </c>
      <c r="F471" s="32" t="s">
        <v>1719</v>
      </c>
      <c r="G471" s="53" t="s">
        <v>1793</v>
      </c>
      <c r="H471" s="25" t="s">
        <v>1794</v>
      </c>
      <c r="I471" s="26" t="s">
        <v>223</v>
      </c>
      <c r="J471" s="27" t="s">
        <v>1107</v>
      </c>
      <c r="K471" s="27">
        <v>8000000</v>
      </c>
      <c r="L471" s="21" t="s">
        <v>57</v>
      </c>
      <c r="M471" s="28"/>
      <c r="N471" s="27">
        <v>4000000</v>
      </c>
      <c r="O471" s="29"/>
      <c r="P471" s="30"/>
      <c r="Q471" s="31"/>
      <c r="R471" s="31"/>
      <c r="S471" s="31"/>
      <c r="T471" s="31"/>
      <c r="U471" s="17"/>
    </row>
    <row r="472" spans="1:21" ht="99" hidden="1" customHeight="1" x14ac:dyDescent="0.35">
      <c r="A472" s="20" t="s">
        <v>223</v>
      </c>
      <c r="B472" s="26">
        <v>453</v>
      </c>
      <c r="C472" s="21" t="s">
        <v>692</v>
      </c>
      <c r="D472" s="26" t="s">
        <v>693</v>
      </c>
      <c r="E472" s="26">
        <v>428</v>
      </c>
      <c r="F472" s="32" t="s">
        <v>1719</v>
      </c>
      <c r="G472" s="53" t="s">
        <v>1795</v>
      </c>
      <c r="H472" s="25" t="s">
        <v>1794</v>
      </c>
      <c r="I472" s="26" t="s">
        <v>223</v>
      </c>
      <c r="J472" s="27" t="s">
        <v>1107</v>
      </c>
      <c r="K472" s="27">
        <v>2000000</v>
      </c>
      <c r="L472" s="21" t="s">
        <v>61</v>
      </c>
      <c r="M472" s="28">
        <v>2000000</v>
      </c>
      <c r="N472" s="27">
        <v>2000000</v>
      </c>
      <c r="O472" s="29" t="s">
        <v>1796</v>
      </c>
      <c r="P472" s="30"/>
      <c r="Q472" s="31"/>
      <c r="R472" s="31"/>
      <c r="S472" s="31"/>
      <c r="T472" s="31"/>
      <c r="U472" s="17"/>
    </row>
    <row r="473" spans="1:21" s="18" customFormat="1" ht="99" hidden="1" customHeight="1" x14ac:dyDescent="0.35">
      <c r="A473" s="20" t="s">
        <v>125</v>
      </c>
      <c r="B473" s="26">
        <v>486</v>
      </c>
      <c r="C473" s="21" t="s">
        <v>664</v>
      </c>
      <c r="D473" s="26" t="s">
        <v>921</v>
      </c>
      <c r="E473" s="26">
        <v>117</v>
      </c>
      <c r="F473" s="33" t="s">
        <v>1751</v>
      </c>
      <c r="G473" s="33" t="s">
        <v>1797</v>
      </c>
      <c r="H473" s="39" t="s">
        <v>1798</v>
      </c>
      <c r="I473" s="21" t="s">
        <v>125</v>
      </c>
      <c r="J473" s="40" t="s">
        <v>1799</v>
      </c>
      <c r="K473" s="40">
        <v>5000000</v>
      </c>
      <c r="L473" s="21" t="s">
        <v>63</v>
      </c>
      <c r="M473" s="41">
        <v>3500000</v>
      </c>
      <c r="N473" s="40">
        <v>5000000</v>
      </c>
      <c r="O473" s="29" t="s">
        <v>65</v>
      </c>
      <c r="P473" s="30" t="s">
        <v>671</v>
      </c>
      <c r="Q473" s="31"/>
      <c r="R473" s="31"/>
      <c r="S473" s="31"/>
      <c r="T473" s="31"/>
      <c r="U473" s="227"/>
    </row>
    <row r="474" spans="1:21" s="18" customFormat="1" ht="99" hidden="1" customHeight="1" x14ac:dyDescent="0.35">
      <c r="A474" s="20" t="s">
        <v>125</v>
      </c>
      <c r="B474" s="26">
        <v>487</v>
      </c>
      <c r="C474" s="21" t="s">
        <v>664</v>
      </c>
      <c r="D474" s="26" t="s">
        <v>921</v>
      </c>
      <c r="E474" s="26">
        <v>117</v>
      </c>
      <c r="F474" s="33" t="s">
        <v>1751</v>
      </c>
      <c r="G474" s="33" t="s">
        <v>1800</v>
      </c>
      <c r="H474" s="39" t="s">
        <v>1801</v>
      </c>
      <c r="I474" s="21" t="s">
        <v>125</v>
      </c>
      <c r="J474" s="40" t="s">
        <v>359</v>
      </c>
      <c r="K474" s="40">
        <v>40200000</v>
      </c>
      <c r="L474" s="21" t="s">
        <v>57</v>
      </c>
      <c r="M474" s="41"/>
      <c r="N474" s="27">
        <v>20100000</v>
      </c>
      <c r="O474" s="29" t="s">
        <v>65</v>
      </c>
      <c r="P474" s="30"/>
      <c r="Q474" s="31" t="s">
        <v>672</v>
      </c>
      <c r="R474" s="31"/>
      <c r="S474" s="31"/>
      <c r="T474" s="31"/>
      <c r="U474" s="227"/>
    </row>
    <row r="475" spans="1:21" s="18" customFormat="1" ht="99" hidden="1" customHeight="1" x14ac:dyDescent="0.35">
      <c r="A475" s="20" t="s">
        <v>125</v>
      </c>
      <c r="B475" s="26">
        <v>488</v>
      </c>
      <c r="C475" s="21" t="s">
        <v>664</v>
      </c>
      <c r="D475" s="26" t="s">
        <v>921</v>
      </c>
      <c r="E475" s="26">
        <v>118</v>
      </c>
      <c r="F475" s="33" t="s">
        <v>1802</v>
      </c>
      <c r="G475" s="33" t="s">
        <v>1803</v>
      </c>
      <c r="H475" s="39" t="s">
        <v>1804</v>
      </c>
      <c r="I475" s="21" t="s">
        <v>125</v>
      </c>
      <c r="J475" s="40" t="s">
        <v>1001</v>
      </c>
      <c r="K475" s="40">
        <v>42044465</v>
      </c>
      <c r="L475" s="21" t="s">
        <v>63</v>
      </c>
      <c r="M475" s="41">
        <v>14707700</v>
      </c>
      <c r="N475" s="27">
        <v>28000000</v>
      </c>
      <c r="O475" s="29" t="s">
        <v>65</v>
      </c>
      <c r="P475" s="30"/>
      <c r="Q475" s="31" t="s">
        <v>672</v>
      </c>
      <c r="R475" s="31"/>
      <c r="S475" s="31"/>
      <c r="T475" s="31"/>
      <c r="U475" s="227"/>
    </row>
    <row r="476" spans="1:21" s="18" customFormat="1" ht="99" hidden="1" customHeight="1" x14ac:dyDescent="0.35">
      <c r="A476" s="20" t="s">
        <v>125</v>
      </c>
      <c r="B476" s="26">
        <v>492</v>
      </c>
      <c r="C476" s="21" t="s">
        <v>664</v>
      </c>
      <c r="D476" s="26" t="s">
        <v>921</v>
      </c>
      <c r="E476" s="26">
        <v>120</v>
      </c>
      <c r="F476" s="33" t="s">
        <v>927</v>
      </c>
      <c r="G476" s="33" t="s">
        <v>1805</v>
      </c>
      <c r="H476" s="39" t="s">
        <v>1806</v>
      </c>
      <c r="I476" s="21" t="s">
        <v>125</v>
      </c>
      <c r="J476" s="40" t="s">
        <v>1807</v>
      </c>
      <c r="K476" s="40">
        <v>5000000</v>
      </c>
      <c r="L476" s="21" t="s">
        <v>63</v>
      </c>
      <c r="M476" s="41">
        <v>3500000</v>
      </c>
      <c r="N476" s="40">
        <v>3500000</v>
      </c>
      <c r="O476" s="29" t="s">
        <v>65</v>
      </c>
      <c r="P476" s="30" t="s">
        <v>671</v>
      </c>
      <c r="Q476" s="31" t="s">
        <v>672</v>
      </c>
      <c r="R476" s="31"/>
      <c r="S476" s="31"/>
      <c r="T476" s="31"/>
      <c r="U476" s="227"/>
    </row>
    <row r="477" spans="1:21" ht="99" hidden="1" customHeight="1" x14ac:dyDescent="0.35">
      <c r="A477" s="20" t="s">
        <v>246</v>
      </c>
      <c r="B477" s="26">
        <v>9.1</v>
      </c>
      <c r="C477" s="21" t="s">
        <v>692</v>
      </c>
      <c r="D477" s="26" t="s">
        <v>693</v>
      </c>
      <c r="E477" s="26">
        <v>429</v>
      </c>
      <c r="F477" s="32" t="s">
        <v>714</v>
      </c>
      <c r="G477" s="53" t="s">
        <v>1808</v>
      </c>
      <c r="H477" s="39" t="s">
        <v>719</v>
      </c>
      <c r="I477" s="21" t="s">
        <v>246</v>
      </c>
      <c r="J477" s="40" t="s">
        <v>720</v>
      </c>
      <c r="K477" s="40">
        <v>3220500</v>
      </c>
      <c r="L477" s="21" t="s">
        <v>57</v>
      </c>
      <c r="M477" s="47"/>
      <c r="N477" s="27">
        <v>1610250</v>
      </c>
      <c r="O477" s="29"/>
      <c r="P477" s="30"/>
      <c r="Q477" s="31" t="s">
        <v>672</v>
      </c>
      <c r="R477" s="31"/>
      <c r="S477" s="31"/>
      <c r="T477" s="31"/>
      <c r="U477" s="17"/>
    </row>
    <row r="478" spans="1:21" ht="99" hidden="1" customHeight="1" x14ac:dyDescent="0.35">
      <c r="A478" s="20" t="s">
        <v>139</v>
      </c>
      <c r="B478" s="21">
        <v>18</v>
      </c>
      <c r="C478" s="21" t="s">
        <v>692</v>
      </c>
      <c r="D478" s="26" t="s">
        <v>693</v>
      </c>
      <c r="E478" s="21">
        <v>429</v>
      </c>
      <c r="F478" s="32" t="s">
        <v>714</v>
      </c>
      <c r="G478" s="53" t="s">
        <v>1809</v>
      </c>
      <c r="H478" s="39" t="s">
        <v>1810</v>
      </c>
      <c r="I478" s="21" t="s">
        <v>750</v>
      </c>
      <c r="J478" s="40" t="s">
        <v>1498</v>
      </c>
      <c r="K478" s="40">
        <v>5200000</v>
      </c>
      <c r="L478" s="21" t="s">
        <v>57</v>
      </c>
      <c r="M478" s="41"/>
      <c r="N478" s="27">
        <v>2600000</v>
      </c>
      <c r="O478" s="29"/>
      <c r="P478" s="30"/>
      <c r="Q478" s="31" t="s">
        <v>672</v>
      </c>
      <c r="R478" s="31"/>
      <c r="S478" s="31"/>
      <c r="T478" s="31"/>
      <c r="U478" s="17"/>
    </row>
    <row r="479" spans="1:21" s="262" customFormat="1" ht="99" customHeight="1" x14ac:dyDescent="0.35">
      <c r="A479" s="253" t="s">
        <v>125</v>
      </c>
      <c r="B479" s="266">
        <v>493</v>
      </c>
      <c r="C479" s="254" t="s">
        <v>664</v>
      </c>
      <c r="D479" s="266" t="s">
        <v>921</v>
      </c>
      <c r="E479" s="266">
        <v>121</v>
      </c>
      <c r="F479" s="268" t="s">
        <v>1811</v>
      </c>
      <c r="G479" s="268" t="s">
        <v>1812</v>
      </c>
      <c r="H479" s="270" t="s">
        <v>1813</v>
      </c>
      <c r="I479" s="254" t="s">
        <v>125</v>
      </c>
      <c r="J479" s="258" t="s">
        <v>1814</v>
      </c>
      <c r="K479" s="40">
        <v>248000000</v>
      </c>
      <c r="L479" s="254" t="s">
        <v>57</v>
      </c>
      <c r="M479" s="41"/>
      <c r="N479" s="258">
        <v>124000000</v>
      </c>
      <c r="O479" s="260" t="s">
        <v>65</v>
      </c>
      <c r="P479" s="30"/>
      <c r="Q479" s="31" t="s">
        <v>672</v>
      </c>
      <c r="R479" s="31"/>
      <c r="S479" s="31"/>
      <c r="T479" s="31"/>
      <c r="U479" s="261"/>
    </row>
    <row r="480" spans="1:21" ht="99" hidden="1" customHeight="1" x14ac:dyDescent="0.35">
      <c r="A480" s="20" t="s">
        <v>816</v>
      </c>
      <c r="B480" s="21">
        <v>137</v>
      </c>
      <c r="C480" s="21" t="s">
        <v>692</v>
      </c>
      <c r="D480" s="26" t="s">
        <v>693</v>
      </c>
      <c r="E480" s="21">
        <v>429</v>
      </c>
      <c r="F480" s="32" t="s">
        <v>714</v>
      </c>
      <c r="G480" s="53" t="s">
        <v>1815</v>
      </c>
      <c r="H480" s="39" t="s">
        <v>1816</v>
      </c>
      <c r="I480" s="40" t="s">
        <v>820</v>
      </c>
      <c r="J480" s="40" t="s">
        <v>246</v>
      </c>
      <c r="K480" s="46">
        <v>539979</v>
      </c>
      <c r="L480" s="21" t="s">
        <v>57</v>
      </c>
      <c r="M480" s="41"/>
      <c r="N480" s="46">
        <v>539979</v>
      </c>
      <c r="O480" s="29"/>
      <c r="P480" s="30"/>
      <c r="Q480" s="31" t="s">
        <v>672</v>
      </c>
      <c r="R480" s="31"/>
      <c r="S480" s="31"/>
      <c r="T480" s="31"/>
      <c r="U480" s="17"/>
    </row>
    <row r="481" spans="1:21" ht="99" hidden="1" customHeight="1" x14ac:dyDescent="0.35">
      <c r="A481" s="20" t="s">
        <v>816</v>
      </c>
      <c r="B481" s="21">
        <v>157</v>
      </c>
      <c r="C481" s="21" t="s">
        <v>692</v>
      </c>
      <c r="D481" s="26" t="s">
        <v>693</v>
      </c>
      <c r="E481" s="21">
        <v>429</v>
      </c>
      <c r="F481" s="32" t="s">
        <v>714</v>
      </c>
      <c r="G481" s="53" t="s">
        <v>1817</v>
      </c>
      <c r="H481" s="39" t="s">
        <v>1818</v>
      </c>
      <c r="I481" s="21" t="s">
        <v>978</v>
      </c>
      <c r="J481" s="40" t="s">
        <v>1819</v>
      </c>
      <c r="K481" s="46">
        <v>3000000</v>
      </c>
      <c r="L481" s="21" t="s">
        <v>57</v>
      </c>
      <c r="M481" s="41"/>
      <c r="N481" s="46">
        <v>3000000</v>
      </c>
      <c r="O481" s="29"/>
      <c r="P481" s="30"/>
      <c r="Q481" s="31"/>
      <c r="R481" s="31"/>
      <c r="S481" s="31"/>
      <c r="T481" s="31"/>
      <c r="U481" s="17"/>
    </row>
    <row r="482" spans="1:21" ht="99" hidden="1" customHeight="1" x14ac:dyDescent="0.35">
      <c r="A482" s="20" t="s">
        <v>816</v>
      </c>
      <c r="B482" s="21">
        <v>159</v>
      </c>
      <c r="C482" s="21" t="s">
        <v>692</v>
      </c>
      <c r="D482" s="26" t="s">
        <v>693</v>
      </c>
      <c r="E482" s="21">
        <v>429</v>
      </c>
      <c r="F482" s="32" t="s">
        <v>714</v>
      </c>
      <c r="G482" s="53" t="s">
        <v>1820</v>
      </c>
      <c r="H482" s="39" t="s">
        <v>1821</v>
      </c>
      <c r="I482" s="21" t="s">
        <v>978</v>
      </c>
      <c r="J482" s="40"/>
      <c r="K482" s="46">
        <v>206905</v>
      </c>
      <c r="L482" s="21" t="s">
        <v>57</v>
      </c>
      <c r="M482" s="41"/>
      <c r="N482" s="46">
        <v>206905</v>
      </c>
      <c r="O482" s="29"/>
      <c r="P482" s="30"/>
      <c r="Q482" s="31"/>
      <c r="R482" s="31"/>
      <c r="S482" s="31"/>
      <c r="T482" s="31"/>
      <c r="U482" s="17"/>
    </row>
    <row r="483" spans="1:21" s="262" customFormat="1" ht="99" customHeight="1" x14ac:dyDescent="0.35">
      <c r="A483" s="253" t="s">
        <v>125</v>
      </c>
      <c r="B483" s="266">
        <v>494</v>
      </c>
      <c r="C483" s="254" t="s">
        <v>664</v>
      </c>
      <c r="D483" s="266" t="s">
        <v>921</v>
      </c>
      <c r="E483" s="266">
        <v>121</v>
      </c>
      <c r="F483" s="268" t="s">
        <v>1811</v>
      </c>
      <c r="G483" s="268" t="s">
        <v>1822</v>
      </c>
      <c r="H483" s="270" t="s">
        <v>1823</v>
      </c>
      <c r="I483" s="254" t="s">
        <v>125</v>
      </c>
      <c r="J483" s="258" t="s">
        <v>1824</v>
      </c>
      <c r="K483" s="40">
        <v>830000000</v>
      </c>
      <c r="L483" s="254" t="s">
        <v>57</v>
      </c>
      <c r="M483" s="41"/>
      <c r="N483" s="259">
        <v>150000000</v>
      </c>
      <c r="O483" s="260" t="s">
        <v>65</v>
      </c>
      <c r="P483" s="30"/>
      <c r="Q483" s="31" t="s">
        <v>672</v>
      </c>
      <c r="R483" s="31"/>
      <c r="S483" s="31"/>
      <c r="T483" s="31"/>
      <c r="U483" s="261"/>
    </row>
    <row r="484" spans="1:21" s="18" customFormat="1" ht="99" hidden="1" customHeight="1" x14ac:dyDescent="0.35">
      <c r="A484" s="20" t="s">
        <v>125</v>
      </c>
      <c r="B484" s="26">
        <v>495</v>
      </c>
      <c r="C484" s="21" t="s">
        <v>664</v>
      </c>
      <c r="D484" s="26" t="s">
        <v>921</v>
      </c>
      <c r="E484" s="26">
        <v>121</v>
      </c>
      <c r="F484" s="33" t="s">
        <v>1811</v>
      </c>
      <c r="G484" s="33" t="s">
        <v>1825</v>
      </c>
      <c r="H484" s="39" t="s">
        <v>1826</v>
      </c>
      <c r="I484" s="21" t="s">
        <v>125</v>
      </c>
      <c r="J484" s="40" t="s">
        <v>1744</v>
      </c>
      <c r="K484" s="52">
        <v>26351389.042633306</v>
      </c>
      <c r="L484" s="21" t="s">
        <v>63</v>
      </c>
      <c r="M484" s="41">
        <v>18445972.329843313</v>
      </c>
      <c r="N484" s="52">
        <v>23000000</v>
      </c>
      <c r="O484" s="29" t="s">
        <v>65</v>
      </c>
      <c r="P484" s="30"/>
      <c r="Q484" s="31" t="s">
        <v>672</v>
      </c>
      <c r="R484" s="31"/>
      <c r="S484" s="31"/>
      <c r="T484" s="31"/>
      <c r="U484" s="227"/>
    </row>
    <row r="485" spans="1:21" s="262" customFormat="1" ht="99" customHeight="1" x14ac:dyDescent="0.35">
      <c r="A485" s="253" t="s">
        <v>125</v>
      </c>
      <c r="B485" s="266">
        <v>497</v>
      </c>
      <c r="C485" s="254" t="s">
        <v>683</v>
      </c>
      <c r="D485" s="266" t="s">
        <v>1192</v>
      </c>
      <c r="E485" s="266">
        <v>220</v>
      </c>
      <c r="F485" s="255" t="s">
        <v>1827</v>
      </c>
      <c r="G485" s="256" t="s">
        <v>1828</v>
      </c>
      <c r="H485" s="257" t="s">
        <v>1829</v>
      </c>
      <c r="I485" s="254" t="s">
        <v>125</v>
      </c>
      <c r="J485" s="258" t="s">
        <v>1830</v>
      </c>
      <c r="K485" s="40">
        <v>1500000</v>
      </c>
      <c r="L485" s="254" t="s">
        <v>63</v>
      </c>
      <c r="M485" s="41">
        <v>1050000</v>
      </c>
      <c r="N485" s="258">
        <v>1500000</v>
      </c>
      <c r="O485" s="260" t="s">
        <v>65</v>
      </c>
      <c r="P485" s="30"/>
      <c r="Q485" s="31" t="s">
        <v>672</v>
      </c>
      <c r="R485" s="31"/>
      <c r="S485" s="31"/>
      <c r="T485" s="31"/>
      <c r="U485" s="261"/>
    </row>
    <row r="486" spans="1:21" s="262" customFormat="1" ht="99" customHeight="1" x14ac:dyDescent="0.35">
      <c r="A486" s="253" t="s">
        <v>125</v>
      </c>
      <c r="B486" s="266">
        <v>498</v>
      </c>
      <c r="C486" s="254" t="s">
        <v>683</v>
      </c>
      <c r="D486" s="266" t="s">
        <v>1192</v>
      </c>
      <c r="E486" s="266">
        <v>221</v>
      </c>
      <c r="F486" s="263" t="s">
        <v>1831</v>
      </c>
      <c r="G486" s="256" t="s">
        <v>1832</v>
      </c>
      <c r="H486" s="257" t="s">
        <v>124</v>
      </c>
      <c r="I486" s="254" t="s">
        <v>125</v>
      </c>
      <c r="J486" s="258" t="s">
        <v>126</v>
      </c>
      <c r="K486" s="40">
        <v>121000000</v>
      </c>
      <c r="L486" s="254" t="s">
        <v>63</v>
      </c>
      <c r="M486" s="41">
        <v>84700000</v>
      </c>
      <c r="N486" s="259">
        <v>55000000</v>
      </c>
      <c r="O486" s="260" t="s">
        <v>65</v>
      </c>
      <c r="P486" s="30"/>
      <c r="Q486" s="31" t="s">
        <v>672</v>
      </c>
      <c r="R486" s="31"/>
      <c r="S486" s="31"/>
      <c r="T486" s="31"/>
      <c r="U486" s="261"/>
    </row>
    <row r="487" spans="1:21" s="18" customFormat="1" ht="99" hidden="1" customHeight="1" x14ac:dyDescent="0.35">
      <c r="A487" s="20" t="s">
        <v>125</v>
      </c>
      <c r="B487" s="26">
        <v>499</v>
      </c>
      <c r="C487" s="21" t="s">
        <v>683</v>
      </c>
      <c r="D487" s="26" t="s">
        <v>1192</v>
      </c>
      <c r="E487" s="26">
        <v>220</v>
      </c>
      <c r="F487" s="32" t="s">
        <v>1827</v>
      </c>
      <c r="G487" s="53" t="s">
        <v>1833</v>
      </c>
      <c r="H487" s="54" t="s">
        <v>1834</v>
      </c>
      <c r="I487" s="21" t="s">
        <v>125</v>
      </c>
      <c r="J487" s="40" t="s">
        <v>1835</v>
      </c>
      <c r="K487" s="40">
        <v>9000000</v>
      </c>
      <c r="L487" s="21" t="s">
        <v>63</v>
      </c>
      <c r="M487" s="41">
        <v>6300000</v>
      </c>
      <c r="N487" s="40">
        <v>3000000</v>
      </c>
      <c r="O487" s="29" t="s">
        <v>65</v>
      </c>
      <c r="P487" s="30"/>
      <c r="Q487" s="31"/>
      <c r="R487" s="31"/>
      <c r="S487" s="31"/>
      <c r="T487" s="31"/>
      <c r="U487" s="227"/>
    </row>
    <row r="488" spans="1:21" ht="99" hidden="1" customHeight="1" x14ac:dyDescent="0.35">
      <c r="A488" s="20" t="s">
        <v>816</v>
      </c>
      <c r="B488" s="21">
        <v>230</v>
      </c>
      <c r="C488" s="21" t="s">
        <v>692</v>
      </c>
      <c r="D488" s="26" t="s">
        <v>693</v>
      </c>
      <c r="E488" s="21">
        <v>429</v>
      </c>
      <c r="F488" s="32" t="s">
        <v>714</v>
      </c>
      <c r="G488" s="53" t="s">
        <v>1836</v>
      </c>
      <c r="H488" s="39" t="s">
        <v>1837</v>
      </c>
      <c r="I488" s="21" t="s">
        <v>1838</v>
      </c>
      <c r="J488" s="40" t="s">
        <v>1839</v>
      </c>
      <c r="K488" s="40">
        <v>507500</v>
      </c>
      <c r="L488" s="21" t="s">
        <v>57</v>
      </c>
      <c r="M488" s="41"/>
      <c r="N488" s="40">
        <v>507500</v>
      </c>
      <c r="O488" s="29"/>
      <c r="P488" s="30"/>
      <c r="Q488" s="31"/>
      <c r="R488" s="31"/>
      <c r="S488" s="31"/>
      <c r="T488" s="31"/>
      <c r="U488" s="17"/>
    </row>
    <row r="489" spans="1:21" s="262" customFormat="1" ht="99" customHeight="1" x14ac:dyDescent="0.35">
      <c r="A489" s="253" t="s">
        <v>125</v>
      </c>
      <c r="B489" s="266">
        <v>500</v>
      </c>
      <c r="C489" s="254" t="s">
        <v>683</v>
      </c>
      <c r="D489" s="266" t="s">
        <v>1192</v>
      </c>
      <c r="E489" s="266">
        <v>221</v>
      </c>
      <c r="F489" s="263" t="s">
        <v>1831</v>
      </c>
      <c r="G489" s="256" t="s">
        <v>1840</v>
      </c>
      <c r="H489" s="257" t="s">
        <v>1841</v>
      </c>
      <c r="I489" s="254" t="s">
        <v>125</v>
      </c>
      <c r="J489" s="258" t="s">
        <v>151</v>
      </c>
      <c r="K489" s="40">
        <v>93000000</v>
      </c>
      <c r="L489" s="254" t="s">
        <v>63</v>
      </c>
      <c r="M489" s="41">
        <v>65099999.999999993</v>
      </c>
      <c r="N489" s="259">
        <v>40000000</v>
      </c>
      <c r="O489" s="260" t="s">
        <v>65</v>
      </c>
      <c r="P489" s="30"/>
      <c r="Q489" s="31" t="s">
        <v>672</v>
      </c>
      <c r="R489" s="31"/>
      <c r="S489" s="31"/>
      <c r="T489" s="31"/>
      <c r="U489" s="261"/>
    </row>
    <row r="490" spans="1:21" s="18" customFormat="1" ht="99" hidden="1" customHeight="1" x14ac:dyDescent="0.35">
      <c r="A490" s="20" t="s">
        <v>125</v>
      </c>
      <c r="B490" s="26">
        <v>501</v>
      </c>
      <c r="C490" s="21" t="s">
        <v>683</v>
      </c>
      <c r="D490" s="26" t="s">
        <v>1192</v>
      </c>
      <c r="E490" s="26">
        <v>221</v>
      </c>
      <c r="F490" s="64" t="s">
        <v>1831</v>
      </c>
      <c r="G490" s="53" t="s">
        <v>1842</v>
      </c>
      <c r="H490" s="54" t="s">
        <v>1843</v>
      </c>
      <c r="I490" s="21" t="s">
        <v>125</v>
      </c>
      <c r="J490" s="40" t="s">
        <v>151</v>
      </c>
      <c r="K490" s="40">
        <v>63000000</v>
      </c>
      <c r="L490" s="21" t="s">
        <v>57</v>
      </c>
      <c r="M490" s="41"/>
      <c r="N490" s="27">
        <v>15000000</v>
      </c>
      <c r="O490" s="29" t="s">
        <v>65</v>
      </c>
      <c r="P490" s="30"/>
      <c r="Q490" s="31" t="s">
        <v>672</v>
      </c>
      <c r="R490" s="31"/>
      <c r="S490" s="31"/>
      <c r="T490" s="31"/>
      <c r="U490" s="227"/>
    </row>
    <row r="491" spans="1:21" ht="99" hidden="1" customHeight="1" x14ac:dyDescent="0.35">
      <c r="A491" s="20" t="s">
        <v>816</v>
      </c>
      <c r="B491" s="21">
        <v>148</v>
      </c>
      <c r="C491" s="21" t="s">
        <v>692</v>
      </c>
      <c r="D491" s="26" t="s">
        <v>728</v>
      </c>
      <c r="E491" s="21">
        <v>439</v>
      </c>
      <c r="F491" s="32" t="s">
        <v>953</v>
      </c>
      <c r="G491" s="53" t="s">
        <v>1844</v>
      </c>
      <c r="H491" s="39" t="s">
        <v>1845</v>
      </c>
      <c r="I491" s="21" t="s">
        <v>820</v>
      </c>
      <c r="J491" s="40"/>
      <c r="K491" s="46">
        <v>60000</v>
      </c>
      <c r="L491" s="21" t="s">
        <v>57</v>
      </c>
      <c r="M491" s="41"/>
      <c r="N491" s="46">
        <v>60000</v>
      </c>
      <c r="O491" s="29"/>
      <c r="P491" s="30"/>
      <c r="Q491" s="31" t="s">
        <v>672</v>
      </c>
      <c r="R491" s="31"/>
      <c r="S491" s="31"/>
      <c r="T491" s="31"/>
      <c r="U491" s="17"/>
    </row>
    <row r="492" spans="1:21" s="262" customFormat="1" ht="99" customHeight="1" x14ac:dyDescent="0.35">
      <c r="A492" s="253" t="s">
        <v>125</v>
      </c>
      <c r="B492" s="266">
        <v>502</v>
      </c>
      <c r="C492" s="254" t="s">
        <v>683</v>
      </c>
      <c r="D492" s="266" t="s">
        <v>1192</v>
      </c>
      <c r="E492" s="266">
        <v>223</v>
      </c>
      <c r="F492" s="263" t="s">
        <v>1194</v>
      </c>
      <c r="G492" s="256" t="s">
        <v>1846</v>
      </c>
      <c r="H492" s="257" t="s">
        <v>239</v>
      </c>
      <c r="I492" s="254" t="s">
        <v>125</v>
      </c>
      <c r="J492" s="254" t="s">
        <v>187</v>
      </c>
      <c r="K492" s="40">
        <v>17000000</v>
      </c>
      <c r="L492" s="254" t="s">
        <v>63</v>
      </c>
      <c r="M492" s="41">
        <v>11900000</v>
      </c>
      <c r="N492" s="258">
        <v>14000000</v>
      </c>
      <c r="O492" s="260" t="s">
        <v>65</v>
      </c>
      <c r="P492" s="30"/>
      <c r="Q492" s="31"/>
      <c r="R492" s="31"/>
      <c r="S492" s="31"/>
      <c r="T492" s="31"/>
      <c r="U492" s="261"/>
    </row>
    <row r="493" spans="1:21" s="18" customFormat="1" ht="99" hidden="1" customHeight="1" x14ac:dyDescent="0.35">
      <c r="A493" s="20" t="s">
        <v>125</v>
      </c>
      <c r="B493" s="26">
        <v>503</v>
      </c>
      <c r="C493" s="21" t="s">
        <v>683</v>
      </c>
      <c r="D493" s="26" t="s">
        <v>1192</v>
      </c>
      <c r="E493" s="26">
        <v>223</v>
      </c>
      <c r="F493" s="64" t="s">
        <v>1194</v>
      </c>
      <c r="G493" s="53" t="s">
        <v>1847</v>
      </c>
      <c r="H493" s="54" t="s">
        <v>1848</v>
      </c>
      <c r="I493" s="21" t="s">
        <v>125</v>
      </c>
      <c r="J493" s="40" t="s">
        <v>1849</v>
      </c>
      <c r="K493" s="40">
        <v>31500000</v>
      </c>
      <c r="L493" s="21" t="s">
        <v>63</v>
      </c>
      <c r="M493" s="41">
        <v>22050000</v>
      </c>
      <c r="N493" s="27">
        <v>15750000</v>
      </c>
      <c r="O493" s="29" t="s">
        <v>65</v>
      </c>
      <c r="P493" s="30"/>
      <c r="Q493" s="31" t="s">
        <v>672</v>
      </c>
      <c r="R493" s="31"/>
      <c r="S493" s="31"/>
      <c r="T493" s="31"/>
      <c r="U493" s="227"/>
    </row>
    <row r="494" spans="1:21" s="18" customFormat="1" ht="99" hidden="1" customHeight="1" x14ac:dyDescent="0.35">
      <c r="A494" s="20" t="s">
        <v>125</v>
      </c>
      <c r="B494" s="26">
        <v>503.1</v>
      </c>
      <c r="C494" s="21" t="s">
        <v>683</v>
      </c>
      <c r="D494" s="26" t="s">
        <v>1192</v>
      </c>
      <c r="E494" s="26">
        <v>223</v>
      </c>
      <c r="F494" s="64" t="s">
        <v>1194</v>
      </c>
      <c r="G494" s="53" t="s">
        <v>1850</v>
      </c>
      <c r="H494" s="54" t="s">
        <v>1848</v>
      </c>
      <c r="I494" s="21" t="s">
        <v>125</v>
      </c>
      <c r="J494" s="40" t="s">
        <v>1849</v>
      </c>
      <c r="K494" s="40">
        <v>10968555</v>
      </c>
      <c r="L494" s="21" t="s">
        <v>57</v>
      </c>
      <c r="M494" s="41"/>
      <c r="N494" s="27">
        <v>5484277.5</v>
      </c>
      <c r="O494" s="29" t="s">
        <v>65</v>
      </c>
      <c r="P494" s="30"/>
      <c r="Q494" s="31"/>
      <c r="R494" s="31"/>
      <c r="S494" s="31"/>
      <c r="T494" s="31"/>
      <c r="U494" s="227"/>
    </row>
    <row r="495" spans="1:21" ht="99" hidden="1" customHeight="1" x14ac:dyDescent="0.35">
      <c r="A495" s="20" t="s">
        <v>139</v>
      </c>
      <c r="B495" s="21">
        <v>19</v>
      </c>
      <c r="C495" s="21" t="s">
        <v>692</v>
      </c>
      <c r="D495" s="26" t="s">
        <v>728</v>
      </c>
      <c r="E495" s="21">
        <v>440</v>
      </c>
      <c r="F495" s="32" t="s">
        <v>757</v>
      </c>
      <c r="G495" s="53" t="s">
        <v>1851</v>
      </c>
      <c r="H495" s="39" t="s">
        <v>1852</v>
      </c>
      <c r="I495" s="21" t="s">
        <v>767</v>
      </c>
      <c r="J495" s="40" t="s">
        <v>1853</v>
      </c>
      <c r="K495" s="40">
        <v>77000000</v>
      </c>
      <c r="L495" s="21" t="s">
        <v>57</v>
      </c>
      <c r="M495" s="41"/>
      <c r="N495" s="27">
        <v>38500000</v>
      </c>
      <c r="O495" s="29" t="s">
        <v>1854</v>
      </c>
      <c r="P495" s="30"/>
      <c r="Q495" s="31" t="s">
        <v>741</v>
      </c>
      <c r="R495" s="31"/>
      <c r="S495" s="31"/>
      <c r="T495" s="31"/>
      <c r="U495" s="17"/>
    </row>
    <row r="496" spans="1:21" s="18" customFormat="1" ht="99" hidden="1" customHeight="1" x14ac:dyDescent="0.35">
      <c r="A496" s="20" t="s">
        <v>125</v>
      </c>
      <c r="B496" s="21">
        <v>504</v>
      </c>
      <c r="C496" s="21" t="s">
        <v>742</v>
      </c>
      <c r="D496" s="26" t="s">
        <v>743</v>
      </c>
      <c r="E496" s="21">
        <v>317</v>
      </c>
      <c r="F496" s="64" t="s">
        <v>1130</v>
      </c>
      <c r="G496" s="53" t="s">
        <v>1855</v>
      </c>
      <c r="H496" s="54" t="s">
        <v>1856</v>
      </c>
      <c r="I496" s="21" t="s">
        <v>125</v>
      </c>
      <c r="J496" s="40" t="s">
        <v>1857</v>
      </c>
      <c r="K496" s="40">
        <v>600000</v>
      </c>
      <c r="L496" s="21" t="s">
        <v>62</v>
      </c>
      <c r="M496" s="41">
        <v>420000</v>
      </c>
      <c r="N496" s="27">
        <v>600000</v>
      </c>
      <c r="O496" s="29" t="s">
        <v>65</v>
      </c>
      <c r="P496" s="30"/>
      <c r="Q496" s="31"/>
      <c r="R496" s="31"/>
      <c r="S496" s="31"/>
      <c r="T496" s="31"/>
      <c r="U496" s="227"/>
    </row>
    <row r="497" spans="1:21" ht="168" hidden="1" x14ac:dyDescent="0.35">
      <c r="A497" s="20" t="s">
        <v>816</v>
      </c>
      <c r="B497" s="21">
        <v>125</v>
      </c>
      <c r="C497" s="21" t="s">
        <v>692</v>
      </c>
      <c r="D497" s="26" t="s">
        <v>728</v>
      </c>
      <c r="E497" s="21">
        <v>440</v>
      </c>
      <c r="F497" s="32" t="s">
        <v>757</v>
      </c>
      <c r="G497" s="53" t="s">
        <v>1858</v>
      </c>
      <c r="H497" s="39" t="s">
        <v>1859</v>
      </c>
      <c r="I497" s="21" t="s">
        <v>940</v>
      </c>
      <c r="J497" s="40" t="s">
        <v>1860</v>
      </c>
      <c r="K497" s="46">
        <v>40000000</v>
      </c>
      <c r="L497" s="21" t="s">
        <v>57</v>
      </c>
      <c r="M497" s="41"/>
      <c r="N497" s="27">
        <v>20000000</v>
      </c>
      <c r="O497" s="29" t="s">
        <v>1255</v>
      </c>
      <c r="P497" s="30"/>
      <c r="Q497" s="31" t="s">
        <v>672</v>
      </c>
      <c r="R497" s="31"/>
      <c r="S497" s="31"/>
      <c r="T497" s="31"/>
      <c r="U497" s="17"/>
    </row>
    <row r="498" spans="1:21" s="18" customFormat="1" ht="99" hidden="1" customHeight="1" x14ac:dyDescent="0.35">
      <c r="A498" s="20" t="s">
        <v>1365</v>
      </c>
      <c r="B498" s="21">
        <v>505</v>
      </c>
      <c r="C498" s="21" t="s">
        <v>742</v>
      </c>
      <c r="D498" s="21" t="s">
        <v>743</v>
      </c>
      <c r="E498" s="21">
        <v>312</v>
      </c>
      <c r="F498" s="32" t="s">
        <v>1366</v>
      </c>
      <c r="G498" s="53" t="s">
        <v>1861</v>
      </c>
      <c r="H498" s="54" t="s">
        <v>1862</v>
      </c>
      <c r="I498" s="21" t="s">
        <v>1365</v>
      </c>
      <c r="J498" s="21" t="s">
        <v>1365</v>
      </c>
      <c r="K498" s="40">
        <v>2596444000</v>
      </c>
      <c r="L498" s="21" t="s">
        <v>64</v>
      </c>
      <c r="M498" s="41">
        <v>1817510800</v>
      </c>
      <c r="N498" s="27">
        <v>449111000</v>
      </c>
      <c r="O498" s="29" t="s">
        <v>65</v>
      </c>
      <c r="P498" s="30"/>
      <c r="Q498" s="31" t="s">
        <v>672</v>
      </c>
      <c r="R498" s="31"/>
      <c r="S498" s="31"/>
      <c r="T498" s="31"/>
      <c r="U498" s="227"/>
    </row>
    <row r="499" spans="1:21" s="18" customFormat="1" ht="99" hidden="1" customHeight="1" x14ac:dyDescent="0.35">
      <c r="A499" s="20" t="s">
        <v>1365</v>
      </c>
      <c r="B499" s="21">
        <v>506</v>
      </c>
      <c r="C499" s="21" t="s">
        <v>742</v>
      </c>
      <c r="D499" s="21" t="s">
        <v>743</v>
      </c>
      <c r="E499" s="21">
        <v>312</v>
      </c>
      <c r="F499" s="32" t="s">
        <v>1366</v>
      </c>
      <c r="G499" s="53" t="s">
        <v>1863</v>
      </c>
      <c r="H499" s="54" t="s">
        <v>1864</v>
      </c>
      <c r="I499" s="21" t="s">
        <v>1365</v>
      </c>
      <c r="J499" s="21" t="s">
        <v>1365</v>
      </c>
      <c r="K499" s="40">
        <v>221756000</v>
      </c>
      <c r="L499" s="21" t="s">
        <v>62</v>
      </c>
      <c r="M499" s="41">
        <v>155229200</v>
      </c>
      <c r="N499" s="27">
        <v>55439000</v>
      </c>
      <c r="O499" s="29" t="s">
        <v>65</v>
      </c>
      <c r="P499" s="30"/>
      <c r="Q499" s="31" t="s">
        <v>741</v>
      </c>
      <c r="R499" s="31"/>
      <c r="S499" s="31"/>
      <c r="T499" s="31"/>
      <c r="U499" s="227"/>
    </row>
    <row r="500" spans="1:21" s="18" customFormat="1" ht="99" hidden="1" customHeight="1" x14ac:dyDescent="0.35">
      <c r="A500" s="20" t="s">
        <v>1365</v>
      </c>
      <c r="B500" s="21">
        <v>507</v>
      </c>
      <c r="C500" s="21" t="s">
        <v>742</v>
      </c>
      <c r="D500" s="21" t="s">
        <v>743</v>
      </c>
      <c r="E500" s="21">
        <v>312</v>
      </c>
      <c r="F500" s="32" t="s">
        <v>1366</v>
      </c>
      <c r="G500" s="53" t="s">
        <v>1865</v>
      </c>
      <c r="H500" s="54" t="s">
        <v>1377</v>
      </c>
      <c r="I500" s="21" t="s">
        <v>1365</v>
      </c>
      <c r="J500" s="21" t="s">
        <v>1365</v>
      </c>
      <c r="K500" s="40">
        <v>571000000</v>
      </c>
      <c r="L500" s="21" t="s">
        <v>64</v>
      </c>
      <c r="M500" s="41">
        <v>399700000</v>
      </c>
      <c r="N500" s="27">
        <v>100000000</v>
      </c>
      <c r="O500" s="29" t="s">
        <v>65</v>
      </c>
      <c r="P500" s="30"/>
      <c r="Q500" s="31" t="s">
        <v>672</v>
      </c>
      <c r="R500" s="31"/>
      <c r="S500" s="31"/>
      <c r="T500" s="31" t="s">
        <v>827</v>
      </c>
      <c r="U500" s="227"/>
    </row>
    <row r="501" spans="1:21" s="18" customFormat="1" ht="99" hidden="1" customHeight="1" x14ac:dyDescent="0.35">
      <c r="A501" s="20" t="s">
        <v>1365</v>
      </c>
      <c r="B501" s="26">
        <v>510</v>
      </c>
      <c r="C501" s="21" t="s">
        <v>742</v>
      </c>
      <c r="D501" s="21" t="s">
        <v>743</v>
      </c>
      <c r="E501" s="26">
        <v>314</v>
      </c>
      <c r="F501" s="32" t="s">
        <v>1423</v>
      </c>
      <c r="G501" s="53" t="s">
        <v>1866</v>
      </c>
      <c r="H501" s="54" t="s">
        <v>1427</v>
      </c>
      <c r="I501" s="21" t="s">
        <v>1365</v>
      </c>
      <c r="J501" s="21" t="s">
        <v>1365</v>
      </c>
      <c r="K501" s="40">
        <v>377000000</v>
      </c>
      <c r="L501" s="21" t="s">
        <v>64</v>
      </c>
      <c r="M501" s="41">
        <v>263899999.99999997</v>
      </c>
      <c r="N501" s="40">
        <v>327000000</v>
      </c>
      <c r="O501" s="29" t="s">
        <v>65</v>
      </c>
      <c r="P501" s="30"/>
      <c r="Q501" s="31" t="s">
        <v>672</v>
      </c>
      <c r="R501" s="31"/>
      <c r="S501" s="31"/>
      <c r="T501" s="31" t="s">
        <v>827</v>
      </c>
      <c r="U501" s="227"/>
    </row>
    <row r="502" spans="1:21" ht="99" hidden="1" customHeight="1" x14ac:dyDescent="0.35">
      <c r="A502" s="20" t="s">
        <v>816</v>
      </c>
      <c r="B502" s="21">
        <v>119</v>
      </c>
      <c r="C502" s="21" t="s">
        <v>692</v>
      </c>
      <c r="D502" s="26" t="s">
        <v>728</v>
      </c>
      <c r="E502" s="21">
        <v>440</v>
      </c>
      <c r="F502" s="32" t="s">
        <v>757</v>
      </c>
      <c r="G502" s="53" t="s">
        <v>1867</v>
      </c>
      <c r="H502" s="39" t="s">
        <v>1868</v>
      </c>
      <c r="I502" s="21" t="s">
        <v>978</v>
      </c>
      <c r="J502" s="40" t="s">
        <v>1869</v>
      </c>
      <c r="K502" s="46">
        <v>2000000</v>
      </c>
      <c r="L502" s="21" t="s">
        <v>58</v>
      </c>
      <c r="M502" s="47">
        <v>1400000</v>
      </c>
      <c r="N502" s="46">
        <v>2000000</v>
      </c>
      <c r="O502" s="29"/>
      <c r="P502" s="30"/>
      <c r="Q502" s="31" t="s">
        <v>672</v>
      </c>
      <c r="R502" s="31"/>
      <c r="S502" s="31"/>
      <c r="T502" s="31"/>
      <c r="U502" s="17"/>
    </row>
    <row r="503" spans="1:21" ht="99" hidden="1" customHeight="1" x14ac:dyDescent="0.35">
      <c r="A503" s="20" t="s">
        <v>816</v>
      </c>
      <c r="B503" s="21">
        <v>120</v>
      </c>
      <c r="C503" s="21" t="s">
        <v>692</v>
      </c>
      <c r="D503" s="26" t="s">
        <v>728</v>
      </c>
      <c r="E503" s="21">
        <v>440</v>
      </c>
      <c r="F503" s="32" t="s">
        <v>757</v>
      </c>
      <c r="G503" s="53" t="s">
        <v>1870</v>
      </c>
      <c r="H503" s="39" t="s">
        <v>1871</v>
      </c>
      <c r="I503" s="21" t="s">
        <v>978</v>
      </c>
      <c r="J503" s="40"/>
      <c r="K503" s="46">
        <v>12000000</v>
      </c>
      <c r="L503" s="21" t="s">
        <v>58</v>
      </c>
      <c r="M503" s="47">
        <v>8400000</v>
      </c>
      <c r="N503" s="27">
        <v>6000000</v>
      </c>
      <c r="O503" s="29"/>
      <c r="P503" s="30"/>
      <c r="Q503" s="31" t="s">
        <v>672</v>
      </c>
      <c r="R503" s="31"/>
      <c r="S503" s="31"/>
      <c r="T503" s="31"/>
      <c r="U503" s="17"/>
    </row>
    <row r="504" spans="1:21" s="18" customFormat="1" ht="99" hidden="1" customHeight="1" x14ac:dyDescent="0.35">
      <c r="A504" s="20" t="s">
        <v>1365</v>
      </c>
      <c r="B504" s="26">
        <v>513</v>
      </c>
      <c r="C504" s="21" t="s">
        <v>742</v>
      </c>
      <c r="D504" s="26" t="s">
        <v>743</v>
      </c>
      <c r="E504" s="26">
        <v>313</v>
      </c>
      <c r="F504" s="32" t="s">
        <v>1409</v>
      </c>
      <c r="G504" s="54" t="s">
        <v>1872</v>
      </c>
      <c r="H504" s="54" t="s">
        <v>1872</v>
      </c>
      <c r="I504" s="21" t="s">
        <v>1365</v>
      </c>
      <c r="J504" s="21" t="s">
        <v>1365</v>
      </c>
      <c r="K504" s="40">
        <v>7590000</v>
      </c>
      <c r="L504" s="21" t="s">
        <v>61</v>
      </c>
      <c r="M504" s="41">
        <v>2277000</v>
      </c>
      <c r="N504" s="68">
        <v>7590000</v>
      </c>
      <c r="O504" s="29" t="s">
        <v>88</v>
      </c>
      <c r="P504" s="30"/>
      <c r="Q504" s="31"/>
      <c r="R504" s="31"/>
      <c r="S504" s="31"/>
      <c r="T504" s="31"/>
      <c r="U504" s="227"/>
    </row>
    <row r="505" spans="1:21" s="18" customFormat="1" ht="99" hidden="1" customHeight="1" x14ac:dyDescent="0.35">
      <c r="A505" s="20" t="s">
        <v>1365</v>
      </c>
      <c r="B505" s="26">
        <v>514</v>
      </c>
      <c r="C505" s="21" t="s">
        <v>742</v>
      </c>
      <c r="D505" s="21" t="s">
        <v>743</v>
      </c>
      <c r="E505" s="26">
        <v>313</v>
      </c>
      <c r="F505" s="32" t="s">
        <v>1409</v>
      </c>
      <c r="G505" s="53" t="s">
        <v>1873</v>
      </c>
      <c r="H505" s="54" t="s">
        <v>1872</v>
      </c>
      <c r="I505" s="21" t="s">
        <v>1365</v>
      </c>
      <c r="J505" s="21" t="s">
        <v>1365</v>
      </c>
      <c r="K505" s="40">
        <v>8000000</v>
      </c>
      <c r="L505" s="21" t="s">
        <v>61</v>
      </c>
      <c r="M505" s="41">
        <v>2400000</v>
      </c>
      <c r="N505" s="68">
        <v>8000000</v>
      </c>
      <c r="O505" s="29" t="s">
        <v>88</v>
      </c>
      <c r="P505" s="30"/>
      <c r="Q505" s="31"/>
      <c r="R505" s="31"/>
      <c r="S505" s="31"/>
      <c r="T505" s="31"/>
      <c r="U505" s="227"/>
    </row>
    <row r="506" spans="1:21" s="18" customFormat="1" ht="99" hidden="1" customHeight="1" x14ac:dyDescent="0.35">
      <c r="A506" s="20" t="s">
        <v>1365</v>
      </c>
      <c r="B506" s="26">
        <v>518</v>
      </c>
      <c r="C506" s="21" t="s">
        <v>742</v>
      </c>
      <c r="D506" s="26" t="s">
        <v>743</v>
      </c>
      <c r="E506" s="26">
        <v>313</v>
      </c>
      <c r="F506" s="32" t="s">
        <v>1409</v>
      </c>
      <c r="G506" s="53" t="s">
        <v>1874</v>
      </c>
      <c r="H506" s="54" t="s">
        <v>1411</v>
      </c>
      <c r="I506" s="21" t="s">
        <v>1365</v>
      </c>
      <c r="J506" s="21" t="s">
        <v>1365</v>
      </c>
      <c r="K506" s="40">
        <v>15400000</v>
      </c>
      <c r="L506" s="21" t="s">
        <v>61</v>
      </c>
      <c r="M506" s="41">
        <v>4620000</v>
      </c>
      <c r="N506" s="68">
        <v>15400000</v>
      </c>
      <c r="O506" s="29" t="s">
        <v>88</v>
      </c>
      <c r="P506" s="30"/>
      <c r="Q506" s="31" t="s">
        <v>741</v>
      </c>
      <c r="R506" s="31"/>
      <c r="S506" s="31"/>
      <c r="T506" s="31"/>
      <c r="U506" s="227"/>
    </row>
    <row r="507" spans="1:21" ht="99" hidden="1" customHeight="1" x14ac:dyDescent="0.35">
      <c r="A507" s="20" t="s">
        <v>816</v>
      </c>
      <c r="B507" s="21">
        <v>124</v>
      </c>
      <c r="C507" s="21" t="s">
        <v>692</v>
      </c>
      <c r="D507" s="26" t="s">
        <v>728</v>
      </c>
      <c r="E507" s="21">
        <v>440</v>
      </c>
      <c r="F507" s="32" t="s">
        <v>757</v>
      </c>
      <c r="G507" s="53" t="s">
        <v>1875</v>
      </c>
      <c r="H507" s="39" t="s">
        <v>1876</v>
      </c>
      <c r="I507" s="21" t="s">
        <v>940</v>
      </c>
      <c r="J507" s="40" t="s">
        <v>941</v>
      </c>
      <c r="K507" s="46">
        <v>108154672</v>
      </c>
      <c r="L507" s="21" t="s">
        <v>57</v>
      </c>
      <c r="M507" s="41"/>
      <c r="N507" s="27">
        <v>54077336</v>
      </c>
      <c r="O507" s="29"/>
      <c r="P507" s="30"/>
      <c r="Q507" s="31" t="s">
        <v>672</v>
      </c>
      <c r="R507" s="31"/>
      <c r="S507" s="31"/>
      <c r="T507" s="31"/>
      <c r="U507" s="17"/>
    </row>
    <row r="508" spans="1:21" ht="99" hidden="1" customHeight="1" x14ac:dyDescent="0.35">
      <c r="A508" s="20" t="s">
        <v>816</v>
      </c>
      <c r="B508" s="21">
        <v>126</v>
      </c>
      <c r="C508" s="21" t="s">
        <v>692</v>
      </c>
      <c r="D508" s="26" t="s">
        <v>728</v>
      </c>
      <c r="E508" s="21">
        <v>440</v>
      </c>
      <c r="F508" s="32" t="s">
        <v>757</v>
      </c>
      <c r="G508" s="53" t="s">
        <v>1877</v>
      </c>
      <c r="H508" s="39" t="s">
        <v>1878</v>
      </c>
      <c r="I508" s="21" t="s">
        <v>940</v>
      </c>
      <c r="J508" s="40" t="s">
        <v>1879</v>
      </c>
      <c r="K508" s="46">
        <v>6000000</v>
      </c>
      <c r="L508" s="21" t="s">
        <v>57</v>
      </c>
      <c r="M508" s="41"/>
      <c r="N508" s="27">
        <v>3000000</v>
      </c>
      <c r="O508" s="29"/>
      <c r="P508" s="30"/>
      <c r="Q508" s="31" t="s">
        <v>672</v>
      </c>
      <c r="R508" s="31"/>
      <c r="S508" s="31"/>
      <c r="T508" s="31"/>
      <c r="U508" s="17"/>
    </row>
    <row r="509" spans="1:21" ht="99" hidden="1" customHeight="1" x14ac:dyDescent="0.35">
      <c r="A509" s="20" t="s">
        <v>816</v>
      </c>
      <c r="B509" s="21">
        <v>127</v>
      </c>
      <c r="C509" s="21" t="s">
        <v>692</v>
      </c>
      <c r="D509" s="26" t="s">
        <v>728</v>
      </c>
      <c r="E509" s="21">
        <v>440</v>
      </c>
      <c r="F509" s="32" t="s">
        <v>757</v>
      </c>
      <c r="G509" s="53" t="s">
        <v>1880</v>
      </c>
      <c r="H509" s="39" t="s">
        <v>1881</v>
      </c>
      <c r="I509" s="21" t="s">
        <v>940</v>
      </c>
      <c r="J509" s="40"/>
      <c r="K509" s="46">
        <v>45430241</v>
      </c>
      <c r="L509" s="21" t="s">
        <v>57</v>
      </c>
      <c r="M509" s="41"/>
      <c r="N509" s="46">
        <v>45430241</v>
      </c>
      <c r="O509" s="29"/>
      <c r="P509" s="30"/>
      <c r="Q509" s="31" t="s">
        <v>672</v>
      </c>
      <c r="R509" s="31"/>
      <c r="S509" s="31"/>
      <c r="T509" s="31"/>
      <c r="U509" s="17"/>
    </row>
    <row r="510" spans="1:21" ht="99" hidden="1" customHeight="1" x14ac:dyDescent="0.35">
      <c r="A510" s="20" t="s">
        <v>816</v>
      </c>
      <c r="B510" s="21">
        <v>128</v>
      </c>
      <c r="C510" s="21" t="s">
        <v>692</v>
      </c>
      <c r="D510" s="26" t="s">
        <v>728</v>
      </c>
      <c r="E510" s="21">
        <v>440</v>
      </c>
      <c r="F510" s="32" t="s">
        <v>757</v>
      </c>
      <c r="G510" s="53" t="s">
        <v>1882</v>
      </c>
      <c r="H510" s="39" t="s">
        <v>1883</v>
      </c>
      <c r="I510" s="21" t="s">
        <v>940</v>
      </c>
      <c r="J510" s="40"/>
      <c r="K510" s="46">
        <v>3000000</v>
      </c>
      <c r="L510" s="21" t="s">
        <v>57</v>
      </c>
      <c r="M510" s="41"/>
      <c r="N510" s="46">
        <v>3000000</v>
      </c>
      <c r="O510" s="29"/>
      <c r="P510" s="30"/>
      <c r="Q510" s="31"/>
      <c r="R510" s="31"/>
      <c r="S510" s="31"/>
      <c r="T510" s="31"/>
      <c r="U510" s="17"/>
    </row>
    <row r="511" spans="1:21" ht="99" hidden="1" customHeight="1" x14ac:dyDescent="0.35">
      <c r="A511" s="20" t="s">
        <v>816</v>
      </c>
      <c r="B511" s="21">
        <v>129</v>
      </c>
      <c r="C511" s="21" t="s">
        <v>692</v>
      </c>
      <c r="D511" s="26" t="s">
        <v>728</v>
      </c>
      <c r="E511" s="21">
        <v>440</v>
      </c>
      <c r="F511" s="32" t="s">
        <v>757</v>
      </c>
      <c r="G511" s="53" t="s">
        <v>1884</v>
      </c>
      <c r="H511" s="39" t="s">
        <v>1885</v>
      </c>
      <c r="I511" s="21" t="s">
        <v>944</v>
      </c>
      <c r="J511" s="21"/>
      <c r="K511" s="86">
        <v>5512397</v>
      </c>
      <c r="L511" s="21" t="s">
        <v>57</v>
      </c>
      <c r="M511" s="41"/>
      <c r="N511" s="27">
        <v>2756198.5</v>
      </c>
      <c r="O511" s="29"/>
      <c r="P511" s="30"/>
      <c r="Q511" s="31" t="s">
        <v>672</v>
      </c>
      <c r="R511" s="31"/>
      <c r="S511" s="31"/>
      <c r="T511" s="31"/>
      <c r="U511" s="17"/>
    </row>
    <row r="512" spans="1:21" ht="99" hidden="1" customHeight="1" x14ac:dyDescent="0.35">
      <c r="A512" s="20" t="s">
        <v>816</v>
      </c>
      <c r="B512" s="21">
        <v>132</v>
      </c>
      <c r="C512" s="21" t="s">
        <v>692</v>
      </c>
      <c r="D512" s="26" t="s">
        <v>728</v>
      </c>
      <c r="E512" s="21">
        <v>440</v>
      </c>
      <c r="F512" s="32" t="s">
        <v>757</v>
      </c>
      <c r="G512" s="53" t="s">
        <v>1886</v>
      </c>
      <c r="H512" s="39" t="s">
        <v>1887</v>
      </c>
      <c r="I512" s="21" t="s">
        <v>820</v>
      </c>
      <c r="J512" s="40"/>
      <c r="K512" s="46">
        <v>619375</v>
      </c>
      <c r="L512" s="21" t="s">
        <v>57</v>
      </c>
      <c r="M512" s="41"/>
      <c r="N512" s="46">
        <v>619375</v>
      </c>
      <c r="O512" s="29"/>
      <c r="P512" s="30"/>
      <c r="Q512" s="31" t="s">
        <v>672</v>
      </c>
      <c r="R512" s="31"/>
      <c r="S512" s="31"/>
      <c r="T512" s="31"/>
      <c r="U512" s="17"/>
    </row>
    <row r="513" spans="1:21" ht="99" hidden="1" customHeight="1" x14ac:dyDescent="0.35">
      <c r="A513" s="20" t="s">
        <v>816</v>
      </c>
      <c r="B513" s="21">
        <v>133</v>
      </c>
      <c r="C513" s="21" t="s">
        <v>692</v>
      </c>
      <c r="D513" s="26" t="s">
        <v>728</v>
      </c>
      <c r="E513" s="21">
        <v>440</v>
      </c>
      <c r="F513" s="32" t="s">
        <v>757</v>
      </c>
      <c r="G513" s="53" t="s">
        <v>1888</v>
      </c>
      <c r="H513" s="39" t="s">
        <v>1889</v>
      </c>
      <c r="I513" s="21" t="s">
        <v>820</v>
      </c>
      <c r="J513" s="40"/>
      <c r="K513" s="46">
        <v>2400000</v>
      </c>
      <c r="L513" s="21" t="s">
        <v>57</v>
      </c>
      <c r="M513" s="41"/>
      <c r="N513" s="27">
        <v>1200000</v>
      </c>
      <c r="O513" s="29"/>
      <c r="P513" s="30"/>
      <c r="Q513" s="31" t="s">
        <v>672</v>
      </c>
      <c r="R513" s="31"/>
      <c r="S513" s="31"/>
      <c r="T513" s="31"/>
      <c r="U513" s="17"/>
    </row>
    <row r="514" spans="1:21" ht="99" hidden="1" customHeight="1" x14ac:dyDescent="0.35">
      <c r="A514" s="20" t="s">
        <v>816</v>
      </c>
      <c r="B514" s="21">
        <v>134</v>
      </c>
      <c r="C514" s="21" t="s">
        <v>692</v>
      </c>
      <c r="D514" s="26" t="s">
        <v>728</v>
      </c>
      <c r="E514" s="21">
        <v>440</v>
      </c>
      <c r="F514" s="32" t="s">
        <v>757</v>
      </c>
      <c r="G514" s="53" t="s">
        <v>1890</v>
      </c>
      <c r="H514" s="39" t="s">
        <v>1891</v>
      </c>
      <c r="I514" s="21" t="s">
        <v>820</v>
      </c>
      <c r="J514" s="40"/>
      <c r="K514" s="46">
        <v>760000</v>
      </c>
      <c r="L514" s="21" t="s">
        <v>57</v>
      </c>
      <c r="M514" s="41"/>
      <c r="N514" s="27">
        <v>190000</v>
      </c>
      <c r="O514" s="29"/>
      <c r="P514" s="30"/>
      <c r="Q514" s="31" t="s">
        <v>672</v>
      </c>
      <c r="R514" s="31"/>
      <c r="S514" s="31"/>
      <c r="T514" s="31"/>
      <c r="U514" s="17"/>
    </row>
    <row r="515" spans="1:21" ht="99" hidden="1" customHeight="1" x14ac:dyDescent="0.35">
      <c r="A515" s="20" t="s">
        <v>816</v>
      </c>
      <c r="B515" s="21">
        <v>135</v>
      </c>
      <c r="C515" s="21" t="s">
        <v>692</v>
      </c>
      <c r="D515" s="26" t="s">
        <v>728</v>
      </c>
      <c r="E515" s="21">
        <v>440</v>
      </c>
      <c r="F515" s="32" t="s">
        <v>757</v>
      </c>
      <c r="G515" s="53" t="s">
        <v>1892</v>
      </c>
      <c r="H515" s="39" t="s">
        <v>1893</v>
      </c>
      <c r="I515" s="21" t="s">
        <v>820</v>
      </c>
      <c r="J515" s="40"/>
      <c r="K515" s="46">
        <v>37000.949999999997</v>
      </c>
      <c r="L515" s="21" t="s">
        <v>57</v>
      </c>
      <c r="M515" s="41"/>
      <c r="N515" s="46">
        <v>37000.949999999997</v>
      </c>
      <c r="O515" s="29"/>
      <c r="P515" s="30"/>
      <c r="Q515" s="31" t="s">
        <v>672</v>
      </c>
      <c r="R515" s="31"/>
      <c r="S515" s="31"/>
      <c r="T515" s="31"/>
      <c r="U515" s="17"/>
    </row>
    <row r="516" spans="1:21" ht="99" hidden="1" customHeight="1" x14ac:dyDescent="0.35">
      <c r="A516" s="20" t="s">
        <v>816</v>
      </c>
      <c r="B516" s="21">
        <v>136</v>
      </c>
      <c r="C516" s="21" t="s">
        <v>692</v>
      </c>
      <c r="D516" s="26" t="s">
        <v>728</v>
      </c>
      <c r="E516" s="21">
        <v>440</v>
      </c>
      <c r="F516" s="32" t="s">
        <v>757</v>
      </c>
      <c r="G516" s="53" t="s">
        <v>1894</v>
      </c>
      <c r="H516" s="39" t="s">
        <v>1895</v>
      </c>
      <c r="I516" s="21" t="s">
        <v>820</v>
      </c>
      <c r="J516" s="40"/>
      <c r="K516" s="46">
        <v>19218432</v>
      </c>
      <c r="L516" s="21" t="s">
        <v>57</v>
      </c>
      <c r="M516" s="41"/>
      <c r="N516" s="27">
        <v>9609216</v>
      </c>
      <c r="O516" s="29"/>
      <c r="P516" s="30"/>
      <c r="Q516" s="31" t="s">
        <v>672</v>
      </c>
      <c r="R516" s="31"/>
      <c r="S516" s="31"/>
      <c r="T516" s="31"/>
      <c r="U516" s="17"/>
    </row>
    <row r="517" spans="1:21" ht="99" hidden="1" customHeight="1" x14ac:dyDescent="0.35">
      <c r="A517" s="20" t="s">
        <v>816</v>
      </c>
      <c r="B517" s="21">
        <v>138</v>
      </c>
      <c r="C517" s="21" t="s">
        <v>692</v>
      </c>
      <c r="D517" s="26" t="s">
        <v>728</v>
      </c>
      <c r="E517" s="21">
        <v>440</v>
      </c>
      <c r="F517" s="32" t="s">
        <v>757</v>
      </c>
      <c r="G517" s="53" t="s">
        <v>1896</v>
      </c>
      <c r="H517" s="39" t="s">
        <v>1897</v>
      </c>
      <c r="I517" s="21" t="s">
        <v>820</v>
      </c>
      <c r="J517" s="40" t="s">
        <v>978</v>
      </c>
      <c r="K517" s="46">
        <v>2500000</v>
      </c>
      <c r="L517" s="21" t="s">
        <v>57</v>
      </c>
      <c r="M517" s="41"/>
      <c r="N517" s="27">
        <v>1250000</v>
      </c>
      <c r="O517" s="29"/>
      <c r="P517" s="30"/>
      <c r="Q517" s="31" t="s">
        <v>672</v>
      </c>
      <c r="R517" s="31"/>
      <c r="S517" s="31"/>
      <c r="T517" s="31"/>
      <c r="U517" s="17"/>
    </row>
    <row r="518" spans="1:21" ht="99" hidden="1" customHeight="1" x14ac:dyDescent="0.35">
      <c r="A518" s="20" t="s">
        <v>816</v>
      </c>
      <c r="B518" s="21">
        <v>139</v>
      </c>
      <c r="C518" s="21" t="s">
        <v>692</v>
      </c>
      <c r="D518" s="26" t="s">
        <v>728</v>
      </c>
      <c r="E518" s="21">
        <v>440</v>
      </c>
      <c r="F518" s="32" t="s">
        <v>757</v>
      </c>
      <c r="G518" s="53" t="s">
        <v>1898</v>
      </c>
      <c r="H518" s="39" t="s">
        <v>1899</v>
      </c>
      <c r="I518" s="21" t="s">
        <v>820</v>
      </c>
      <c r="J518" s="40"/>
      <c r="K518" s="46">
        <v>900000</v>
      </c>
      <c r="L518" s="21" t="s">
        <v>57</v>
      </c>
      <c r="M518" s="47"/>
      <c r="N518" s="46">
        <v>900000</v>
      </c>
      <c r="O518" s="29"/>
      <c r="P518" s="30"/>
      <c r="Q518" s="31" t="s">
        <v>672</v>
      </c>
      <c r="R518" s="31"/>
      <c r="S518" s="31"/>
      <c r="T518" s="31"/>
      <c r="U518" s="17"/>
    </row>
    <row r="519" spans="1:21" ht="99" hidden="1" customHeight="1" x14ac:dyDescent="0.35">
      <c r="A519" s="20" t="s">
        <v>816</v>
      </c>
      <c r="B519" s="21">
        <v>141</v>
      </c>
      <c r="C519" s="21" t="s">
        <v>692</v>
      </c>
      <c r="D519" s="26" t="s">
        <v>728</v>
      </c>
      <c r="E519" s="21">
        <v>440</v>
      </c>
      <c r="F519" s="32" t="s">
        <v>757</v>
      </c>
      <c r="G519" s="53" t="s">
        <v>1900</v>
      </c>
      <c r="H519" s="39" t="s">
        <v>1901</v>
      </c>
      <c r="I519" s="21" t="s">
        <v>820</v>
      </c>
      <c r="J519" s="40"/>
      <c r="K519" s="46">
        <v>8934381</v>
      </c>
      <c r="L519" s="21" t="s">
        <v>57</v>
      </c>
      <c r="M519" s="41"/>
      <c r="N519" s="46">
        <v>8934381</v>
      </c>
      <c r="O519" s="29"/>
      <c r="P519" s="30"/>
      <c r="Q519" s="31" t="s">
        <v>672</v>
      </c>
      <c r="R519" s="31"/>
      <c r="S519" s="31"/>
      <c r="T519" s="31"/>
      <c r="U519" s="17"/>
    </row>
    <row r="520" spans="1:21" ht="99" hidden="1" customHeight="1" x14ac:dyDescent="0.35">
      <c r="A520" s="20" t="s">
        <v>816</v>
      </c>
      <c r="B520" s="21">
        <v>142</v>
      </c>
      <c r="C520" s="21" t="s">
        <v>692</v>
      </c>
      <c r="D520" s="26" t="s">
        <v>728</v>
      </c>
      <c r="E520" s="21">
        <v>440</v>
      </c>
      <c r="F520" s="32" t="s">
        <v>757</v>
      </c>
      <c r="G520" s="53" t="s">
        <v>1902</v>
      </c>
      <c r="H520" s="39" t="s">
        <v>1903</v>
      </c>
      <c r="I520" s="21" t="s">
        <v>820</v>
      </c>
      <c r="J520" s="40"/>
      <c r="K520" s="46">
        <v>4996455</v>
      </c>
      <c r="L520" s="21" t="s">
        <v>57</v>
      </c>
      <c r="M520" s="41"/>
      <c r="N520" s="46">
        <v>4996455</v>
      </c>
      <c r="O520" s="29"/>
      <c r="P520" s="30"/>
      <c r="Q520" s="31" t="s">
        <v>672</v>
      </c>
      <c r="R520" s="31"/>
      <c r="S520" s="31"/>
      <c r="T520" s="31"/>
      <c r="U520" s="17"/>
    </row>
    <row r="521" spans="1:21" ht="99" hidden="1" customHeight="1" x14ac:dyDescent="0.35">
      <c r="A521" s="20" t="s">
        <v>816</v>
      </c>
      <c r="B521" s="21">
        <v>143</v>
      </c>
      <c r="C521" s="21" t="s">
        <v>692</v>
      </c>
      <c r="D521" s="26" t="s">
        <v>728</v>
      </c>
      <c r="E521" s="21">
        <v>440</v>
      </c>
      <c r="F521" s="32" t="s">
        <v>757</v>
      </c>
      <c r="G521" s="53" t="s">
        <v>1904</v>
      </c>
      <c r="H521" s="39" t="s">
        <v>1905</v>
      </c>
      <c r="I521" s="21" t="s">
        <v>820</v>
      </c>
      <c r="J521" s="40"/>
      <c r="K521" s="46">
        <v>11253309</v>
      </c>
      <c r="L521" s="21" t="s">
        <v>57</v>
      </c>
      <c r="M521" s="41"/>
      <c r="N521" s="27">
        <v>2813327.25</v>
      </c>
      <c r="O521" s="29"/>
      <c r="P521" s="30"/>
      <c r="Q521" s="31" t="s">
        <v>672</v>
      </c>
      <c r="R521" s="31"/>
      <c r="S521" s="31"/>
      <c r="T521" s="31"/>
      <c r="U521" s="17"/>
    </row>
    <row r="522" spans="1:21" ht="99" hidden="1" customHeight="1" x14ac:dyDescent="0.35">
      <c r="A522" s="20" t="s">
        <v>816</v>
      </c>
      <c r="B522" s="21">
        <v>147</v>
      </c>
      <c r="C522" s="21" t="s">
        <v>692</v>
      </c>
      <c r="D522" s="26" t="s">
        <v>728</v>
      </c>
      <c r="E522" s="21">
        <v>440</v>
      </c>
      <c r="F522" s="32" t="s">
        <v>757</v>
      </c>
      <c r="G522" s="53" t="s">
        <v>1906</v>
      </c>
      <c r="H522" s="39" t="s">
        <v>1907</v>
      </c>
      <c r="I522" s="21" t="s">
        <v>820</v>
      </c>
      <c r="J522" s="40"/>
      <c r="K522" s="46">
        <v>2000000</v>
      </c>
      <c r="L522" s="21" t="s">
        <v>57</v>
      </c>
      <c r="M522" s="41"/>
      <c r="N522" s="27">
        <v>500000</v>
      </c>
      <c r="O522" s="29"/>
      <c r="P522" s="30"/>
      <c r="Q522" s="31"/>
      <c r="R522" s="31"/>
      <c r="S522" s="31"/>
      <c r="T522" s="31"/>
      <c r="U522" s="17"/>
    </row>
    <row r="523" spans="1:21" ht="99" hidden="1" customHeight="1" x14ac:dyDescent="0.35">
      <c r="A523" s="20" t="s">
        <v>816</v>
      </c>
      <c r="B523" s="21">
        <v>150</v>
      </c>
      <c r="C523" s="21" t="s">
        <v>692</v>
      </c>
      <c r="D523" s="26" t="s">
        <v>728</v>
      </c>
      <c r="E523" s="21">
        <v>440</v>
      </c>
      <c r="F523" s="32" t="s">
        <v>757</v>
      </c>
      <c r="G523" s="53" t="s">
        <v>1908</v>
      </c>
      <c r="H523" s="39" t="s">
        <v>1909</v>
      </c>
      <c r="I523" s="21" t="s">
        <v>820</v>
      </c>
      <c r="J523" s="40"/>
      <c r="K523" s="40">
        <v>42250000</v>
      </c>
      <c r="L523" s="21" t="s">
        <v>57</v>
      </c>
      <c r="M523" s="41"/>
      <c r="N523" s="40">
        <v>42250000</v>
      </c>
      <c r="O523" s="29"/>
      <c r="P523" s="30"/>
      <c r="Q523" s="31" t="s">
        <v>672</v>
      </c>
      <c r="R523" s="31"/>
      <c r="S523" s="31"/>
      <c r="T523" s="31"/>
      <c r="U523" s="17"/>
    </row>
    <row r="524" spans="1:21" ht="99" hidden="1" customHeight="1" x14ac:dyDescent="0.35">
      <c r="A524" s="20" t="s">
        <v>816</v>
      </c>
      <c r="B524" s="21">
        <v>151</v>
      </c>
      <c r="C524" s="21" t="s">
        <v>692</v>
      </c>
      <c r="D524" s="26" t="s">
        <v>728</v>
      </c>
      <c r="E524" s="21">
        <v>440</v>
      </c>
      <c r="F524" s="32" t="s">
        <v>757</v>
      </c>
      <c r="G524" s="53" t="s">
        <v>1910</v>
      </c>
      <c r="H524" s="39" t="s">
        <v>1911</v>
      </c>
      <c r="I524" s="21" t="s">
        <v>820</v>
      </c>
      <c r="J524" s="40" t="s">
        <v>978</v>
      </c>
      <c r="K524" s="46">
        <v>500000</v>
      </c>
      <c r="L524" s="21" t="s">
        <v>57</v>
      </c>
      <c r="M524" s="41"/>
      <c r="N524" s="27">
        <v>250000</v>
      </c>
      <c r="O524" s="29"/>
      <c r="P524" s="30"/>
      <c r="Q524" s="31" t="s">
        <v>672</v>
      </c>
      <c r="R524" s="31"/>
      <c r="S524" s="31"/>
      <c r="T524" s="31"/>
      <c r="U524" s="17"/>
    </row>
    <row r="525" spans="1:21" ht="99" hidden="1" customHeight="1" x14ac:dyDescent="0.35">
      <c r="A525" s="20" t="s">
        <v>816</v>
      </c>
      <c r="B525" s="21">
        <v>152</v>
      </c>
      <c r="C525" s="21" t="s">
        <v>692</v>
      </c>
      <c r="D525" s="26" t="s">
        <v>728</v>
      </c>
      <c r="E525" s="21">
        <v>440</v>
      </c>
      <c r="F525" s="32" t="s">
        <v>757</v>
      </c>
      <c r="G525" s="53" t="s">
        <v>1912</v>
      </c>
      <c r="H525" s="39" t="s">
        <v>1913</v>
      </c>
      <c r="I525" s="21" t="s">
        <v>820</v>
      </c>
      <c r="J525" s="40"/>
      <c r="K525" s="46">
        <v>828000</v>
      </c>
      <c r="L525" s="21" t="s">
        <v>57</v>
      </c>
      <c r="M525" s="41"/>
      <c r="N525" s="27">
        <v>414000</v>
      </c>
      <c r="O525" s="29"/>
      <c r="P525" s="30"/>
      <c r="Q525" s="31"/>
      <c r="R525" s="31"/>
      <c r="S525" s="31"/>
      <c r="T525" s="31"/>
      <c r="U525" s="17"/>
    </row>
    <row r="526" spans="1:21" ht="99" hidden="1" customHeight="1" x14ac:dyDescent="0.35">
      <c r="A526" s="20" t="s">
        <v>816</v>
      </c>
      <c r="B526" s="21">
        <v>153</v>
      </c>
      <c r="C526" s="21" t="s">
        <v>692</v>
      </c>
      <c r="D526" s="26" t="s">
        <v>728</v>
      </c>
      <c r="E526" s="21">
        <v>440</v>
      </c>
      <c r="F526" s="32" t="s">
        <v>757</v>
      </c>
      <c r="G526" s="53" t="s">
        <v>1914</v>
      </c>
      <c r="H526" s="39" t="s">
        <v>1915</v>
      </c>
      <c r="I526" s="21" t="s">
        <v>820</v>
      </c>
      <c r="J526" s="40"/>
      <c r="K526" s="46">
        <v>487586</v>
      </c>
      <c r="L526" s="21" t="s">
        <v>57</v>
      </c>
      <c r="M526" s="41"/>
      <c r="N526" s="46">
        <v>487586</v>
      </c>
      <c r="O526" s="29"/>
      <c r="P526" s="30"/>
      <c r="Q526" s="31"/>
      <c r="R526" s="31"/>
      <c r="S526" s="31"/>
      <c r="T526" s="31"/>
      <c r="U526" s="17"/>
    </row>
    <row r="527" spans="1:21" ht="99" hidden="1" customHeight="1" x14ac:dyDescent="0.35">
      <c r="A527" s="20" t="s">
        <v>816</v>
      </c>
      <c r="B527" s="21">
        <v>154</v>
      </c>
      <c r="C527" s="21" t="s">
        <v>692</v>
      </c>
      <c r="D527" s="26" t="s">
        <v>728</v>
      </c>
      <c r="E527" s="21">
        <v>440</v>
      </c>
      <c r="F527" s="32" t="s">
        <v>757</v>
      </c>
      <c r="G527" s="53" t="s">
        <v>1916</v>
      </c>
      <c r="H527" s="39" t="s">
        <v>1917</v>
      </c>
      <c r="I527" s="21" t="s">
        <v>820</v>
      </c>
      <c r="J527" s="40"/>
      <c r="K527" s="46">
        <v>89550</v>
      </c>
      <c r="L527" s="21" t="s">
        <v>57</v>
      </c>
      <c r="M527" s="41"/>
      <c r="N527" s="46">
        <v>89550</v>
      </c>
      <c r="O527" s="29"/>
      <c r="P527" s="30"/>
      <c r="Q527" s="31"/>
      <c r="R527" s="31"/>
      <c r="S527" s="31"/>
      <c r="T527" s="31"/>
      <c r="U527" s="17"/>
    </row>
    <row r="528" spans="1:21" ht="99" hidden="1" customHeight="1" x14ac:dyDescent="0.35">
      <c r="A528" s="20" t="s">
        <v>816</v>
      </c>
      <c r="B528" s="21">
        <v>155</v>
      </c>
      <c r="C528" s="21" t="s">
        <v>692</v>
      </c>
      <c r="D528" s="26" t="s">
        <v>728</v>
      </c>
      <c r="E528" s="21">
        <v>440</v>
      </c>
      <c r="F528" s="32" t="s">
        <v>757</v>
      </c>
      <c r="G528" s="53" t="s">
        <v>1918</v>
      </c>
      <c r="H528" s="39" t="s">
        <v>1919</v>
      </c>
      <c r="I528" s="21" t="s">
        <v>820</v>
      </c>
      <c r="J528" s="40"/>
      <c r="K528" s="46">
        <v>745900</v>
      </c>
      <c r="L528" s="21" t="s">
        <v>57</v>
      </c>
      <c r="M528" s="41"/>
      <c r="N528" s="46">
        <v>745900</v>
      </c>
      <c r="O528" s="29"/>
      <c r="P528" s="30"/>
      <c r="Q528" s="31"/>
      <c r="R528" s="31"/>
      <c r="S528" s="31"/>
      <c r="T528" s="31"/>
      <c r="U528" s="17"/>
    </row>
    <row r="529" spans="1:21" ht="99" hidden="1" customHeight="1" x14ac:dyDescent="0.35">
      <c r="A529" s="20" t="s">
        <v>816</v>
      </c>
      <c r="B529" s="21">
        <v>156</v>
      </c>
      <c r="C529" s="21" t="s">
        <v>692</v>
      </c>
      <c r="D529" s="26" t="s">
        <v>728</v>
      </c>
      <c r="E529" s="21">
        <v>440</v>
      </c>
      <c r="F529" s="32" t="s">
        <v>757</v>
      </c>
      <c r="G529" s="53" t="s">
        <v>1920</v>
      </c>
      <c r="H529" s="39" t="s">
        <v>1921</v>
      </c>
      <c r="I529" s="21" t="s">
        <v>978</v>
      </c>
      <c r="J529" s="40" t="s">
        <v>816</v>
      </c>
      <c r="K529" s="46">
        <v>1500000</v>
      </c>
      <c r="L529" s="21" t="s">
        <v>57</v>
      </c>
      <c r="M529" s="47"/>
      <c r="N529" s="46">
        <v>1500000</v>
      </c>
      <c r="O529" s="29"/>
      <c r="P529" s="30"/>
      <c r="Q529" s="31" t="s">
        <v>672</v>
      </c>
      <c r="R529" s="31"/>
      <c r="S529" s="31"/>
      <c r="T529" s="31"/>
      <c r="U529" s="17"/>
    </row>
    <row r="530" spans="1:21" ht="99" hidden="1" customHeight="1" x14ac:dyDescent="0.35">
      <c r="A530" s="20" t="s">
        <v>816</v>
      </c>
      <c r="B530" s="21">
        <v>160</v>
      </c>
      <c r="C530" s="21" t="s">
        <v>692</v>
      </c>
      <c r="D530" s="26" t="s">
        <v>728</v>
      </c>
      <c r="E530" s="21">
        <v>440</v>
      </c>
      <c r="F530" s="32" t="s">
        <v>757</v>
      </c>
      <c r="G530" s="53" t="s">
        <v>1922</v>
      </c>
      <c r="H530" s="39" t="s">
        <v>1923</v>
      </c>
      <c r="I530" s="21" t="s">
        <v>978</v>
      </c>
      <c r="J530" s="40"/>
      <c r="K530" s="46">
        <v>400000</v>
      </c>
      <c r="L530" s="21" t="s">
        <v>57</v>
      </c>
      <c r="M530" s="41"/>
      <c r="N530" s="27">
        <v>200000</v>
      </c>
      <c r="O530" s="29"/>
      <c r="P530" s="30"/>
      <c r="Q530" s="31"/>
      <c r="R530" s="31"/>
      <c r="S530" s="31"/>
      <c r="T530" s="31"/>
      <c r="U530" s="17"/>
    </row>
    <row r="531" spans="1:21" ht="99" hidden="1" customHeight="1" x14ac:dyDescent="0.35">
      <c r="A531" s="20" t="s">
        <v>816</v>
      </c>
      <c r="B531" s="21">
        <v>163</v>
      </c>
      <c r="C531" s="21" t="s">
        <v>692</v>
      </c>
      <c r="D531" s="26" t="s">
        <v>728</v>
      </c>
      <c r="E531" s="21">
        <v>440</v>
      </c>
      <c r="F531" s="32" t="s">
        <v>757</v>
      </c>
      <c r="G531" s="53" t="s">
        <v>1924</v>
      </c>
      <c r="H531" s="39" t="s">
        <v>1925</v>
      </c>
      <c r="I531" s="21" t="s">
        <v>990</v>
      </c>
      <c r="J531" s="40"/>
      <c r="K531" s="46">
        <v>9135000</v>
      </c>
      <c r="L531" s="21" t="s">
        <v>57</v>
      </c>
      <c r="M531" s="41"/>
      <c r="N531" s="27">
        <v>4567500</v>
      </c>
      <c r="O531" s="29"/>
      <c r="P531" s="30"/>
      <c r="Q531" s="31" t="s">
        <v>741</v>
      </c>
      <c r="R531" s="31"/>
      <c r="S531" s="31"/>
      <c r="T531" s="31"/>
      <c r="U531" s="17"/>
    </row>
    <row r="532" spans="1:21" ht="99" hidden="1" customHeight="1" x14ac:dyDescent="0.35">
      <c r="A532" s="20" t="s">
        <v>816</v>
      </c>
      <c r="B532" s="21">
        <v>164</v>
      </c>
      <c r="C532" s="21" t="s">
        <v>692</v>
      </c>
      <c r="D532" s="26" t="s">
        <v>728</v>
      </c>
      <c r="E532" s="21">
        <v>440</v>
      </c>
      <c r="F532" s="32" t="s">
        <v>757</v>
      </c>
      <c r="G532" s="53" t="s">
        <v>1926</v>
      </c>
      <c r="H532" s="39" t="s">
        <v>1925</v>
      </c>
      <c r="I532" s="21" t="s">
        <v>990</v>
      </c>
      <c r="J532" s="40"/>
      <c r="K532" s="40">
        <v>736759</v>
      </c>
      <c r="L532" s="21" t="s">
        <v>57</v>
      </c>
      <c r="M532" s="41"/>
      <c r="N532" s="27">
        <v>368379.5</v>
      </c>
      <c r="O532" s="29"/>
      <c r="P532" s="30"/>
      <c r="Q532" s="31" t="s">
        <v>741</v>
      </c>
      <c r="R532" s="31"/>
      <c r="S532" s="31"/>
      <c r="T532" s="31"/>
      <c r="U532" s="17"/>
    </row>
    <row r="533" spans="1:21" ht="99" hidden="1" customHeight="1" x14ac:dyDescent="0.35">
      <c r="A533" s="20" t="s">
        <v>816</v>
      </c>
      <c r="B533" s="21">
        <v>165</v>
      </c>
      <c r="C533" s="21" t="s">
        <v>692</v>
      </c>
      <c r="D533" s="26" t="s">
        <v>728</v>
      </c>
      <c r="E533" s="21">
        <v>440</v>
      </c>
      <c r="F533" s="32" t="s">
        <v>757</v>
      </c>
      <c r="G533" s="53" t="s">
        <v>1927</v>
      </c>
      <c r="H533" s="39" t="s">
        <v>1928</v>
      </c>
      <c r="I533" s="21" t="s">
        <v>990</v>
      </c>
      <c r="J533" s="40"/>
      <c r="K533" s="40">
        <v>6051188</v>
      </c>
      <c r="L533" s="21" t="s">
        <v>57</v>
      </c>
      <c r="M533" s="41"/>
      <c r="N533" s="27">
        <v>3025594</v>
      </c>
      <c r="O533" s="29"/>
      <c r="P533" s="30"/>
      <c r="Q533" s="31"/>
      <c r="R533" s="31"/>
      <c r="S533" s="31"/>
      <c r="T533" s="31"/>
      <c r="U533" s="17"/>
    </row>
    <row r="534" spans="1:21" ht="99" hidden="1" customHeight="1" x14ac:dyDescent="0.35">
      <c r="A534" s="20" t="s">
        <v>816</v>
      </c>
      <c r="B534" s="21">
        <v>166</v>
      </c>
      <c r="C534" s="21" t="s">
        <v>692</v>
      </c>
      <c r="D534" s="26" t="s">
        <v>728</v>
      </c>
      <c r="E534" s="21">
        <v>440</v>
      </c>
      <c r="F534" s="32" t="s">
        <v>757</v>
      </c>
      <c r="G534" s="53" t="s">
        <v>1929</v>
      </c>
      <c r="H534" s="39" t="s">
        <v>1930</v>
      </c>
      <c r="I534" s="21" t="s">
        <v>990</v>
      </c>
      <c r="J534" s="40"/>
      <c r="K534" s="40">
        <v>3549000</v>
      </c>
      <c r="L534" s="21" t="s">
        <v>57</v>
      </c>
      <c r="M534" s="41"/>
      <c r="N534" s="27">
        <v>1774500</v>
      </c>
      <c r="O534" s="29"/>
      <c r="P534" s="30"/>
      <c r="Q534" s="31" t="s">
        <v>672</v>
      </c>
      <c r="R534" s="31"/>
      <c r="S534" s="31"/>
      <c r="T534" s="31"/>
      <c r="U534" s="17"/>
    </row>
    <row r="535" spans="1:21" ht="99" hidden="1" customHeight="1" x14ac:dyDescent="0.35">
      <c r="A535" s="20" t="s">
        <v>816</v>
      </c>
      <c r="B535" s="21">
        <v>167</v>
      </c>
      <c r="C535" s="21" t="s">
        <v>692</v>
      </c>
      <c r="D535" s="26" t="s">
        <v>728</v>
      </c>
      <c r="E535" s="21">
        <v>440</v>
      </c>
      <c r="F535" s="32" t="s">
        <v>757</v>
      </c>
      <c r="G535" s="53" t="s">
        <v>1931</v>
      </c>
      <c r="H535" s="39" t="s">
        <v>1932</v>
      </c>
      <c r="I535" s="21" t="s">
        <v>990</v>
      </c>
      <c r="J535" s="40"/>
      <c r="K535" s="40">
        <v>3615505</v>
      </c>
      <c r="L535" s="21" t="s">
        <v>57</v>
      </c>
      <c r="M535" s="41"/>
      <c r="N535" s="27">
        <v>1807752.5</v>
      </c>
      <c r="O535" s="29"/>
      <c r="P535" s="30"/>
      <c r="Q535" s="31" t="s">
        <v>672</v>
      </c>
      <c r="R535" s="31"/>
      <c r="S535" s="31"/>
      <c r="T535" s="31"/>
      <c r="U535" s="17"/>
    </row>
    <row r="536" spans="1:21" ht="99" hidden="1" customHeight="1" x14ac:dyDescent="0.35">
      <c r="A536" s="20" t="s">
        <v>816</v>
      </c>
      <c r="B536" s="21">
        <v>168</v>
      </c>
      <c r="C536" s="21" t="s">
        <v>692</v>
      </c>
      <c r="D536" s="26" t="s">
        <v>728</v>
      </c>
      <c r="E536" s="21">
        <v>440</v>
      </c>
      <c r="F536" s="32" t="s">
        <v>757</v>
      </c>
      <c r="G536" s="53" t="s">
        <v>1933</v>
      </c>
      <c r="H536" s="39" t="s">
        <v>1934</v>
      </c>
      <c r="I536" s="21" t="s">
        <v>990</v>
      </c>
      <c r="J536" s="40"/>
      <c r="K536" s="46">
        <v>2964903</v>
      </c>
      <c r="L536" s="21" t="s">
        <v>57</v>
      </c>
      <c r="M536" s="41"/>
      <c r="N536" s="27">
        <v>1482451.5</v>
      </c>
      <c r="O536" s="29"/>
      <c r="P536" s="30"/>
      <c r="Q536" s="31" t="s">
        <v>741</v>
      </c>
      <c r="R536" s="31"/>
      <c r="S536" s="31"/>
      <c r="T536" s="31"/>
      <c r="U536" s="17"/>
    </row>
    <row r="537" spans="1:21" ht="99" hidden="1" customHeight="1" x14ac:dyDescent="0.35">
      <c r="A537" s="20" t="s">
        <v>816</v>
      </c>
      <c r="B537" s="21">
        <v>169</v>
      </c>
      <c r="C537" s="21" t="s">
        <v>692</v>
      </c>
      <c r="D537" s="26" t="s">
        <v>728</v>
      </c>
      <c r="E537" s="21">
        <v>440</v>
      </c>
      <c r="F537" s="32" t="s">
        <v>757</v>
      </c>
      <c r="G537" s="53" t="s">
        <v>1935</v>
      </c>
      <c r="H537" s="39" t="s">
        <v>1936</v>
      </c>
      <c r="I537" s="21" t="s">
        <v>990</v>
      </c>
      <c r="J537" s="40"/>
      <c r="K537" s="46">
        <v>5479404</v>
      </c>
      <c r="L537" s="21" t="s">
        <v>57</v>
      </c>
      <c r="M537" s="41"/>
      <c r="N537" s="46">
        <v>5479404</v>
      </c>
      <c r="O537" s="29"/>
      <c r="P537" s="30"/>
      <c r="Q537" s="31" t="s">
        <v>672</v>
      </c>
      <c r="R537" s="31"/>
      <c r="S537" s="31"/>
      <c r="T537" s="31"/>
      <c r="U537" s="17"/>
    </row>
    <row r="538" spans="1:21" ht="99" hidden="1" customHeight="1" x14ac:dyDescent="0.35">
      <c r="A538" s="20" t="s">
        <v>816</v>
      </c>
      <c r="B538" s="21">
        <v>170</v>
      </c>
      <c r="C538" s="21" t="s">
        <v>692</v>
      </c>
      <c r="D538" s="26" t="s">
        <v>728</v>
      </c>
      <c r="E538" s="21">
        <v>440</v>
      </c>
      <c r="F538" s="32" t="s">
        <v>757</v>
      </c>
      <c r="G538" s="53" t="s">
        <v>1937</v>
      </c>
      <c r="H538" s="39" t="s">
        <v>1938</v>
      </c>
      <c r="I538" s="21" t="s">
        <v>990</v>
      </c>
      <c r="J538" s="40"/>
      <c r="K538" s="46">
        <v>8343266</v>
      </c>
      <c r="L538" s="21" t="s">
        <v>57</v>
      </c>
      <c r="M538" s="41"/>
      <c r="N538" s="27">
        <v>2085816.5</v>
      </c>
      <c r="O538" s="29"/>
      <c r="P538" s="30"/>
      <c r="Q538" s="31" t="s">
        <v>741</v>
      </c>
      <c r="R538" s="31"/>
      <c r="S538" s="31"/>
      <c r="T538" s="31"/>
      <c r="U538" s="17"/>
    </row>
    <row r="539" spans="1:21" ht="99" hidden="1" customHeight="1" x14ac:dyDescent="0.35">
      <c r="A539" s="20" t="s">
        <v>816</v>
      </c>
      <c r="B539" s="21">
        <v>171</v>
      </c>
      <c r="C539" s="21" t="s">
        <v>692</v>
      </c>
      <c r="D539" s="26" t="s">
        <v>728</v>
      </c>
      <c r="E539" s="21">
        <v>440</v>
      </c>
      <c r="F539" s="32" t="s">
        <v>757</v>
      </c>
      <c r="G539" s="53" t="s">
        <v>1939</v>
      </c>
      <c r="H539" s="39" t="s">
        <v>1940</v>
      </c>
      <c r="I539" s="21" t="s">
        <v>990</v>
      </c>
      <c r="J539" s="40"/>
      <c r="K539" s="46">
        <v>1521540</v>
      </c>
      <c r="L539" s="21" t="s">
        <v>57</v>
      </c>
      <c r="M539" s="41"/>
      <c r="N539" s="27">
        <v>380385</v>
      </c>
      <c r="O539" s="29"/>
      <c r="P539" s="30"/>
      <c r="Q539" s="31" t="s">
        <v>741</v>
      </c>
      <c r="R539" s="31"/>
      <c r="S539" s="31"/>
      <c r="T539" s="31"/>
      <c r="U539" s="17"/>
    </row>
    <row r="540" spans="1:21" ht="99" hidden="1" customHeight="1" x14ac:dyDescent="0.35">
      <c r="A540" s="20" t="s">
        <v>816</v>
      </c>
      <c r="B540" s="21">
        <v>172</v>
      </c>
      <c r="C540" s="21" t="s">
        <v>692</v>
      </c>
      <c r="D540" s="26" t="s">
        <v>728</v>
      </c>
      <c r="E540" s="21">
        <v>440</v>
      </c>
      <c r="F540" s="32" t="s">
        <v>757</v>
      </c>
      <c r="G540" s="53" t="s">
        <v>1941</v>
      </c>
      <c r="H540" s="39" t="s">
        <v>1942</v>
      </c>
      <c r="I540" s="21" t="s">
        <v>990</v>
      </c>
      <c r="J540" s="40"/>
      <c r="K540" s="46">
        <v>554814</v>
      </c>
      <c r="L540" s="21" t="s">
        <v>57</v>
      </c>
      <c r="M540" s="41"/>
      <c r="N540" s="46">
        <v>554814</v>
      </c>
      <c r="O540" s="29"/>
      <c r="P540" s="30"/>
      <c r="Q540" s="31" t="s">
        <v>741</v>
      </c>
      <c r="R540" s="31"/>
      <c r="S540" s="31"/>
      <c r="T540" s="31"/>
      <c r="U540" s="17"/>
    </row>
    <row r="541" spans="1:21" ht="99" hidden="1" customHeight="1" x14ac:dyDescent="0.35">
      <c r="A541" s="20" t="s">
        <v>816</v>
      </c>
      <c r="B541" s="21">
        <v>173</v>
      </c>
      <c r="C541" s="21" t="s">
        <v>692</v>
      </c>
      <c r="D541" s="26" t="s">
        <v>728</v>
      </c>
      <c r="E541" s="21">
        <v>440</v>
      </c>
      <c r="F541" s="32" t="s">
        <v>757</v>
      </c>
      <c r="G541" s="53" t="s">
        <v>1943</v>
      </c>
      <c r="H541" s="39" t="s">
        <v>1944</v>
      </c>
      <c r="I541" s="21" t="s">
        <v>990</v>
      </c>
      <c r="J541" s="21"/>
      <c r="K541" s="46">
        <v>2680396</v>
      </c>
      <c r="L541" s="21" t="s">
        <v>57</v>
      </c>
      <c r="M541" s="41"/>
      <c r="N541" s="46">
        <v>2680396</v>
      </c>
      <c r="O541" s="29"/>
      <c r="P541" s="30"/>
      <c r="Q541" s="31"/>
      <c r="R541" s="31"/>
      <c r="S541" s="31"/>
      <c r="T541" s="31"/>
      <c r="U541" s="17"/>
    </row>
    <row r="542" spans="1:21" ht="99" hidden="1" customHeight="1" x14ac:dyDescent="0.35">
      <c r="A542" s="20" t="s">
        <v>816</v>
      </c>
      <c r="B542" s="21">
        <v>174</v>
      </c>
      <c r="C542" s="21" t="s">
        <v>692</v>
      </c>
      <c r="D542" s="26" t="s">
        <v>728</v>
      </c>
      <c r="E542" s="21">
        <v>440</v>
      </c>
      <c r="F542" s="32" t="s">
        <v>757</v>
      </c>
      <c r="G542" s="53" t="s">
        <v>1945</v>
      </c>
      <c r="H542" s="39" t="s">
        <v>1946</v>
      </c>
      <c r="I542" s="21" t="s">
        <v>990</v>
      </c>
      <c r="J542" s="40" t="s">
        <v>1947</v>
      </c>
      <c r="K542" s="46">
        <v>1120000</v>
      </c>
      <c r="L542" s="21" t="s">
        <v>57</v>
      </c>
      <c r="M542" s="41"/>
      <c r="N542" s="46">
        <v>1120000</v>
      </c>
      <c r="O542" s="29"/>
      <c r="P542" s="30"/>
      <c r="Q542" s="31"/>
      <c r="R542" s="31"/>
      <c r="S542" s="31"/>
      <c r="T542" s="31"/>
      <c r="U542" s="17"/>
    </row>
    <row r="543" spans="1:21" ht="99" hidden="1" customHeight="1" x14ac:dyDescent="0.35">
      <c r="A543" s="20" t="s">
        <v>816</v>
      </c>
      <c r="B543" s="21">
        <v>175</v>
      </c>
      <c r="C543" s="21" t="s">
        <v>692</v>
      </c>
      <c r="D543" s="26" t="s">
        <v>728</v>
      </c>
      <c r="E543" s="21">
        <v>440</v>
      </c>
      <c r="F543" s="32" t="s">
        <v>757</v>
      </c>
      <c r="G543" s="53" t="s">
        <v>1948</v>
      </c>
      <c r="H543" s="39" t="s">
        <v>1949</v>
      </c>
      <c r="I543" s="21" t="s">
        <v>990</v>
      </c>
      <c r="J543" s="40"/>
      <c r="K543" s="46">
        <v>16873600</v>
      </c>
      <c r="L543" s="21" t="s">
        <v>57</v>
      </c>
      <c r="M543" s="41"/>
      <c r="N543" s="27">
        <v>4218400</v>
      </c>
      <c r="O543" s="29"/>
      <c r="P543" s="30"/>
      <c r="Q543" s="31" t="s">
        <v>672</v>
      </c>
      <c r="R543" s="31"/>
      <c r="S543" s="31"/>
      <c r="T543" s="31"/>
      <c r="U543" s="17"/>
    </row>
    <row r="544" spans="1:21" ht="99" hidden="1" customHeight="1" x14ac:dyDescent="0.35">
      <c r="A544" s="20" t="s">
        <v>816</v>
      </c>
      <c r="B544" s="21">
        <v>176</v>
      </c>
      <c r="C544" s="21" t="s">
        <v>692</v>
      </c>
      <c r="D544" s="26" t="s">
        <v>728</v>
      </c>
      <c r="E544" s="21">
        <v>440</v>
      </c>
      <c r="F544" s="32" t="s">
        <v>757</v>
      </c>
      <c r="G544" s="53" t="s">
        <v>1950</v>
      </c>
      <c r="H544" s="39" t="s">
        <v>1951</v>
      </c>
      <c r="I544" s="21" t="s">
        <v>990</v>
      </c>
      <c r="J544" s="40"/>
      <c r="K544" s="46">
        <v>85734</v>
      </c>
      <c r="L544" s="21" t="s">
        <v>57</v>
      </c>
      <c r="M544" s="41"/>
      <c r="N544" s="46">
        <v>85734</v>
      </c>
      <c r="O544" s="29"/>
      <c r="P544" s="30"/>
      <c r="Q544" s="31" t="s">
        <v>741</v>
      </c>
      <c r="R544" s="31"/>
      <c r="S544" s="31"/>
      <c r="T544" s="31"/>
      <c r="U544" s="17"/>
    </row>
    <row r="545" spans="1:21" ht="99" hidden="1" customHeight="1" x14ac:dyDescent="0.35">
      <c r="A545" s="20" t="s">
        <v>816</v>
      </c>
      <c r="B545" s="21">
        <v>177</v>
      </c>
      <c r="C545" s="21" t="s">
        <v>692</v>
      </c>
      <c r="D545" s="26" t="s">
        <v>728</v>
      </c>
      <c r="E545" s="21">
        <v>440</v>
      </c>
      <c r="F545" s="32" t="s">
        <v>757</v>
      </c>
      <c r="G545" s="53" t="s">
        <v>1952</v>
      </c>
      <c r="H545" s="39" t="s">
        <v>1953</v>
      </c>
      <c r="I545" s="21" t="s">
        <v>990</v>
      </c>
      <c r="J545" s="40"/>
      <c r="K545" s="40">
        <v>6412600</v>
      </c>
      <c r="L545" s="21" t="s">
        <v>57</v>
      </c>
      <c r="M545" s="41"/>
      <c r="N545" s="40">
        <v>6412600</v>
      </c>
      <c r="O545" s="29"/>
      <c r="P545" s="30"/>
      <c r="Q545" s="31"/>
      <c r="R545" s="31"/>
      <c r="S545" s="31"/>
      <c r="T545" s="31"/>
      <c r="U545" s="17"/>
    </row>
    <row r="546" spans="1:21" ht="99" hidden="1" customHeight="1" x14ac:dyDescent="0.35">
      <c r="A546" s="20" t="s">
        <v>816</v>
      </c>
      <c r="B546" s="21">
        <v>178</v>
      </c>
      <c r="C546" s="21" t="s">
        <v>692</v>
      </c>
      <c r="D546" s="26" t="s">
        <v>728</v>
      </c>
      <c r="E546" s="21">
        <v>440</v>
      </c>
      <c r="F546" s="32" t="s">
        <v>757</v>
      </c>
      <c r="G546" s="53" t="s">
        <v>1954</v>
      </c>
      <c r="H546" s="39" t="s">
        <v>1955</v>
      </c>
      <c r="I546" s="21" t="s">
        <v>990</v>
      </c>
      <c r="J546" s="40"/>
      <c r="K546" s="40">
        <v>3210000</v>
      </c>
      <c r="L546" s="21" t="s">
        <v>57</v>
      </c>
      <c r="M546" s="41"/>
      <c r="N546" s="40">
        <v>3210000</v>
      </c>
      <c r="O546" s="29"/>
      <c r="P546" s="30"/>
      <c r="Q546" s="31"/>
      <c r="R546" s="31"/>
      <c r="S546" s="31"/>
      <c r="T546" s="31"/>
      <c r="U546" s="17"/>
    </row>
    <row r="547" spans="1:21" ht="99" hidden="1" customHeight="1" x14ac:dyDescent="0.35">
      <c r="A547" s="20" t="s">
        <v>816</v>
      </c>
      <c r="B547" s="21">
        <v>179</v>
      </c>
      <c r="C547" s="21" t="s">
        <v>692</v>
      </c>
      <c r="D547" s="26" t="s">
        <v>728</v>
      </c>
      <c r="E547" s="21">
        <v>440</v>
      </c>
      <c r="F547" s="32" t="s">
        <v>757</v>
      </c>
      <c r="G547" s="53" t="s">
        <v>1956</v>
      </c>
      <c r="H547" s="39" t="s">
        <v>1957</v>
      </c>
      <c r="I547" s="21" t="s">
        <v>990</v>
      </c>
      <c r="J547" s="40" t="s">
        <v>1171</v>
      </c>
      <c r="K547" s="40">
        <v>231000</v>
      </c>
      <c r="L547" s="21" t="s">
        <v>57</v>
      </c>
      <c r="M547" s="41"/>
      <c r="N547" s="40">
        <v>231000</v>
      </c>
      <c r="O547" s="29"/>
      <c r="P547" s="30"/>
      <c r="Q547" s="31" t="s">
        <v>672</v>
      </c>
      <c r="R547" s="31"/>
      <c r="S547" s="31"/>
      <c r="T547" s="31"/>
      <c r="U547" s="17"/>
    </row>
    <row r="548" spans="1:21" ht="99" hidden="1" customHeight="1" x14ac:dyDescent="0.35">
      <c r="A548" s="20" t="s">
        <v>816</v>
      </c>
      <c r="B548" s="21">
        <v>180</v>
      </c>
      <c r="C548" s="21" t="s">
        <v>692</v>
      </c>
      <c r="D548" s="26" t="s">
        <v>728</v>
      </c>
      <c r="E548" s="21">
        <v>440</v>
      </c>
      <c r="F548" s="32" t="s">
        <v>757</v>
      </c>
      <c r="G548" s="53" t="s">
        <v>1958</v>
      </c>
      <c r="H548" s="39" t="s">
        <v>1959</v>
      </c>
      <c r="I548" s="21" t="s">
        <v>990</v>
      </c>
      <c r="J548" s="40"/>
      <c r="K548" s="40">
        <v>1665387</v>
      </c>
      <c r="L548" s="21" t="s">
        <v>57</v>
      </c>
      <c r="M548" s="41"/>
      <c r="N548" s="40">
        <v>1665387</v>
      </c>
      <c r="O548" s="29"/>
      <c r="P548" s="30"/>
      <c r="Q548" s="31"/>
      <c r="R548" s="31"/>
      <c r="S548" s="31"/>
      <c r="T548" s="31"/>
      <c r="U548" s="17"/>
    </row>
    <row r="549" spans="1:21" ht="99" hidden="1" customHeight="1" x14ac:dyDescent="0.35">
      <c r="A549" s="20" t="s">
        <v>816</v>
      </c>
      <c r="B549" s="21">
        <v>181</v>
      </c>
      <c r="C549" s="21" t="s">
        <v>692</v>
      </c>
      <c r="D549" s="26" t="s">
        <v>728</v>
      </c>
      <c r="E549" s="21">
        <v>440</v>
      </c>
      <c r="F549" s="32" t="s">
        <v>757</v>
      </c>
      <c r="G549" s="53" t="s">
        <v>1960</v>
      </c>
      <c r="H549" s="39" t="s">
        <v>1961</v>
      </c>
      <c r="I549" s="21" t="s">
        <v>990</v>
      </c>
      <c r="J549" s="40"/>
      <c r="K549" s="40">
        <v>79484127</v>
      </c>
      <c r="L549" s="21" t="s">
        <v>57</v>
      </c>
      <c r="M549" s="41"/>
      <c r="N549" s="40">
        <v>79484127</v>
      </c>
      <c r="O549" s="29"/>
      <c r="P549" s="30"/>
      <c r="Q549" s="31" t="s">
        <v>672</v>
      </c>
      <c r="R549" s="31"/>
      <c r="S549" s="31"/>
      <c r="T549" s="31"/>
      <c r="U549" s="17"/>
    </row>
    <row r="550" spans="1:21" ht="99" hidden="1" customHeight="1" x14ac:dyDescent="0.35">
      <c r="A550" s="20" t="s">
        <v>816</v>
      </c>
      <c r="B550" s="21">
        <v>183</v>
      </c>
      <c r="C550" s="21" t="s">
        <v>692</v>
      </c>
      <c r="D550" s="26" t="s">
        <v>728</v>
      </c>
      <c r="E550" s="21">
        <v>440</v>
      </c>
      <c r="F550" s="32" t="s">
        <v>757</v>
      </c>
      <c r="G550" s="53" t="s">
        <v>1962</v>
      </c>
      <c r="H550" s="39" t="s">
        <v>1963</v>
      </c>
      <c r="I550" s="21" t="s">
        <v>1007</v>
      </c>
      <c r="J550" s="21" t="s">
        <v>978</v>
      </c>
      <c r="K550" s="46">
        <v>151200</v>
      </c>
      <c r="L550" s="21" t="s">
        <v>57</v>
      </c>
      <c r="M550" s="41"/>
      <c r="N550" s="46">
        <v>151200</v>
      </c>
      <c r="O550" s="29"/>
      <c r="P550" s="30"/>
      <c r="Q550" s="31"/>
      <c r="R550" s="31"/>
      <c r="S550" s="31"/>
      <c r="T550" s="31"/>
      <c r="U550" s="17"/>
    </row>
    <row r="551" spans="1:21" s="18" customFormat="1" ht="99" hidden="1" customHeight="1" x14ac:dyDescent="0.35">
      <c r="A551" s="20" t="s">
        <v>1365</v>
      </c>
      <c r="B551" s="26">
        <v>519</v>
      </c>
      <c r="C551" s="21" t="s">
        <v>742</v>
      </c>
      <c r="D551" s="26" t="s">
        <v>743</v>
      </c>
      <c r="E551" s="26">
        <v>312</v>
      </c>
      <c r="F551" s="32" t="s">
        <v>1366</v>
      </c>
      <c r="G551" s="54" t="s">
        <v>1368</v>
      </c>
      <c r="H551" s="54" t="s">
        <v>1368</v>
      </c>
      <c r="I551" s="21" t="s">
        <v>1365</v>
      </c>
      <c r="J551" s="21" t="s">
        <v>1365</v>
      </c>
      <c r="K551" s="40">
        <v>3100500</v>
      </c>
      <c r="L551" s="21" t="s">
        <v>61</v>
      </c>
      <c r="M551" s="41">
        <v>930150</v>
      </c>
      <c r="N551" s="68">
        <v>3100500</v>
      </c>
      <c r="O551" s="29" t="s">
        <v>88</v>
      </c>
      <c r="P551" s="30"/>
      <c r="Q551" s="31"/>
      <c r="R551" s="31"/>
      <c r="S551" s="31"/>
      <c r="T551" s="31"/>
      <c r="U551" s="227"/>
    </row>
    <row r="552" spans="1:21" s="18" customFormat="1" ht="99" hidden="1" customHeight="1" x14ac:dyDescent="0.35">
      <c r="A552" s="20" t="s">
        <v>1365</v>
      </c>
      <c r="B552" s="26">
        <v>537</v>
      </c>
      <c r="C552" s="21" t="s">
        <v>742</v>
      </c>
      <c r="D552" s="26" t="s">
        <v>743</v>
      </c>
      <c r="E552" s="26">
        <v>312</v>
      </c>
      <c r="F552" s="32" t="s">
        <v>1366</v>
      </c>
      <c r="G552" s="53" t="s">
        <v>1964</v>
      </c>
      <c r="H552" s="54" t="s">
        <v>1965</v>
      </c>
      <c r="I552" s="21" t="s">
        <v>1365</v>
      </c>
      <c r="J552" s="21" t="s">
        <v>1365</v>
      </c>
      <c r="K552" s="40">
        <v>937422510</v>
      </c>
      <c r="L552" s="21" t="s">
        <v>64</v>
      </c>
      <c r="M552" s="41">
        <v>656195757</v>
      </c>
      <c r="N552" s="27">
        <v>100000000</v>
      </c>
      <c r="O552" s="29" t="s">
        <v>65</v>
      </c>
      <c r="P552" s="30"/>
      <c r="Q552" s="31" t="s">
        <v>672</v>
      </c>
      <c r="R552" s="31"/>
      <c r="S552" s="31"/>
      <c r="T552" s="31"/>
      <c r="U552" s="227"/>
    </row>
    <row r="553" spans="1:21" s="18" customFormat="1" ht="99" hidden="1" customHeight="1" x14ac:dyDescent="0.35">
      <c r="A553" s="20" t="s">
        <v>1365</v>
      </c>
      <c r="B553" s="26">
        <v>538</v>
      </c>
      <c r="C553" s="21" t="s">
        <v>742</v>
      </c>
      <c r="D553" s="26" t="s">
        <v>743</v>
      </c>
      <c r="E553" s="26">
        <v>312</v>
      </c>
      <c r="F553" s="32" t="s">
        <v>1366</v>
      </c>
      <c r="G553" s="53" t="s">
        <v>1966</v>
      </c>
      <c r="H553" s="54" t="s">
        <v>1967</v>
      </c>
      <c r="I553" s="21" t="s">
        <v>1365</v>
      </c>
      <c r="J553" s="21" t="s">
        <v>1365</v>
      </c>
      <c r="K553" s="40">
        <v>457510200</v>
      </c>
      <c r="L553" s="21" t="s">
        <v>64</v>
      </c>
      <c r="M553" s="41">
        <v>320257140</v>
      </c>
      <c r="N553" s="27">
        <v>50000000</v>
      </c>
      <c r="O553" s="29" t="s">
        <v>65</v>
      </c>
      <c r="P553" s="30"/>
      <c r="Q553" s="31" t="s">
        <v>741</v>
      </c>
      <c r="R553" s="31"/>
      <c r="S553" s="31"/>
      <c r="T553" s="31"/>
      <c r="U553" s="227"/>
    </row>
    <row r="554" spans="1:21" s="18" customFormat="1" ht="99" hidden="1" customHeight="1" x14ac:dyDescent="0.35">
      <c r="A554" s="20" t="s">
        <v>1365</v>
      </c>
      <c r="B554" s="26">
        <v>539</v>
      </c>
      <c r="C554" s="21" t="s">
        <v>742</v>
      </c>
      <c r="D554" s="21" t="s">
        <v>743</v>
      </c>
      <c r="E554" s="26">
        <v>312</v>
      </c>
      <c r="F554" s="32" t="s">
        <v>1366</v>
      </c>
      <c r="G554" s="53" t="s">
        <v>1968</v>
      </c>
      <c r="H554" s="54" t="s">
        <v>1969</v>
      </c>
      <c r="I554" s="21" t="s">
        <v>1365</v>
      </c>
      <c r="J554" s="21" t="s">
        <v>1365</v>
      </c>
      <c r="K554" s="40">
        <v>190386083</v>
      </c>
      <c r="L554" s="21" t="s">
        <v>62</v>
      </c>
      <c r="M554" s="41">
        <v>133270258.09999999</v>
      </c>
      <c r="N554" s="27">
        <v>47596520.75</v>
      </c>
      <c r="O554" s="29" t="s">
        <v>65</v>
      </c>
      <c r="P554" s="30"/>
      <c r="Q554" s="31" t="s">
        <v>741</v>
      </c>
      <c r="R554" s="31"/>
      <c r="S554" s="31"/>
      <c r="T554" s="31"/>
      <c r="U554" s="227"/>
    </row>
    <row r="555" spans="1:21" s="18" customFormat="1" ht="99" hidden="1" customHeight="1" x14ac:dyDescent="0.35">
      <c r="A555" s="20" t="s">
        <v>1365</v>
      </c>
      <c r="B555" s="26">
        <v>540</v>
      </c>
      <c r="C555" s="21" t="s">
        <v>742</v>
      </c>
      <c r="D555" s="21" t="s">
        <v>743</v>
      </c>
      <c r="E555" s="26">
        <v>315</v>
      </c>
      <c r="F555" s="32" t="s">
        <v>1459</v>
      </c>
      <c r="G555" s="53" t="s">
        <v>1970</v>
      </c>
      <c r="H555" s="54" t="s">
        <v>1461</v>
      </c>
      <c r="I555" s="21" t="s">
        <v>1365</v>
      </c>
      <c r="J555" s="21" t="s">
        <v>1365</v>
      </c>
      <c r="K555" s="40">
        <v>25434200</v>
      </c>
      <c r="L555" s="21" t="s">
        <v>62</v>
      </c>
      <c r="M555" s="41">
        <v>17803940</v>
      </c>
      <c r="N555" s="27">
        <v>5000000</v>
      </c>
      <c r="O555" s="29" t="s">
        <v>65</v>
      </c>
      <c r="P555" s="30"/>
      <c r="Q555" s="31" t="s">
        <v>672</v>
      </c>
      <c r="R555" s="31"/>
      <c r="S555" s="31" t="s">
        <v>671</v>
      </c>
      <c r="T555" s="31"/>
      <c r="U555" s="227"/>
    </row>
    <row r="556" spans="1:21" s="18" customFormat="1" ht="99" hidden="1" customHeight="1" x14ac:dyDescent="0.35">
      <c r="A556" s="20" t="s">
        <v>1365</v>
      </c>
      <c r="B556" s="26">
        <v>541</v>
      </c>
      <c r="C556" s="21" t="s">
        <v>742</v>
      </c>
      <c r="D556" s="21" t="s">
        <v>743</v>
      </c>
      <c r="E556" s="26">
        <v>315</v>
      </c>
      <c r="F556" s="32" t="s">
        <v>1459</v>
      </c>
      <c r="G556" s="53" t="s">
        <v>1971</v>
      </c>
      <c r="H556" s="54" t="s">
        <v>1461</v>
      </c>
      <c r="I556" s="21" t="s">
        <v>1365</v>
      </c>
      <c r="J556" s="21" t="s">
        <v>1365</v>
      </c>
      <c r="K556" s="40">
        <v>9500000</v>
      </c>
      <c r="L556" s="21" t="s">
        <v>62</v>
      </c>
      <c r="M556" s="41">
        <v>6650000</v>
      </c>
      <c r="N556" s="40">
        <v>9500000</v>
      </c>
      <c r="O556" s="29" t="s">
        <v>65</v>
      </c>
      <c r="P556" s="30"/>
      <c r="Q556" s="31" t="s">
        <v>672</v>
      </c>
      <c r="R556" s="31"/>
      <c r="S556" s="31" t="s">
        <v>671</v>
      </c>
      <c r="T556" s="31"/>
      <c r="U556" s="227"/>
    </row>
    <row r="557" spans="1:21" s="18" customFormat="1" ht="99" hidden="1" customHeight="1" x14ac:dyDescent="0.35">
      <c r="A557" s="20" t="s">
        <v>1365</v>
      </c>
      <c r="B557" s="26">
        <v>542</v>
      </c>
      <c r="C557" s="21" t="s">
        <v>742</v>
      </c>
      <c r="D557" s="21" t="s">
        <v>743</v>
      </c>
      <c r="E557" s="26">
        <v>315</v>
      </c>
      <c r="F557" s="32" t="s">
        <v>1459</v>
      </c>
      <c r="G557" s="53" t="s">
        <v>1972</v>
      </c>
      <c r="H557" s="54" t="s">
        <v>1461</v>
      </c>
      <c r="I557" s="21" t="s">
        <v>1365</v>
      </c>
      <c r="J557" s="21" t="s">
        <v>1365</v>
      </c>
      <c r="K557" s="40">
        <v>5000000</v>
      </c>
      <c r="L557" s="21" t="s">
        <v>62</v>
      </c>
      <c r="M557" s="41">
        <v>3500000</v>
      </c>
      <c r="N557" s="40">
        <v>5000000</v>
      </c>
      <c r="O557" s="29" t="s">
        <v>65</v>
      </c>
      <c r="P557" s="30"/>
      <c r="Q557" s="31" t="s">
        <v>672</v>
      </c>
      <c r="R557" s="31"/>
      <c r="S557" s="31" t="s">
        <v>671</v>
      </c>
      <c r="T557" s="31"/>
      <c r="U557" s="227"/>
    </row>
    <row r="558" spans="1:21" s="18" customFormat="1" ht="99" hidden="1" customHeight="1" x14ac:dyDescent="0.35">
      <c r="A558" s="20" t="s">
        <v>1365</v>
      </c>
      <c r="B558" s="26">
        <v>543</v>
      </c>
      <c r="C558" s="21" t="s">
        <v>742</v>
      </c>
      <c r="D558" s="21" t="s">
        <v>743</v>
      </c>
      <c r="E558" s="26">
        <v>315</v>
      </c>
      <c r="F558" s="32" t="s">
        <v>1459</v>
      </c>
      <c r="G558" s="53" t="s">
        <v>1973</v>
      </c>
      <c r="H558" s="54" t="s">
        <v>1461</v>
      </c>
      <c r="I558" s="21" t="s">
        <v>1365</v>
      </c>
      <c r="J558" s="21" t="s">
        <v>1365</v>
      </c>
      <c r="K558" s="40">
        <v>60000000</v>
      </c>
      <c r="L558" s="21" t="s">
        <v>62</v>
      </c>
      <c r="M558" s="41">
        <v>42000000</v>
      </c>
      <c r="N558" s="27">
        <v>10000000</v>
      </c>
      <c r="O558" s="29" t="s">
        <v>65</v>
      </c>
      <c r="P558" s="30"/>
      <c r="Q558" s="31" t="s">
        <v>672</v>
      </c>
      <c r="R558" s="31"/>
      <c r="S558" s="31" t="s">
        <v>671</v>
      </c>
      <c r="T558" s="31"/>
      <c r="U558" s="227"/>
    </row>
    <row r="559" spans="1:21" s="18" customFormat="1" ht="99" hidden="1" customHeight="1" x14ac:dyDescent="0.35">
      <c r="A559" s="20" t="s">
        <v>1365</v>
      </c>
      <c r="B559" s="26">
        <v>544</v>
      </c>
      <c r="C559" s="21" t="s">
        <v>742</v>
      </c>
      <c r="D559" s="21" t="s">
        <v>743</v>
      </c>
      <c r="E559" s="26">
        <v>315</v>
      </c>
      <c r="F559" s="32" t="s">
        <v>1459</v>
      </c>
      <c r="G559" s="53" t="s">
        <v>1974</v>
      </c>
      <c r="H559" s="54" t="s">
        <v>1461</v>
      </c>
      <c r="I559" s="21" t="s">
        <v>1365</v>
      </c>
      <c r="J559" s="21" t="s">
        <v>1365</v>
      </c>
      <c r="K559" s="40">
        <v>60000000</v>
      </c>
      <c r="L559" s="21" t="s">
        <v>62</v>
      </c>
      <c r="M559" s="41">
        <v>42000000</v>
      </c>
      <c r="N559" s="27">
        <v>15000000</v>
      </c>
      <c r="O559" s="29" t="s">
        <v>65</v>
      </c>
      <c r="P559" s="30"/>
      <c r="Q559" s="31" t="s">
        <v>741</v>
      </c>
      <c r="R559" s="31"/>
      <c r="S559" s="31" t="s">
        <v>671</v>
      </c>
      <c r="T559" s="31"/>
      <c r="U559" s="227"/>
    </row>
    <row r="560" spans="1:21" s="18" customFormat="1" ht="99" hidden="1" customHeight="1" x14ac:dyDescent="0.35">
      <c r="A560" s="20" t="s">
        <v>1365</v>
      </c>
      <c r="B560" s="26">
        <v>554</v>
      </c>
      <c r="C560" s="21" t="s">
        <v>742</v>
      </c>
      <c r="D560" s="26" t="s">
        <v>743</v>
      </c>
      <c r="E560" s="26">
        <v>315</v>
      </c>
      <c r="F560" s="32" t="s">
        <v>1459</v>
      </c>
      <c r="G560" s="53" t="s">
        <v>1975</v>
      </c>
      <c r="H560" s="54" t="s">
        <v>1461</v>
      </c>
      <c r="I560" s="21" t="s">
        <v>1365</v>
      </c>
      <c r="J560" s="21" t="s">
        <v>1365</v>
      </c>
      <c r="K560" s="40">
        <v>9500000</v>
      </c>
      <c r="L560" s="21" t="s">
        <v>64</v>
      </c>
      <c r="M560" s="41">
        <v>6650000</v>
      </c>
      <c r="N560" s="27">
        <v>2375000</v>
      </c>
      <c r="O560" s="29" t="s">
        <v>65</v>
      </c>
      <c r="P560" s="30"/>
      <c r="Q560" s="31" t="s">
        <v>672</v>
      </c>
      <c r="R560" s="31"/>
      <c r="S560" s="31" t="s">
        <v>671</v>
      </c>
      <c r="T560" s="31"/>
      <c r="U560" s="227"/>
    </row>
    <row r="561" spans="1:21" s="18" customFormat="1" ht="99" hidden="1" customHeight="1" x14ac:dyDescent="0.35">
      <c r="A561" s="20" t="s">
        <v>1365</v>
      </c>
      <c r="B561" s="26">
        <v>555</v>
      </c>
      <c r="C561" s="21" t="s">
        <v>742</v>
      </c>
      <c r="D561" s="26" t="s">
        <v>743</v>
      </c>
      <c r="E561" s="26">
        <v>315</v>
      </c>
      <c r="F561" s="32" t="s">
        <v>1459</v>
      </c>
      <c r="G561" s="53" t="s">
        <v>1976</v>
      </c>
      <c r="H561" s="54" t="s">
        <v>1461</v>
      </c>
      <c r="I561" s="21" t="s">
        <v>1365</v>
      </c>
      <c r="J561" s="21" t="s">
        <v>1365</v>
      </c>
      <c r="K561" s="40">
        <v>25000000</v>
      </c>
      <c r="L561" s="21" t="s">
        <v>64</v>
      </c>
      <c r="M561" s="41">
        <v>17500000</v>
      </c>
      <c r="N561" s="27">
        <v>6250000</v>
      </c>
      <c r="O561" s="29" t="s">
        <v>65</v>
      </c>
      <c r="P561" s="30"/>
      <c r="Q561" s="31" t="s">
        <v>672</v>
      </c>
      <c r="R561" s="31"/>
      <c r="S561" s="31" t="s">
        <v>671</v>
      </c>
      <c r="T561" s="31" t="s">
        <v>827</v>
      </c>
      <c r="U561" s="227"/>
    </row>
    <row r="562" spans="1:21" s="18" customFormat="1" ht="99" hidden="1" customHeight="1" x14ac:dyDescent="0.35">
      <c r="A562" s="20" t="s">
        <v>1365</v>
      </c>
      <c r="B562" s="26">
        <v>568</v>
      </c>
      <c r="C562" s="21" t="s">
        <v>742</v>
      </c>
      <c r="D562" s="21" t="s">
        <v>743</v>
      </c>
      <c r="E562" s="26">
        <v>314</v>
      </c>
      <c r="F562" s="32" t="s">
        <v>1423</v>
      </c>
      <c r="G562" s="53" t="s">
        <v>1977</v>
      </c>
      <c r="H562" s="54" t="s">
        <v>663</v>
      </c>
      <c r="I562" s="21" t="s">
        <v>1365</v>
      </c>
      <c r="J562" s="21" t="s">
        <v>1365</v>
      </c>
      <c r="K562" s="40">
        <v>40000000</v>
      </c>
      <c r="L562" s="21" t="s">
        <v>62</v>
      </c>
      <c r="M562" s="41">
        <v>28000000</v>
      </c>
      <c r="N562" s="27">
        <v>20000000</v>
      </c>
      <c r="O562" s="29" t="s">
        <v>65</v>
      </c>
      <c r="P562" s="30"/>
      <c r="Q562" s="31" t="s">
        <v>672</v>
      </c>
      <c r="R562" s="31"/>
      <c r="S562" s="31"/>
      <c r="T562" s="31" t="s">
        <v>827</v>
      </c>
      <c r="U562" s="227"/>
    </row>
    <row r="563" spans="1:21" s="18" customFormat="1" ht="99" hidden="1" customHeight="1" x14ac:dyDescent="0.35">
      <c r="A563" s="20" t="s">
        <v>1365</v>
      </c>
      <c r="B563" s="26">
        <v>569</v>
      </c>
      <c r="C563" s="21" t="s">
        <v>742</v>
      </c>
      <c r="D563" s="21" t="s">
        <v>743</v>
      </c>
      <c r="E563" s="26">
        <v>314</v>
      </c>
      <c r="F563" s="32" t="s">
        <v>1423</v>
      </c>
      <c r="G563" s="53" t="s">
        <v>1978</v>
      </c>
      <c r="H563" s="54" t="s">
        <v>663</v>
      </c>
      <c r="I563" s="21" t="s">
        <v>1365</v>
      </c>
      <c r="J563" s="21" t="s">
        <v>1365</v>
      </c>
      <c r="K563" s="40">
        <v>5000000</v>
      </c>
      <c r="L563" s="21" t="s">
        <v>62</v>
      </c>
      <c r="M563" s="41">
        <v>3500000</v>
      </c>
      <c r="N563" s="40">
        <v>5000000</v>
      </c>
      <c r="O563" s="29" t="s">
        <v>65</v>
      </c>
      <c r="P563" s="30"/>
      <c r="Q563" s="31" t="s">
        <v>672</v>
      </c>
      <c r="R563" s="31"/>
      <c r="S563" s="31" t="s">
        <v>671</v>
      </c>
      <c r="T563" s="31"/>
      <c r="U563" s="227"/>
    </row>
    <row r="564" spans="1:21" s="18" customFormat="1" ht="99" hidden="1" customHeight="1" x14ac:dyDescent="0.35">
      <c r="A564" s="20" t="s">
        <v>1365</v>
      </c>
      <c r="B564" s="26">
        <v>570</v>
      </c>
      <c r="C564" s="21" t="s">
        <v>742</v>
      </c>
      <c r="D564" s="26" t="s">
        <v>743</v>
      </c>
      <c r="E564" s="26">
        <v>312</v>
      </c>
      <c r="F564" s="32" t="s">
        <v>1366</v>
      </c>
      <c r="G564" s="53" t="s">
        <v>1979</v>
      </c>
      <c r="H564" s="54" t="s">
        <v>1980</v>
      </c>
      <c r="I564" s="21" t="s">
        <v>1365</v>
      </c>
      <c r="J564" s="21" t="s">
        <v>1365</v>
      </c>
      <c r="K564" s="40">
        <v>232000000</v>
      </c>
      <c r="L564" s="21" t="s">
        <v>64</v>
      </c>
      <c r="M564" s="41">
        <v>162400000</v>
      </c>
      <c r="N564" s="27">
        <v>58000000</v>
      </c>
      <c r="O564" s="29" t="s">
        <v>65</v>
      </c>
      <c r="P564" s="30"/>
      <c r="Q564" s="31" t="s">
        <v>672</v>
      </c>
      <c r="R564" s="31"/>
      <c r="S564" s="31"/>
      <c r="T564" s="31" t="s">
        <v>827</v>
      </c>
      <c r="U564" s="227"/>
    </row>
    <row r="565" spans="1:21" s="18" customFormat="1" ht="99" hidden="1" customHeight="1" x14ac:dyDescent="0.35">
      <c r="A565" s="20" t="s">
        <v>1365</v>
      </c>
      <c r="B565" s="26">
        <v>572</v>
      </c>
      <c r="C565" s="21" t="s">
        <v>742</v>
      </c>
      <c r="D565" s="21" t="s">
        <v>743</v>
      </c>
      <c r="E565" s="26">
        <v>313</v>
      </c>
      <c r="F565" s="32" t="s">
        <v>1409</v>
      </c>
      <c r="G565" s="53" t="s">
        <v>1981</v>
      </c>
      <c r="H565" s="54" t="s">
        <v>1982</v>
      </c>
      <c r="I565" s="21" t="s">
        <v>1365</v>
      </c>
      <c r="J565" s="21" t="s">
        <v>1365</v>
      </c>
      <c r="K565" s="40">
        <v>2373488515</v>
      </c>
      <c r="L565" s="21" t="s">
        <v>61</v>
      </c>
      <c r="M565" s="41" t="s">
        <v>1983</v>
      </c>
      <c r="N565" s="68">
        <v>2373488515</v>
      </c>
      <c r="O565" s="29" t="s">
        <v>88</v>
      </c>
      <c r="P565" s="30"/>
      <c r="Q565" s="31"/>
      <c r="R565" s="31"/>
      <c r="S565" s="31"/>
      <c r="T565" s="31" t="s">
        <v>827</v>
      </c>
      <c r="U565" s="227"/>
    </row>
    <row r="566" spans="1:21" s="18" customFormat="1" ht="99" hidden="1" customHeight="1" x14ac:dyDescent="0.35">
      <c r="A566" s="20" t="s">
        <v>351</v>
      </c>
      <c r="B566" s="26">
        <v>573</v>
      </c>
      <c r="C566" s="21" t="s">
        <v>664</v>
      </c>
      <c r="D566" s="21" t="s">
        <v>665</v>
      </c>
      <c r="E566" s="26">
        <v>89</v>
      </c>
      <c r="F566" s="33" t="s">
        <v>850</v>
      </c>
      <c r="G566" s="33" t="s">
        <v>1984</v>
      </c>
      <c r="H566" s="25" t="s">
        <v>1985</v>
      </c>
      <c r="I566" s="49" t="s">
        <v>1986</v>
      </c>
      <c r="J566" s="27" t="s">
        <v>359</v>
      </c>
      <c r="K566" s="40">
        <v>92017034</v>
      </c>
      <c r="L566" s="21" t="s">
        <v>57</v>
      </c>
      <c r="M566" s="28"/>
      <c r="N566" s="27">
        <v>23004258.5</v>
      </c>
      <c r="O566" s="29" t="s">
        <v>65</v>
      </c>
      <c r="P566" s="30" t="s">
        <v>671</v>
      </c>
      <c r="Q566" s="31" t="s">
        <v>672</v>
      </c>
      <c r="R566" s="31"/>
      <c r="S566" s="31"/>
      <c r="T566" s="31"/>
      <c r="U566" s="227"/>
    </row>
    <row r="567" spans="1:21" s="18" customFormat="1" ht="99" hidden="1" customHeight="1" x14ac:dyDescent="0.35">
      <c r="A567" s="20" t="s">
        <v>351</v>
      </c>
      <c r="B567" s="26">
        <v>573.1</v>
      </c>
      <c r="C567" s="21" t="s">
        <v>664</v>
      </c>
      <c r="D567" s="21" t="s">
        <v>665</v>
      </c>
      <c r="E567" s="26">
        <v>89</v>
      </c>
      <c r="F567" s="33" t="s">
        <v>850</v>
      </c>
      <c r="G567" s="33" t="s">
        <v>1987</v>
      </c>
      <c r="H567" s="50" t="s">
        <v>1988</v>
      </c>
      <c r="I567" s="49" t="s">
        <v>1986</v>
      </c>
      <c r="J567" s="27" t="s">
        <v>359</v>
      </c>
      <c r="K567" s="40">
        <v>96080869</v>
      </c>
      <c r="L567" s="21" t="s">
        <v>63</v>
      </c>
      <c r="M567" s="28">
        <v>67256608.299999997</v>
      </c>
      <c r="N567" s="27">
        <v>48040434.5</v>
      </c>
      <c r="O567" s="29" t="s">
        <v>65</v>
      </c>
      <c r="P567" s="30" t="s">
        <v>671</v>
      </c>
      <c r="Q567" s="31" t="s">
        <v>672</v>
      </c>
      <c r="R567" s="31"/>
      <c r="S567" s="31"/>
      <c r="T567" s="31"/>
      <c r="U567" s="227"/>
    </row>
    <row r="568" spans="1:21" s="18" customFormat="1" ht="99" hidden="1" customHeight="1" x14ac:dyDescent="0.35">
      <c r="A568" s="20" t="s">
        <v>351</v>
      </c>
      <c r="B568" s="26">
        <v>574</v>
      </c>
      <c r="C568" s="21" t="s">
        <v>664</v>
      </c>
      <c r="D568" s="21" t="s">
        <v>665</v>
      </c>
      <c r="E568" s="26">
        <v>89</v>
      </c>
      <c r="F568" s="33" t="s">
        <v>850</v>
      </c>
      <c r="G568" s="33" t="s">
        <v>1989</v>
      </c>
      <c r="H568" s="25" t="s">
        <v>1990</v>
      </c>
      <c r="I568" s="26" t="s">
        <v>1991</v>
      </c>
      <c r="J568" s="27" t="s">
        <v>359</v>
      </c>
      <c r="K568" s="40">
        <v>20000000</v>
      </c>
      <c r="L568" s="21" t="s">
        <v>62</v>
      </c>
      <c r="M568" s="28">
        <v>14000000</v>
      </c>
      <c r="N568" s="27">
        <v>5000000</v>
      </c>
      <c r="O568" s="29" t="s">
        <v>65</v>
      </c>
      <c r="P568" s="30" t="s">
        <v>671</v>
      </c>
      <c r="Q568" s="31" t="s">
        <v>672</v>
      </c>
      <c r="R568" s="31"/>
      <c r="S568" s="31"/>
      <c r="T568" s="31"/>
      <c r="U568" s="227"/>
    </row>
    <row r="569" spans="1:21" s="18" customFormat="1" ht="99" hidden="1" customHeight="1" x14ac:dyDescent="0.35">
      <c r="A569" s="20" t="s">
        <v>351</v>
      </c>
      <c r="B569" s="26">
        <v>575</v>
      </c>
      <c r="C569" s="21" t="s">
        <v>742</v>
      </c>
      <c r="D569" s="21" t="s">
        <v>743</v>
      </c>
      <c r="E569" s="26">
        <v>316</v>
      </c>
      <c r="F569" s="32" t="s">
        <v>744</v>
      </c>
      <c r="G569" s="53" t="s">
        <v>1992</v>
      </c>
      <c r="H569" s="43" t="s">
        <v>1993</v>
      </c>
      <c r="I569" s="26" t="s">
        <v>1994</v>
      </c>
      <c r="J569" s="27" t="s">
        <v>1001</v>
      </c>
      <c r="K569" s="40">
        <v>5000000</v>
      </c>
      <c r="L569" s="21" t="s">
        <v>62</v>
      </c>
      <c r="M569" s="28">
        <v>3500000</v>
      </c>
      <c r="N569" s="40">
        <v>5000000</v>
      </c>
      <c r="O569" s="29" t="s">
        <v>65</v>
      </c>
      <c r="P569" s="30" t="s">
        <v>671</v>
      </c>
      <c r="Q569" s="31" t="s">
        <v>672</v>
      </c>
      <c r="R569" s="31"/>
      <c r="S569" s="31" t="s">
        <v>671</v>
      </c>
      <c r="T569" s="31"/>
      <c r="U569" s="227"/>
    </row>
    <row r="570" spans="1:21" s="18" customFormat="1" ht="99" hidden="1" customHeight="1" x14ac:dyDescent="0.35">
      <c r="A570" s="20" t="s">
        <v>139</v>
      </c>
      <c r="B570" s="26">
        <v>576</v>
      </c>
      <c r="C570" s="21" t="s">
        <v>664</v>
      </c>
      <c r="D570" s="21" t="s">
        <v>665</v>
      </c>
      <c r="E570" s="26">
        <v>86</v>
      </c>
      <c r="F570" s="33" t="s">
        <v>817</v>
      </c>
      <c r="G570" s="32" t="s">
        <v>1995</v>
      </c>
      <c r="H570" s="25" t="s">
        <v>1996</v>
      </c>
      <c r="I570" s="26" t="s">
        <v>1997</v>
      </c>
      <c r="J570" s="27" t="s">
        <v>1998</v>
      </c>
      <c r="K570" s="27">
        <v>5200000</v>
      </c>
      <c r="L570" s="21" t="s">
        <v>63</v>
      </c>
      <c r="M570" s="48">
        <v>3640000</v>
      </c>
      <c r="N570" s="27">
        <v>1300000</v>
      </c>
      <c r="O570" s="29" t="s">
        <v>65</v>
      </c>
      <c r="P570" s="30"/>
      <c r="Q570" s="31"/>
      <c r="R570" s="31"/>
      <c r="S570" s="31"/>
      <c r="T570" s="31"/>
      <c r="U570" s="227"/>
    </row>
    <row r="571" spans="1:21" s="18" customFormat="1" ht="99" hidden="1" customHeight="1" x14ac:dyDescent="0.3">
      <c r="A571" s="44" t="s">
        <v>351</v>
      </c>
      <c r="B571" s="26">
        <v>600</v>
      </c>
      <c r="C571" s="21" t="s">
        <v>664</v>
      </c>
      <c r="D571" s="21" t="s">
        <v>665</v>
      </c>
      <c r="E571" s="26">
        <v>85</v>
      </c>
      <c r="F571" s="33" t="s">
        <v>805</v>
      </c>
      <c r="G571" s="33" t="s">
        <v>1999</v>
      </c>
      <c r="H571" s="25" t="s">
        <v>2000</v>
      </c>
      <c r="I571" s="26" t="s">
        <v>125</v>
      </c>
      <c r="J571" s="26" t="s">
        <v>2001</v>
      </c>
      <c r="K571" s="27">
        <v>15000000</v>
      </c>
      <c r="L571" s="21" t="s">
        <v>63</v>
      </c>
      <c r="M571" s="45"/>
      <c r="N571" s="27">
        <v>15000000</v>
      </c>
      <c r="O571" s="29" t="s">
        <v>65</v>
      </c>
      <c r="P571" s="30" t="s">
        <v>671</v>
      </c>
      <c r="Q571" s="31" t="s">
        <v>672</v>
      </c>
      <c r="R571" s="31"/>
      <c r="S571" s="31"/>
      <c r="T571" s="31"/>
      <c r="U571" s="227"/>
    </row>
    <row r="572" spans="1:21" s="18" customFormat="1" ht="99" hidden="1" customHeight="1" x14ac:dyDescent="0.3">
      <c r="A572" s="44" t="s">
        <v>351</v>
      </c>
      <c r="B572" s="26">
        <v>601</v>
      </c>
      <c r="C572" s="21" t="s">
        <v>664</v>
      </c>
      <c r="D572" s="21" t="s">
        <v>665</v>
      </c>
      <c r="E572" s="26">
        <v>87</v>
      </c>
      <c r="F572" s="33" t="s">
        <v>666</v>
      </c>
      <c r="G572" s="33" t="s">
        <v>1500</v>
      </c>
      <c r="H572" s="25" t="s">
        <v>2002</v>
      </c>
      <c r="I572" s="26" t="s">
        <v>2003</v>
      </c>
      <c r="J572" s="26" t="s">
        <v>2004</v>
      </c>
      <c r="K572" s="27">
        <v>7500000</v>
      </c>
      <c r="L572" s="21" t="s">
        <v>63</v>
      </c>
      <c r="M572" s="45"/>
      <c r="N572" s="27">
        <v>7500000</v>
      </c>
      <c r="O572" s="29" t="s">
        <v>65</v>
      </c>
      <c r="P572" s="30" t="s">
        <v>671</v>
      </c>
      <c r="Q572" s="31" t="s">
        <v>672</v>
      </c>
      <c r="R572" s="31"/>
      <c r="S572" s="31"/>
      <c r="T572" s="31"/>
      <c r="U572" s="227"/>
    </row>
    <row r="573" spans="1:21" s="18" customFormat="1" ht="99" hidden="1" customHeight="1" x14ac:dyDescent="0.3">
      <c r="A573" s="44" t="s">
        <v>866</v>
      </c>
      <c r="B573" s="26">
        <v>603</v>
      </c>
      <c r="C573" s="21" t="s">
        <v>664</v>
      </c>
      <c r="D573" s="26" t="s">
        <v>872</v>
      </c>
      <c r="E573" s="26">
        <v>102</v>
      </c>
      <c r="F573" s="32" t="s">
        <v>880</v>
      </c>
      <c r="G573" s="32" t="s">
        <v>2005</v>
      </c>
      <c r="H573" s="25" t="s">
        <v>2006</v>
      </c>
      <c r="I573" s="26" t="s">
        <v>2003</v>
      </c>
      <c r="J573" s="26" t="s">
        <v>2007</v>
      </c>
      <c r="K573" s="27">
        <v>10000000</v>
      </c>
      <c r="L573" s="21" t="s">
        <v>63</v>
      </c>
      <c r="M573" s="45"/>
      <c r="N573" s="27">
        <v>10000000</v>
      </c>
      <c r="O573" s="29" t="s">
        <v>65</v>
      </c>
      <c r="P573" s="30" t="s">
        <v>671</v>
      </c>
      <c r="Q573" s="31" t="s">
        <v>672</v>
      </c>
      <c r="R573" s="31"/>
      <c r="S573" s="31"/>
      <c r="T573" s="31"/>
      <c r="U573" s="227"/>
    </row>
    <row r="574" spans="1:21" s="262" customFormat="1" ht="99" customHeight="1" x14ac:dyDescent="0.3">
      <c r="A574" s="271" t="s">
        <v>351</v>
      </c>
      <c r="B574" s="266">
        <v>604</v>
      </c>
      <c r="C574" s="254" t="s">
        <v>664</v>
      </c>
      <c r="D574" s="266" t="s">
        <v>872</v>
      </c>
      <c r="E574" s="266">
        <v>103</v>
      </c>
      <c r="F574" s="255" t="s">
        <v>886</v>
      </c>
      <c r="G574" s="255" t="s">
        <v>2008</v>
      </c>
      <c r="H574" s="272" t="s">
        <v>2009</v>
      </c>
      <c r="I574" s="266" t="s">
        <v>125</v>
      </c>
      <c r="J574" s="266" t="s">
        <v>2010</v>
      </c>
      <c r="K574" s="27">
        <v>21000000</v>
      </c>
      <c r="L574" s="254" t="s">
        <v>63</v>
      </c>
      <c r="M574" s="45"/>
      <c r="N574" s="259">
        <v>21000000</v>
      </c>
      <c r="O574" s="260" t="s">
        <v>65</v>
      </c>
      <c r="P574" s="30" t="s">
        <v>671</v>
      </c>
      <c r="Q574" s="31" t="s">
        <v>672</v>
      </c>
      <c r="R574" s="31"/>
      <c r="S574" s="31"/>
      <c r="T574" s="31"/>
      <c r="U574" s="261"/>
    </row>
    <row r="575" spans="1:21" ht="99" hidden="1" customHeight="1" x14ac:dyDescent="0.35">
      <c r="A575" s="20" t="s">
        <v>816</v>
      </c>
      <c r="B575" s="21">
        <v>227</v>
      </c>
      <c r="C575" s="21" t="s">
        <v>692</v>
      </c>
      <c r="D575" s="26" t="s">
        <v>728</v>
      </c>
      <c r="E575" s="21">
        <v>440</v>
      </c>
      <c r="F575" s="32" t="s">
        <v>757</v>
      </c>
      <c r="G575" s="53" t="s">
        <v>2011</v>
      </c>
      <c r="H575" s="39" t="s">
        <v>2012</v>
      </c>
      <c r="I575" s="21" t="s">
        <v>170</v>
      </c>
      <c r="J575" s="40"/>
      <c r="K575" s="40">
        <v>400000</v>
      </c>
      <c r="L575" s="21" t="s">
        <v>57</v>
      </c>
      <c r="M575" s="41"/>
      <c r="N575" s="40">
        <v>400000</v>
      </c>
      <c r="O575" s="29"/>
      <c r="P575" s="30"/>
      <c r="Q575" s="31"/>
      <c r="R575" s="31"/>
      <c r="S575" s="31"/>
      <c r="T575" s="31"/>
      <c r="U575" s="17"/>
    </row>
    <row r="576" spans="1:21" ht="99" hidden="1" customHeight="1" x14ac:dyDescent="0.35">
      <c r="A576" s="20" t="s">
        <v>816</v>
      </c>
      <c r="B576" s="21">
        <v>227</v>
      </c>
      <c r="C576" s="21" t="s">
        <v>692</v>
      </c>
      <c r="D576" s="26" t="s">
        <v>728</v>
      </c>
      <c r="E576" s="21">
        <v>440</v>
      </c>
      <c r="F576" s="32" t="s">
        <v>757</v>
      </c>
      <c r="G576" s="53" t="s">
        <v>2013</v>
      </c>
      <c r="H576" s="39" t="s">
        <v>2014</v>
      </c>
      <c r="I576" s="21" t="s">
        <v>990</v>
      </c>
      <c r="J576" s="40" t="s">
        <v>991</v>
      </c>
      <c r="K576" s="46">
        <v>2622106</v>
      </c>
      <c r="L576" s="21" t="s">
        <v>57</v>
      </c>
      <c r="M576" s="41"/>
      <c r="N576" s="46">
        <v>2622106</v>
      </c>
      <c r="O576" s="29"/>
      <c r="P576" s="30"/>
      <c r="Q576" s="31"/>
      <c r="R576" s="31"/>
      <c r="S576" s="31"/>
      <c r="T576" s="31"/>
      <c r="U576" s="17"/>
    </row>
    <row r="577" spans="1:21" ht="99" hidden="1" customHeight="1" x14ac:dyDescent="0.35">
      <c r="A577" s="20" t="s">
        <v>816</v>
      </c>
      <c r="B577" s="21">
        <v>229</v>
      </c>
      <c r="C577" s="21" t="s">
        <v>692</v>
      </c>
      <c r="D577" s="26" t="s">
        <v>728</v>
      </c>
      <c r="E577" s="21">
        <v>440</v>
      </c>
      <c r="F577" s="32" t="s">
        <v>757</v>
      </c>
      <c r="G577" s="53" t="s">
        <v>2015</v>
      </c>
      <c r="H577" s="39" t="s">
        <v>2016</v>
      </c>
      <c r="I577" s="21" t="s">
        <v>944</v>
      </c>
      <c r="J577" s="40" t="s">
        <v>2017</v>
      </c>
      <c r="K577" s="46">
        <v>11449596</v>
      </c>
      <c r="L577" s="21" t="s">
        <v>57</v>
      </c>
      <c r="M577" s="41"/>
      <c r="N577" s="46">
        <v>11449596</v>
      </c>
      <c r="O577" s="29"/>
      <c r="P577" s="30"/>
      <c r="Q577" s="31" t="s">
        <v>672</v>
      </c>
      <c r="R577" s="31"/>
      <c r="S577" s="31"/>
      <c r="T577" s="31"/>
      <c r="U577" s="17"/>
    </row>
    <row r="578" spans="1:21" ht="99" hidden="1" customHeight="1" x14ac:dyDescent="0.35">
      <c r="A578" s="20" t="s">
        <v>170</v>
      </c>
      <c r="B578" s="21">
        <v>236</v>
      </c>
      <c r="C578" s="21" t="s">
        <v>692</v>
      </c>
      <c r="D578" s="26" t="s">
        <v>728</v>
      </c>
      <c r="E578" s="21">
        <v>440</v>
      </c>
      <c r="F578" s="32" t="s">
        <v>757</v>
      </c>
      <c r="G578" s="53" t="s">
        <v>2018</v>
      </c>
      <c r="H578" s="39" t="s">
        <v>2019</v>
      </c>
      <c r="I578" s="21" t="s">
        <v>170</v>
      </c>
      <c r="J578" s="40"/>
      <c r="K578" s="88">
        <v>410300</v>
      </c>
      <c r="L578" s="21" t="s">
        <v>57</v>
      </c>
      <c r="M578" s="41"/>
      <c r="N578" s="27">
        <v>205150</v>
      </c>
      <c r="O578" s="29"/>
      <c r="P578" s="30"/>
      <c r="Q578" s="31"/>
      <c r="R578" s="31"/>
      <c r="S578" s="31"/>
      <c r="T578" s="31"/>
      <c r="U578" s="17"/>
    </row>
    <row r="579" spans="1:21" ht="99" hidden="1" customHeight="1" x14ac:dyDescent="0.35">
      <c r="A579" s="20" t="s">
        <v>170</v>
      </c>
      <c r="B579" s="21">
        <v>236</v>
      </c>
      <c r="C579" s="21" t="s">
        <v>692</v>
      </c>
      <c r="D579" s="26" t="s">
        <v>728</v>
      </c>
      <c r="E579" s="21">
        <v>440</v>
      </c>
      <c r="F579" s="32" t="s">
        <v>757</v>
      </c>
      <c r="G579" s="53" t="s">
        <v>2020</v>
      </c>
      <c r="H579" s="39" t="s">
        <v>2012</v>
      </c>
      <c r="I579" s="21" t="s">
        <v>170</v>
      </c>
      <c r="J579" s="40"/>
      <c r="K579" s="40">
        <v>400000</v>
      </c>
      <c r="L579" s="21" t="s">
        <v>57</v>
      </c>
      <c r="M579" s="41"/>
      <c r="N579" s="40">
        <v>400000</v>
      </c>
      <c r="O579" s="29"/>
      <c r="P579" s="30"/>
      <c r="Q579" s="31"/>
      <c r="R579" s="31"/>
      <c r="S579" s="31"/>
      <c r="T579" s="31"/>
      <c r="U579" s="17"/>
    </row>
    <row r="580" spans="1:21" ht="99" hidden="1" customHeight="1" x14ac:dyDescent="0.35">
      <c r="A580" s="20" t="s">
        <v>170</v>
      </c>
      <c r="B580" s="21">
        <v>237</v>
      </c>
      <c r="C580" s="21" t="s">
        <v>692</v>
      </c>
      <c r="D580" s="26" t="s">
        <v>728</v>
      </c>
      <c r="E580" s="21">
        <v>440</v>
      </c>
      <c r="F580" s="32" t="s">
        <v>757</v>
      </c>
      <c r="G580" s="53" t="s">
        <v>2021</v>
      </c>
      <c r="H580" s="39" t="s">
        <v>2022</v>
      </c>
      <c r="I580" s="21" t="s">
        <v>170</v>
      </c>
      <c r="J580" s="40"/>
      <c r="K580" s="88">
        <v>925400</v>
      </c>
      <c r="L580" s="21" t="s">
        <v>57</v>
      </c>
      <c r="M580" s="41"/>
      <c r="N580" s="27">
        <v>231350</v>
      </c>
      <c r="O580" s="29"/>
      <c r="P580" s="30"/>
      <c r="Q580" s="31"/>
      <c r="R580" s="31"/>
      <c r="S580" s="31"/>
      <c r="T580" s="31"/>
      <c r="U580" s="17"/>
    </row>
    <row r="581" spans="1:21" ht="99" hidden="1" customHeight="1" x14ac:dyDescent="0.35">
      <c r="A581" s="20" t="s">
        <v>170</v>
      </c>
      <c r="B581" s="21">
        <v>238</v>
      </c>
      <c r="C581" s="21" t="s">
        <v>692</v>
      </c>
      <c r="D581" s="26" t="s">
        <v>728</v>
      </c>
      <c r="E581" s="21">
        <v>440</v>
      </c>
      <c r="F581" s="32" t="s">
        <v>757</v>
      </c>
      <c r="G581" s="53" t="s">
        <v>2023</v>
      </c>
      <c r="H581" s="39" t="s">
        <v>2024</v>
      </c>
      <c r="I581" s="21" t="s">
        <v>170</v>
      </c>
      <c r="J581" s="40"/>
      <c r="K581" s="88">
        <v>897600</v>
      </c>
      <c r="L581" s="21" t="s">
        <v>57</v>
      </c>
      <c r="M581" s="41"/>
      <c r="N581" s="27">
        <v>448800</v>
      </c>
      <c r="O581" s="29"/>
      <c r="P581" s="30"/>
      <c r="Q581" s="31"/>
      <c r="R581" s="31"/>
      <c r="S581" s="31"/>
      <c r="T581" s="31"/>
      <c r="U581" s="17"/>
    </row>
    <row r="582" spans="1:21" ht="99" hidden="1" customHeight="1" x14ac:dyDescent="0.35">
      <c r="A582" s="20" t="s">
        <v>170</v>
      </c>
      <c r="B582" s="21">
        <v>239</v>
      </c>
      <c r="C582" s="21" t="s">
        <v>692</v>
      </c>
      <c r="D582" s="26" t="s">
        <v>728</v>
      </c>
      <c r="E582" s="21">
        <v>440</v>
      </c>
      <c r="F582" s="32" t="s">
        <v>757</v>
      </c>
      <c r="G582" s="53" t="s">
        <v>2018</v>
      </c>
      <c r="H582" s="39" t="s">
        <v>2019</v>
      </c>
      <c r="I582" s="21" t="s">
        <v>170</v>
      </c>
      <c r="J582" s="40"/>
      <c r="K582" s="88">
        <v>410300</v>
      </c>
      <c r="L582" s="21" t="s">
        <v>57</v>
      </c>
      <c r="M582" s="41"/>
      <c r="N582" s="27">
        <v>205150</v>
      </c>
      <c r="O582" s="29"/>
      <c r="P582" s="30"/>
      <c r="Q582" s="31"/>
      <c r="R582" s="31"/>
      <c r="S582" s="31"/>
      <c r="T582" s="31"/>
      <c r="U582" s="17"/>
    </row>
    <row r="583" spans="1:21" ht="99" hidden="1" customHeight="1" x14ac:dyDescent="0.35">
      <c r="A583" s="20" t="s">
        <v>170</v>
      </c>
      <c r="B583" s="21">
        <v>240</v>
      </c>
      <c r="C583" s="21" t="s">
        <v>692</v>
      </c>
      <c r="D583" s="26" t="s">
        <v>728</v>
      </c>
      <c r="E583" s="21">
        <v>440</v>
      </c>
      <c r="F583" s="32" t="s">
        <v>757</v>
      </c>
      <c r="G583" s="53" t="s">
        <v>2025</v>
      </c>
      <c r="H583" s="39" t="s">
        <v>2026</v>
      </c>
      <c r="I583" s="21" t="s">
        <v>170</v>
      </c>
      <c r="J583" s="40"/>
      <c r="K583" s="88">
        <v>750000</v>
      </c>
      <c r="L583" s="21" t="s">
        <v>57</v>
      </c>
      <c r="M583" s="41"/>
      <c r="N583" s="27">
        <v>375000</v>
      </c>
      <c r="O583" s="29"/>
      <c r="P583" s="30"/>
      <c r="Q583" s="31"/>
      <c r="R583" s="31"/>
      <c r="S583" s="31"/>
      <c r="T583" s="31"/>
      <c r="U583" s="17"/>
    </row>
    <row r="584" spans="1:21" ht="99" hidden="1" customHeight="1" x14ac:dyDescent="0.35">
      <c r="A584" s="20" t="s">
        <v>170</v>
      </c>
      <c r="B584" s="21">
        <v>240</v>
      </c>
      <c r="C584" s="21" t="s">
        <v>692</v>
      </c>
      <c r="D584" s="26" t="s">
        <v>728</v>
      </c>
      <c r="E584" s="21">
        <v>440</v>
      </c>
      <c r="F584" s="32" t="s">
        <v>757</v>
      </c>
      <c r="G584" s="53" t="s">
        <v>2027</v>
      </c>
      <c r="H584" s="39" t="s">
        <v>2028</v>
      </c>
      <c r="I584" s="21" t="s">
        <v>170</v>
      </c>
      <c r="J584" s="40"/>
      <c r="K584" s="88">
        <v>189000</v>
      </c>
      <c r="L584" s="21" t="s">
        <v>57</v>
      </c>
      <c r="M584" s="41"/>
      <c r="N584" s="27">
        <v>94500</v>
      </c>
      <c r="O584" s="29"/>
      <c r="P584" s="30"/>
      <c r="Q584" s="31"/>
      <c r="R584" s="31"/>
      <c r="S584" s="31"/>
      <c r="T584" s="31"/>
      <c r="U584" s="17"/>
    </row>
    <row r="585" spans="1:21" ht="99" hidden="1" customHeight="1" x14ac:dyDescent="0.35">
      <c r="A585" s="20" t="s">
        <v>170</v>
      </c>
      <c r="B585" s="21">
        <v>241</v>
      </c>
      <c r="C585" s="26" t="s">
        <v>692</v>
      </c>
      <c r="D585" s="26" t="s">
        <v>728</v>
      </c>
      <c r="E585" s="26">
        <v>440</v>
      </c>
      <c r="F585" s="32" t="s">
        <v>757</v>
      </c>
      <c r="G585" s="53" t="s">
        <v>2029</v>
      </c>
      <c r="H585" s="39" t="s">
        <v>2026</v>
      </c>
      <c r="I585" s="21" t="s">
        <v>170</v>
      </c>
      <c r="J585" s="40"/>
      <c r="K585" s="88">
        <v>750000</v>
      </c>
      <c r="L585" s="21" t="s">
        <v>57</v>
      </c>
      <c r="M585" s="41"/>
      <c r="N585" s="27">
        <v>375000</v>
      </c>
      <c r="O585" s="29"/>
      <c r="P585" s="30"/>
      <c r="Q585" s="31"/>
      <c r="R585" s="31"/>
      <c r="S585" s="31"/>
      <c r="T585" s="31"/>
      <c r="U585" s="17"/>
    </row>
    <row r="586" spans="1:21" ht="99" hidden="1" customHeight="1" x14ac:dyDescent="0.35">
      <c r="A586" s="20" t="s">
        <v>420</v>
      </c>
      <c r="B586" s="21">
        <v>365</v>
      </c>
      <c r="C586" s="21" t="s">
        <v>692</v>
      </c>
      <c r="D586" s="26" t="s">
        <v>728</v>
      </c>
      <c r="E586" s="21">
        <v>440</v>
      </c>
      <c r="F586" s="32" t="s">
        <v>757</v>
      </c>
      <c r="G586" s="57" t="s">
        <v>2030</v>
      </c>
      <c r="H586" s="25" t="s">
        <v>2031</v>
      </c>
      <c r="I586" s="26" t="s">
        <v>420</v>
      </c>
      <c r="J586" s="26" t="s">
        <v>2032</v>
      </c>
      <c r="K586" s="27">
        <v>10000000</v>
      </c>
      <c r="L586" s="21" t="s">
        <v>57</v>
      </c>
      <c r="M586" s="28"/>
      <c r="N586" s="27">
        <v>5000000</v>
      </c>
      <c r="O586" s="29"/>
      <c r="P586" s="30"/>
      <c r="Q586" s="31" t="s">
        <v>672</v>
      </c>
      <c r="R586" s="31"/>
      <c r="S586" s="31"/>
      <c r="T586" s="31"/>
      <c r="U586" s="17"/>
    </row>
    <row r="587" spans="1:21" s="18" customFormat="1" ht="99" hidden="1" customHeight="1" x14ac:dyDescent="0.3">
      <c r="A587" s="44" t="s">
        <v>866</v>
      </c>
      <c r="B587" s="26">
        <v>605</v>
      </c>
      <c r="C587" s="21" t="s">
        <v>664</v>
      </c>
      <c r="D587" s="26" t="s">
        <v>872</v>
      </c>
      <c r="E587" s="26">
        <v>104</v>
      </c>
      <c r="F587" s="33" t="s">
        <v>1542</v>
      </c>
      <c r="G587" s="32" t="s">
        <v>2033</v>
      </c>
      <c r="H587" s="25" t="s">
        <v>2034</v>
      </c>
      <c r="I587" s="26" t="s">
        <v>1545</v>
      </c>
      <c r="J587" s="26"/>
      <c r="K587" s="27">
        <v>17000000</v>
      </c>
      <c r="L587" s="21" t="s">
        <v>63</v>
      </c>
      <c r="M587" s="45"/>
      <c r="N587" s="27">
        <v>17000000</v>
      </c>
      <c r="O587" s="29" t="s">
        <v>65</v>
      </c>
      <c r="P587" s="30" t="s">
        <v>671</v>
      </c>
      <c r="Q587" s="31" t="s">
        <v>672</v>
      </c>
      <c r="R587" s="31"/>
      <c r="S587" s="31"/>
      <c r="T587" s="31"/>
      <c r="U587" s="227"/>
    </row>
    <row r="588" spans="1:21" ht="196" hidden="1" x14ac:dyDescent="0.35">
      <c r="A588" s="20" t="s">
        <v>420</v>
      </c>
      <c r="B588" s="21">
        <v>367</v>
      </c>
      <c r="C588" s="21" t="s">
        <v>692</v>
      </c>
      <c r="D588" s="26" t="s">
        <v>728</v>
      </c>
      <c r="E588" s="21">
        <v>440</v>
      </c>
      <c r="F588" s="32" t="s">
        <v>757</v>
      </c>
      <c r="G588" s="57" t="s">
        <v>2035</v>
      </c>
      <c r="H588" s="25" t="s">
        <v>2036</v>
      </c>
      <c r="I588" s="26" t="s">
        <v>420</v>
      </c>
      <c r="J588" s="26"/>
      <c r="K588" s="27">
        <v>56160</v>
      </c>
      <c r="L588" s="21" t="s">
        <v>57</v>
      </c>
      <c r="M588" s="28"/>
      <c r="N588" s="27">
        <v>56160</v>
      </c>
      <c r="O588" s="29"/>
      <c r="P588" s="30"/>
      <c r="Q588" s="31" t="s">
        <v>672</v>
      </c>
      <c r="R588" s="31"/>
      <c r="S588" s="31"/>
      <c r="T588" s="31"/>
      <c r="U588" s="17"/>
    </row>
    <row r="589" spans="1:21" s="18" customFormat="1" ht="99" hidden="1" customHeight="1" x14ac:dyDescent="0.3">
      <c r="A589" s="44" t="s">
        <v>866</v>
      </c>
      <c r="B589" s="26">
        <v>606</v>
      </c>
      <c r="C589" s="21" t="s">
        <v>664</v>
      </c>
      <c r="D589" s="26" t="s">
        <v>872</v>
      </c>
      <c r="E589" s="26">
        <v>105</v>
      </c>
      <c r="F589" s="32" t="s">
        <v>2037</v>
      </c>
      <c r="G589" s="32" t="s">
        <v>2038</v>
      </c>
      <c r="H589" s="25" t="s">
        <v>2039</v>
      </c>
      <c r="I589" s="26" t="s">
        <v>86</v>
      </c>
      <c r="J589" s="26" t="s">
        <v>2040</v>
      </c>
      <c r="K589" s="27">
        <v>5000000</v>
      </c>
      <c r="L589" s="21" t="s">
        <v>63</v>
      </c>
      <c r="M589" s="45"/>
      <c r="N589" s="27">
        <v>5000000</v>
      </c>
      <c r="O589" s="29" t="s">
        <v>65</v>
      </c>
      <c r="P589" s="30" t="s">
        <v>671</v>
      </c>
      <c r="Q589" s="31" t="s">
        <v>672</v>
      </c>
      <c r="R589" s="31"/>
      <c r="S589" s="31"/>
      <c r="T589" s="31"/>
      <c r="U589" s="227"/>
    </row>
    <row r="590" spans="1:21" s="262" customFormat="1" ht="99" customHeight="1" x14ac:dyDescent="0.35">
      <c r="A590" s="253" t="s">
        <v>93</v>
      </c>
      <c r="B590" s="254">
        <v>607</v>
      </c>
      <c r="C590" s="254" t="s">
        <v>683</v>
      </c>
      <c r="D590" s="254" t="s">
        <v>781</v>
      </c>
      <c r="E590" s="254">
        <v>199</v>
      </c>
      <c r="F590" s="255" t="s">
        <v>863</v>
      </c>
      <c r="G590" s="256" t="s">
        <v>2041</v>
      </c>
      <c r="H590" s="257" t="s">
        <v>2042</v>
      </c>
      <c r="I590" s="254" t="s">
        <v>93</v>
      </c>
      <c r="J590" s="258" t="s">
        <v>104</v>
      </c>
      <c r="K590" s="46">
        <v>50000000</v>
      </c>
      <c r="L590" s="254" t="s">
        <v>58</v>
      </c>
      <c r="M590" s="41">
        <v>35000000</v>
      </c>
      <c r="N590" s="265">
        <v>30000000</v>
      </c>
      <c r="O590" s="260" t="s">
        <v>65</v>
      </c>
      <c r="P590" s="30"/>
      <c r="Q590" s="31"/>
      <c r="R590" s="31" t="s">
        <v>784</v>
      </c>
      <c r="S590" s="31" t="s">
        <v>671</v>
      </c>
      <c r="T590" s="31"/>
      <c r="U590" s="261"/>
    </row>
    <row r="591" spans="1:21" ht="99" hidden="1" customHeight="1" x14ac:dyDescent="0.35">
      <c r="A591" s="20" t="s">
        <v>246</v>
      </c>
      <c r="B591" s="21">
        <v>13</v>
      </c>
      <c r="C591" s="21" t="s">
        <v>692</v>
      </c>
      <c r="D591" s="21" t="s">
        <v>728</v>
      </c>
      <c r="E591" s="21">
        <v>441</v>
      </c>
      <c r="F591" s="32" t="s">
        <v>729</v>
      </c>
      <c r="G591" s="53" t="s">
        <v>2043</v>
      </c>
      <c r="H591" s="39" t="s">
        <v>2044</v>
      </c>
      <c r="I591" s="21" t="s">
        <v>246</v>
      </c>
      <c r="J591" s="40" t="s">
        <v>2045</v>
      </c>
      <c r="K591" s="40">
        <v>3000000</v>
      </c>
      <c r="L591" s="21" t="s">
        <v>57</v>
      </c>
      <c r="M591" s="47">
        <v>2100000</v>
      </c>
      <c r="N591" s="27">
        <v>1500000</v>
      </c>
      <c r="O591" s="63"/>
      <c r="P591" s="30"/>
      <c r="Q591" s="31"/>
      <c r="R591" s="31"/>
      <c r="S591" s="31" t="s">
        <v>671</v>
      </c>
      <c r="T591" s="31"/>
      <c r="U591" s="17"/>
    </row>
    <row r="592" spans="1:21" s="18" customFormat="1" ht="99" hidden="1" customHeight="1" x14ac:dyDescent="0.35">
      <c r="A592" s="20" t="s">
        <v>170</v>
      </c>
      <c r="B592" s="21">
        <v>608</v>
      </c>
      <c r="C592" s="21" t="s">
        <v>692</v>
      </c>
      <c r="D592" s="21" t="s">
        <v>1096</v>
      </c>
      <c r="E592" s="21">
        <v>406</v>
      </c>
      <c r="F592" s="32" t="s">
        <v>1266</v>
      </c>
      <c r="G592" s="57" t="s">
        <v>2046</v>
      </c>
      <c r="H592" s="25" t="s">
        <v>2047</v>
      </c>
      <c r="I592" s="26" t="s">
        <v>170</v>
      </c>
      <c r="J592" s="26" t="s">
        <v>2048</v>
      </c>
      <c r="K592" s="46">
        <v>14000000</v>
      </c>
      <c r="L592" s="21" t="s">
        <v>57</v>
      </c>
      <c r="M592" s="81"/>
      <c r="N592" s="46">
        <v>14000000</v>
      </c>
      <c r="O592" s="29" t="s">
        <v>65</v>
      </c>
      <c r="P592" s="30"/>
      <c r="Q592" s="31"/>
      <c r="R592" s="31"/>
      <c r="S592" s="31"/>
      <c r="T592" s="31"/>
      <c r="U592" s="227"/>
    </row>
    <row r="593" spans="1:21" ht="84" hidden="1" x14ac:dyDescent="0.35">
      <c r="A593" s="20" t="s">
        <v>246</v>
      </c>
      <c r="B593" s="21">
        <v>15</v>
      </c>
      <c r="C593" s="21" t="s">
        <v>692</v>
      </c>
      <c r="D593" s="26" t="s">
        <v>728</v>
      </c>
      <c r="E593" s="21">
        <v>441</v>
      </c>
      <c r="F593" s="32" t="s">
        <v>729</v>
      </c>
      <c r="G593" s="53" t="s">
        <v>2049</v>
      </c>
      <c r="H593" s="39" t="s">
        <v>2050</v>
      </c>
      <c r="I593" s="40" t="s">
        <v>246</v>
      </c>
      <c r="J593" s="21" t="s">
        <v>740</v>
      </c>
      <c r="K593" s="40">
        <v>140000000</v>
      </c>
      <c r="L593" s="21" t="s">
        <v>57</v>
      </c>
      <c r="M593" s="41"/>
      <c r="N593" s="40"/>
      <c r="O593" s="29"/>
      <c r="P593" s="30"/>
      <c r="Q593" s="31" t="s">
        <v>741</v>
      </c>
      <c r="R593" s="31"/>
      <c r="S593" s="31"/>
      <c r="T593" s="31"/>
      <c r="U593" s="17"/>
    </row>
    <row r="594" spans="1:21" ht="99" hidden="1" customHeight="1" x14ac:dyDescent="0.35">
      <c r="A594" s="20"/>
      <c r="B594" s="21"/>
      <c r="C594" s="21" t="s">
        <v>692</v>
      </c>
      <c r="D594" s="26" t="s">
        <v>728</v>
      </c>
      <c r="E594" s="21">
        <v>442</v>
      </c>
      <c r="F594" s="32" t="s">
        <v>2051</v>
      </c>
      <c r="G594" s="33"/>
      <c r="H594" s="39"/>
      <c r="I594" s="40"/>
      <c r="J594" s="21"/>
      <c r="K594" s="40"/>
      <c r="L594" s="21"/>
      <c r="M594" s="41"/>
      <c r="N594" s="40"/>
      <c r="O594" s="29"/>
      <c r="P594" s="30"/>
      <c r="Q594" s="31"/>
      <c r="R594" s="31"/>
      <c r="S594" s="31"/>
      <c r="T594" s="31"/>
      <c r="U594" s="17"/>
    </row>
    <row r="595" spans="1:21" ht="99" hidden="1" customHeight="1" thickBot="1" x14ac:dyDescent="0.4">
      <c r="A595" s="89"/>
      <c r="B595" s="90"/>
      <c r="C595" s="90"/>
      <c r="D595" s="90"/>
      <c r="E595" s="90"/>
      <c r="F595" s="91"/>
      <c r="G595" s="91"/>
      <c r="H595" s="91"/>
      <c r="I595" s="90"/>
      <c r="J595" s="92"/>
      <c r="K595" s="92"/>
      <c r="L595" s="90"/>
      <c r="M595" s="93"/>
      <c r="N595" s="92"/>
      <c r="O595" s="94"/>
      <c r="P595" s="95"/>
      <c r="Q595" s="96"/>
      <c r="R595" s="96"/>
      <c r="S595" s="96"/>
      <c r="T595" s="96"/>
      <c r="U595" s="17"/>
    </row>
    <row r="596" spans="1:21" ht="99" customHeight="1" x14ac:dyDescent="0.35"/>
    <row r="597" spans="1:21" ht="99" customHeight="1" x14ac:dyDescent="0.35"/>
    <row r="598" spans="1:21" ht="99" customHeight="1" x14ac:dyDescent="0.35"/>
    <row r="599" spans="1:21" ht="99" customHeight="1" x14ac:dyDescent="0.35"/>
    <row r="600" spans="1:21" ht="99" customHeight="1" x14ac:dyDescent="0.35"/>
    <row r="601" spans="1:21" ht="99" customHeight="1" x14ac:dyDescent="0.35"/>
    <row r="602" spans="1:21" ht="99" customHeight="1" x14ac:dyDescent="0.35"/>
    <row r="603" spans="1:21" ht="99" customHeight="1" x14ac:dyDescent="0.35"/>
    <row r="604" spans="1:21" ht="99" customHeight="1" x14ac:dyDescent="0.35"/>
    <row r="605" spans="1:21" ht="99" customHeight="1" x14ac:dyDescent="0.35"/>
    <row r="606" spans="1:21" ht="99" customHeight="1" x14ac:dyDescent="0.35"/>
    <row r="607" spans="1:21" ht="99" customHeight="1" x14ac:dyDescent="0.35"/>
    <row r="608" spans="1:21" ht="99" customHeight="1" x14ac:dyDescent="0.35"/>
    <row r="609" ht="99" customHeight="1" x14ac:dyDescent="0.35"/>
    <row r="610" ht="99" customHeight="1" x14ac:dyDescent="0.35"/>
    <row r="611" ht="99" customHeight="1" x14ac:dyDescent="0.35"/>
    <row r="612" ht="99" customHeight="1" x14ac:dyDescent="0.35"/>
    <row r="613" ht="99" customHeight="1" x14ac:dyDescent="0.35"/>
    <row r="614" ht="99" customHeight="1" x14ac:dyDescent="0.35"/>
    <row r="615" ht="99" customHeight="1" x14ac:dyDescent="0.35"/>
    <row r="616" ht="99" customHeight="1" x14ac:dyDescent="0.35"/>
    <row r="617" ht="99" customHeight="1" x14ac:dyDescent="0.35"/>
    <row r="618" ht="99" customHeight="1" x14ac:dyDescent="0.35"/>
    <row r="619" ht="99" customHeight="1" x14ac:dyDescent="0.35"/>
    <row r="620" ht="99" customHeight="1" x14ac:dyDescent="0.35"/>
    <row r="621" ht="99" customHeight="1" x14ac:dyDescent="0.35"/>
    <row r="622" ht="99" customHeight="1" x14ac:dyDescent="0.35"/>
    <row r="623" ht="99" customHeight="1" x14ac:dyDescent="0.35"/>
    <row r="624" ht="99" customHeight="1" x14ac:dyDescent="0.35"/>
    <row r="625" ht="99" customHeight="1" x14ac:dyDescent="0.35"/>
    <row r="626" ht="99" customHeight="1" x14ac:dyDescent="0.35"/>
    <row r="627" ht="99" customHeight="1" x14ac:dyDescent="0.35"/>
    <row r="628" ht="99" customHeight="1" x14ac:dyDescent="0.35"/>
    <row r="629" ht="99" customHeight="1" x14ac:dyDescent="0.35"/>
    <row r="630" ht="99" customHeight="1" x14ac:dyDescent="0.35"/>
    <row r="631" ht="99" customHeight="1" x14ac:dyDescent="0.35"/>
    <row r="632" ht="99" customHeight="1" x14ac:dyDescent="0.35"/>
    <row r="633" ht="99" customHeight="1" x14ac:dyDescent="0.35"/>
    <row r="634" ht="99" customHeight="1" x14ac:dyDescent="0.35"/>
    <row r="635" ht="99" customHeight="1" x14ac:dyDescent="0.35"/>
    <row r="636" ht="99" customHeight="1" x14ac:dyDescent="0.35"/>
    <row r="637" ht="99" customHeight="1" x14ac:dyDescent="0.35"/>
    <row r="638" ht="99" customHeight="1" x14ac:dyDescent="0.35"/>
    <row r="639" ht="99" customHeight="1" x14ac:dyDescent="0.35"/>
    <row r="640" ht="99" customHeight="1" x14ac:dyDescent="0.35"/>
    <row r="641" ht="99" customHeight="1" x14ac:dyDescent="0.35"/>
    <row r="642" ht="99" customHeight="1" x14ac:dyDescent="0.35"/>
    <row r="643" ht="99" customHeight="1" x14ac:dyDescent="0.35"/>
    <row r="644" ht="99" customHeight="1" x14ac:dyDescent="0.35"/>
    <row r="645" ht="99" customHeight="1" x14ac:dyDescent="0.35"/>
    <row r="646" ht="99" customHeight="1" x14ac:dyDescent="0.35"/>
    <row r="647" ht="99" customHeight="1" x14ac:dyDescent="0.35"/>
    <row r="648" ht="99" customHeight="1" x14ac:dyDescent="0.35"/>
    <row r="649" ht="99" customHeight="1" x14ac:dyDescent="0.35"/>
    <row r="650" ht="99" customHeight="1" x14ac:dyDescent="0.35"/>
    <row r="651" ht="99" customHeight="1" x14ac:dyDescent="0.35"/>
    <row r="652" ht="99" customHeight="1" x14ac:dyDescent="0.35"/>
    <row r="653" ht="99" customHeight="1" x14ac:dyDescent="0.35"/>
    <row r="654" ht="99" customHeight="1" x14ac:dyDescent="0.35"/>
    <row r="655" ht="99" customHeight="1" x14ac:dyDescent="0.35"/>
    <row r="656" ht="99" customHeight="1" x14ac:dyDescent="0.35"/>
  </sheetData>
  <autoFilter ref="A1:T595" xr:uid="{00000000-0009-0000-0000-000005000000}">
    <filterColumn colId="14">
      <filters>
        <filter val="C"/>
        <filter val="N"/>
      </filters>
    </filterColumn>
    <sortState xmlns:xlrd2="http://schemas.microsoft.com/office/spreadsheetml/2017/richdata2" ref="A2:T592">
      <sortCondition ref="B1:B595"/>
    </sortState>
  </autoFilter>
  <conditionalFormatting sqref="H137">
    <cfRule type="colorScale" priority="5">
      <colorScale>
        <cfvo type="min"/>
        <cfvo type="percentile" val="50"/>
        <cfvo type="max"/>
        <color rgb="FF63BE7B"/>
        <color rgb="FFFFEB84"/>
        <color rgb="FFF8696B"/>
      </colorScale>
    </cfRule>
  </conditionalFormatting>
  <conditionalFormatting sqref="H276">
    <cfRule type="colorScale" priority="4">
      <colorScale>
        <cfvo type="min"/>
        <cfvo type="percentile" val="50"/>
        <cfvo type="max"/>
        <color rgb="FF63BE7B"/>
        <color rgb="FFFFEB84"/>
        <color rgb="FFF8696B"/>
      </colorScale>
    </cfRule>
  </conditionalFormatting>
  <conditionalFormatting sqref="U1:U1048576">
    <cfRule type="colorScale" priority="3">
      <colorScale>
        <cfvo type="min"/>
        <cfvo type="max"/>
        <color rgb="FFF8696B"/>
        <color rgb="FFFCFCFF"/>
      </colorScale>
    </cfRule>
  </conditionalFormatting>
  <conditionalFormatting sqref="U2:U595">
    <cfRule type="colorScale" priority="6">
      <colorScale>
        <cfvo type="min"/>
        <cfvo type="percentile" val="50"/>
        <cfvo type="max"/>
        <color rgb="FFF8696B"/>
        <color rgb="FFFCFCFF"/>
        <color rgb="FF5A8AC6"/>
      </colorScale>
    </cfRule>
  </conditionalFormatting>
  <conditionalFormatting sqref="G137">
    <cfRule type="colorScale" priority="2">
      <colorScale>
        <cfvo type="min"/>
        <cfvo type="percentile" val="50"/>
        <cfvo type="max"/>
        <color rgb="FF63BE7B"/>
        <color rgb="FFFFEB84"/>
        <color rgb="FFF8696B"/>
      </colorScale>
    </cfRule>
  </conditionalFormatting>
  <conditionalFormatting sqref="G276">
    <cfRule type="colorScale" priority="1">
      <colorScale>
        <cfvo type="min"/>
        <cfvo type="percentile" val="50"/>
        <cfvo type="max"/>
        <color rgb="FF63BE7B"/>
        <color rgb="FFFFEB84"/>
        <color rgb="FFF8696B"/>
      </colorScale>
    </cfRule>
  </conditionalFormatting>
  <pageMargins left="0" right="0" top="0" bottom="0" header="0" footer="0"/>
  <pageSetup paperSize="8" scale="55" fitToHeight="0" orientation="portrait" r:id="rId1"/>
  <colBreaks count="1" manualBreakCount="1">
    <brk id="15" max="1048575" man="1"/>
  </col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53C91C8C6449134180501A420469FE7E" ma:contentTypeVersion="13" ma:contentTypeDescription="Create a new document." ma:contentTypeScope="" ma:versionID="220b958fa1c23fe8ad4cf4c42da3f589">
  <xsd:schema xmlns:xsd="http://www.w3.org/2001/XMLSchema" xmlns:xs="http://www.w3.org/2001/XMLSchema" xmlns:p="http://schemas.microsoft.com/office/2006/metadata/properties" xmlns:ns2="d26c1476-6ebd-40cb-b928-c591821e0a59" xmlns:ns3="ae6f8e37-b86f-494c-b563-07ae82ea0c58" targetNamespace="http://schemas.microsoft.com/office/2006/metadata/properties" ma:root="true" ma:fieldsID="600c21946cb83f261d961e1372d557ee" ns2:_="" ns3:_="">
    <xsd:import namespace="d26c1476-6ebd-40cb-b928-c591821e0a59"/>
    <xsd:import namespace="ae6f8e37-b86f-494c-b563-07ae82ea0c58"/>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Versijas_x0020_koment_x0101_rs" minOccurs="0"/>
                <xsd:element ref="ns2:MediaServiceDateTaken" minOccurs="0"/>
                <xsd:element ref="ns2:MediaServiceAutoTags" minOccurs="0"/>
                <xsd:element ref="ns2:MediaServiceOCR" minOccurs="0"/>
                <xsd:element ref="ns2:MediaServiceLocation" minOccurs="0"/>
                <xsd:element ref="ns2:MediaServiceGenerationTime" minOccurs="0"/>
                <xsd:element ref="ns2:MediaServiceEventHashCode"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6c1476-6ebd-40cb-b928-c591821e0a5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Versijas_x0020_koment_x0101_rs" ma:index="12" nillable="true" ma:displayName="Versijas komentārs" ma:internalName="Versijas_x0020_koment_x0101_rs">
      <xsd:simpleType>
        <xsd:restriction base="dms:Text">
          <xsd:maxLength value="255"/>
        </xsd:restriction>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MediaServiceAuto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Location" ma:index="16"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e6f8e37-b86f-494c-b563-07ae82ea0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Versijas_x0020_koment_x0101_rs xmlns="d26c1476-6ebd-40cb-b928-c591821e0a59" xsi:nil="true"/>
  </documentManagement>
</p:properties>
</file>

<file path=customXml/itemProps1.xml><?xml version="1.0" encoding="utf-8"?>
<ds:datastoreItem xmlns:ds="http://schemas.openxmlformats.org/officeDocument/2006/customXml" ds:itemID="{BBE1C863-3AF9-4761-BBB5-5E54F5CBF77D}">
  <ds:schemaRefs>
    <ds:schemaRef ds:uri="http://schemas.microsoft.com/sharepoint/v3/contenttype/forms"/>
  </ds:schemaRefs>
</ds:datastoreItem>
</file>

<file path=customXml/itemProps2.xml><?xml version="1.0" encoding="utf-8"?>
<ds:datastoreItem xmlns:ds="http://schemas.openxmlformats.org/officeDocument/2006/customXml" ds:itemID="{5BFA3B9D-727D-4BE4-8871-715CA104440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26c1476-6ebd-40cb-b928-c591821e0a59"/>
    <ds:schemaRef ds:uri="ae6f8e37-b86f-494c-b563-07ae82ea0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3DD4BD7E-D307-49AB-9F5F-2DE37D601C87}">
  <ds:schemaRefs>
    <ds:schemaRef ds:uri="http://schemas.microsoft.com/office/2006/metadata/properties"/>
    <ds:schemaRef ds:uri="http://schemas.microsoft.com/office/infopath/2007/PartnerControls"/>
    <ds:schemaRef ds:uri="d26c1476-6ebd-40cb-b928-c591821e0a5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3.PIELIKUMS_Budzets</vt:lpstr>
      <vt:lpstr>Sheet2</vt:lpstr>
      <vt:lpstr>3.PIELIKUMS</vt:lpstr>
      <vt:lpstr>2.PIELIKUMS</vt:lpstr>
      <vt:lpstr>Sheet1</vt:lpstr>
      <vt:lpstr>Dati jauns</vt:lpstr>
      <vt:lpstr>'Dati jauns'!_Hlk23336591</vt:lpstr>
      <vt:lpstr>'Dati jauns'!_Hlk23771373</vt:lpstr>
      <vt:lpstr>'Dati jauns'!_Hlk25736272</vt:lpstr>
      <vt:lpstr>'Dati jauns'!_Hlk25836594</vt:lpstr>
      <vt:lpstr>'Dati jauns'!_Hlk26178988</vt:lpstr>
      <vt:lpstr>'2.PIELIKUMS'!Print_Area</vt:lpstr>
      <vt:lpstr>'3.PIELIKUMS'!Print_Area</vt:lpstr>
      <vt:lpstr>'3.PIELIKUMS_Budzets'!Print_Area</vt:lpstr>
      <vt:lpstr>'Dati jauns'!Print_Area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Ilze Vanka-Krilovska</dc:creator>
  <cp:keywords/>
  <dc:description/>
  <cp:lastModifiedBy>Ilze Vanka-Krilovska</cp:lastModifiedBy>
  <cp:revision/>
  <cp:lastPrinted>2020-12-08T12:18:18Z</cp:lastPrinted>
  <dcterms:created xsi:type="dcterms:W3CDTF">2020-01-23T06:11:19Z</dcterms:created>
  <dcterms:modified xsi:type="dcterms:W3CDTF">2021-01-05T09:46:50Z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0x01010053C91C8C6449134180501A420469FE7E</vt:lpwstr>
  </property>
</Properties>
</file>