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lze.Vanka\Desktop\NIP_MK\"/>
    </mc:Choice>
  </mc:AlternateContent>
  <xr:revisionPtr revIDLastSave="0" documentId="8_{D25FC3CB-F334-44EC-8DCC-424281DC4CE1}" xr6:coauthVersionLast="45" xr6:coauthVersionMax="45" xr10:uidLastSave="{00000000-0000-0000-0000-000000000000}"/>
  <bookViews>
    <workbookView xWindow="-110" yWindow="-110" windowWidth="19420" windowHeight="10420" firstSheet="2" activeTab="2" xr2:uid="{00000000-000D-0000-FFFF-FFFF00000000}"/>
  </bookViews>
  <sheets>
    <sheet name="3.PIELIKUMS_Budzets" sheetId="4" state="hidden" r:id="rId1"/>
    <sheet name="Sheet2" sheetId="7" state="hidden" r:id="rId2"/>
    <sheet name="3.PIELIKUMS" sheetId="1" r:id="rId3"/>
    <sheet name="2.PIELIKUMS" sheetId="5" r:id="rId4"/>
    <sheet name="Sheet1" sheetId="6" state="hidden" r:id="rId5"/>
    <sheet name="Dati jauns" sheetId="2" state="hidden" r:id="rId6"/>
  </sheets>
  <definedNames>
    <definedName name="_xlnm._FilterDatabase" localSheetId="5" hidden="1">'Dati jauns'!$A$1:$T$595</definedName>
    <definedName name="_xlnm._FilterDatabase" localSheetId="1" hidden="1">Sheet2!$C$4:$C$10</definedName>
    <definedName name="_Hlk23336591" localSheetId="5">'Dati jauns'!$F$189</definedName>
    <definedName name="_Hlk23771373" localSheetId="5">'Dati jauns'!$F$253</definedName>
    <definedName name="_Hlk25736272" localSheetId="5">'Dati jauns'!$F$414</definedName>
    <definedName name="_Hlk25836594" localSheetId="5">'Dati jauns'!$F$262</definedName>
    <definedName name="_Hlk26178988" localSheetId="5">'Dati jauns'!$F$249</definedName>
    <definedName name="piel2" localSheetId="4">Sheet1!#REF!</definedName>
    <definedName name="piel3" localSheetId="4">Sheet1!#REF!</definedName>
    <definedName name="_xlnm.Print_Area" localSheetId="3">'2.PIELIKUMS'!$A$1:$L$1311</definedName>
    <definedName name="_xlnm.Print_Area" localSheetId="2">'3.PIELIKUMS'!$A$1:$M$157</definedName>
    <definedName name="_xlnm.Print_Area" localSheetId="0">'3.PIELIKUMS_Budzets'!$A$1:$L$302</definedName>
    <definedName name="_xlnm.Print_Area" localSheetId="5">'Dati jauns'!$A$1:$P$429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56" i="5" l="1"/>
  <c r="C856" i="5"/>
  <c r="D856" i="5"/>
  <c r="E856" i="5"/>
  <c r="F856" i="5"/>
  <c r="G856" i="5"/>
  <c r="H856" i="5"/>
  <c r="I856" i="5"/>
  <c r="J856" i="5"/>
  <c r="K856" i="5"/>
  <c r="B856" i="5"/>
  <c r="J177" i="1" l="1"/>
  <c r="H635" i="5"/>
  <c r="I635" i="5"/>
  <c r="J635" i="5"/>
  <c r="C636" i="5"/>
  <c r="H636" i="5"/>
  <c r="I636" i="5"/>
  <c r="J636" i="5"/>
  <c r="K636" i="5"/>
  <c r="C637" i="5"/>
  <c r="D637" i="5"/>
  <c r="E637" i="5"/>
  <c r="F637" i="5"/>
  <c r="G637" i="5"/>
  <c r="H637" i="5"/>
  <c r="I637" i="5"/>
  <c r="J637" i="5"/>
  <c r="K637" i="5"/>
  <c r="L637" i="5"/>
  <c r="B637" i="5"/>
  <c r="C843" i="5"/>
  <c r="D843" i="5"/>
  <c r="E843" i="5"/>
  <c r="F843" i="5"/>
  <c r="G843" i="5"/>
  <c r="H843" i="5"/>
  <c r="I843" i="5"/>
  <c r="J843" i="5"/>
  <c r="K843" i="5"/>
  <c r="L843" i="5"/>
  <c r="B843" i="5"/>
  <c r="C847" i="5"/>
  <c r="C846" i="5" s="1"/>
  <c r="C635" i="5" s="1"/>
  <c r="D847" i="5"/>
  <c r="D636" i="5" s="1"/>
  <c r="E847" i="5"/>
  <c r="E636" i="5" s="1"/>
  <c r="F847" i="5"/>
  <c r="F846" i="5" s="1"/>
  <c r="F635" i="5" s="1"/>
  <c r="G847" i="5"/>
  <c r="G636" i="5" s="1"/>
  <c r="H847" i="5"/>
  <c r="H846" i="5" s="1"/>
  <c r="I847" i="5"/>
  <c r="I846" i="5" s="1"/>
  <c r="J847" i="5"/>
  <c r="J846" i="5" s="1"/>
  <c r="K847" i="5"/>
  <c r="K846" i="5" s="1"/>
  <c r="K635" i="5" s="1"/>
  <c r="L847" i="5"/>
  <c r="L636" i="5" s="1"/>
  <c r="C848" i="5"/>
  <c r="D848" i="5"/>
  <c r="E848" i="5"/>
  <c r="F848" i="5"/>
  <c r="G848" i="5"/>
  <c r="H848" i="5"/>
  <c r="I848" i="5"/>
  <c r="J848" i="5"/>
  <c r="K848" i="5"/>
  <c r="L848" i="5"/>
  <c r="B846" i="5"/>
  <c r="B635" i="5" s="1"/>
  <c r="B847" i="5"/>
  <c r="B636" i="5" s="1"/>
  <c r="B848" i="5"/>
  <c r="C857" i="5"/>
  <c r="D857" i="5"/>
  <c r="E857" i="5"/>
  <c r="F857" i="5"/>
  <c r="B859" i="5"/>
  <c r="B857" i="5" s="1"/>
  <c r="L846" i="5" l="1"/>
  <c r="L635" i="5" s="1"/>
  <c r="F636" i="5"/>
  <c r="G846" i="5"/>
  <c r="G635" i="5" s="1"/>
  <c r="E846" i="5"/>
  <c r="E635" i="5" s="1"/>
  <c r="D846" i="5"/>
  <c r="D635" i="5" s="1"/>
  <c r="G859" i="5"/>
  <c r="G857" i="5" s="1"/>
  <c r="K859" i="5"/>
  <c r="K857" i="5" s="1"/>
  <c r="J859" i="5"/>
  <c r="J857" i="5" s="1"/>
  <c r="L859" i="5"/>
  <c r="L857" i="5" s="1"/>
  <c r="I859" i="5"/>
  <c r="I857" i="5" s="1"/>
  <c r="H859" i="5"/>
  <c r="H857" i="5" s="1"/>
  <c r="D642" i="5"/>
  <c r="C643" i="5"/>
  <c r="C732" i="5"/>
  <c r="C727" i="5" s="1"/>
  <c r="D732" i="5"/>
  <c r="D727" i="5" s="1"/>
  <c r="E732" i="5"/>
  <c r="E727" i="5" s="1"/>
  <c r="F732" i="5"/>
  <c r="F727" i="5" s="1"/>
  <c r="C733" i="5"/>
  <c r="C728" i="5" s="1"/>
  <c r="D733" i="5"/>
  <c r="D728" i="5" s="1"/>
  <c r="E733" i="5"/>
  <c r="E728" i="5" s="1"/>
  <c r="F733" i="5"/>
  <c r="F728" i="5" s="1"/>
  <c r="C734" i="5"/>
  <c r="C735" i="5"/>
  <c r="D735" i="5"/>
  <c r="D734" i="5" s="1"/>
  <c r="E735" i="5"/>
  <c r="E734" i="5" s="1"/>
  <c r="F735" i="5"/>
  <c r="F734" i="5" s="1"/>
  <c r="B736" i="5"/>
  <c r="B735" i="5" s="1"/>
  <c r="B734" i="5" s="1"/>
  <c r="B737" i="5"/>
  <c r="L736" i="5" s="1"/>
  <c r="E642" i="5" l="1"/>
  <c r="C642" i="5"/>
  <c r="G737" i="5"/>
  <c r="G733" i="5" s="1"/>
  <c r="G728" i="5" s="1"/>
  <c r="K737" i="5"/>
  <c r="K733" i="5" s="1"/>
  <c r="K728" i="5" s="1"/>
  <c r="H737" i="5"/>
  <c r="H733" i="5" s="1"/>
  <c r="H728" i="5" s="1"/>
  <c r="L737" i="5"/>
  <c r="L733" i="5" s="1"/>
  <c r="L643" i="5" s="1"/>
  <c r="K736" i="5"/>
  <c r="B733" i="5"/>
  <c r="B728" i="5" s="1"/>
  <c r="I736" i="5"/>
  <c r="I732" i="5" s="1"/>
  <c r="I642" i="5" s="1"/>
  <c r="H736" i="5"/>
  <c r="H732" i="5" s="1"/>
  <c r="H642" i="5" s="1"/>
  <c r="J736" i="5"/>
  <c r="J737" i="5"/>
  <c r="J733" i="5" s="1"/>
  <c r="C641" i="5"/>
  <c r="J728" i="5"/>
  <c r="J643" i="5"/>
  <c r="L728" i="5"/>
  <c r="F643" i="5"/>
  <c r="E643" i="5"/>
  <c r="E641" i="5" s="1"/>
  <c r="D643" i="5"/>
  <c r="D641" i="5" s="1"/>
  <c r="F642" i="5"/>
  <c r="L732" i="5"/>
  <c r="I737" i="5"/>
  <c r="G736" i="5"/>
  <c r="B732" i="5"/>
  <c r="B642" i="5" s="1"/>
  <c r="J732" i="5"/>
  <c r="J642" i="5" s="1"/>
  <c r="F731" i="5"/>
  <c r="E731" i="5"/>
  <c r="C731" i="5"/>
  <c r="D731" i="5"/>
  <c r="C751" i="5"/>
  <c r="D751" i="5"/>
  <c r="E751" i="5"/>
  <c r="F751" i="5"/>
  <c r="F761" i="5"/>
  <c r="E761" i="5"/>
  <c r="D761" i="5"/>
  <c r="C761" i="5"/>
  <c r="B761" i="5"/>
  <c r="F760" i="5"/>
  <c r="E760" i="5"/>
  <c r="D760" i="5"/>
  <c r="C760" i="5"/>
  <c r="B760" i="5"/>
  <c r="H643" i="5" l="1"/>
  <c r="J735" i="5"/>
  <c r="J734" i="5" s="1"/>
  <c r="G643" i="5"/>
  <c r="K735" i="5"/>
  <c r="K734" i="5" s="1"/>
  <c r="H731" i="5"/>
  <c r="L735" i="5"/>
  <c r="L734" i="5" s="1"/>
  <c r="K643" i="5"/>
  <c r="H727" i="5"/>
  <c r="B643" i="5"/>
  <c r="B641" i="5" s="1"/>
  <c r="K732" i="5"/>
  <c r="K731" i="5" s="1"/>
  <c r="I727" i="5"/>
  <c r="H735" i="5"/>
  <c r="H734" i="5" s="1"/>
  <c r="J641" i="5"/>
  <c r="H641" i="5"/>
  <c r="L727" i="5"/>
  <c r="L642" i="5"/>
  <c r="L641" i="5" s="1"/>
  <c r="F641" i="5"/>
  <c r="B731" i="5"/>
  <c r="B727" i="5"/>
  <c r="G732" i="5"/>
  <c r="G642" i="5" s="1"/>
  <c r="G641" i="5" s="1"/>
  <c r="G735" i="5"/>
  <c r="G734" i="5" s="1"/>
  <c r="I735" i="5"/>
  <c r="I734" i="5" s="1"/>
  <c r="I733" i="5"/>
  <c r="I643" i="5" s="1"/>
  <c r="I641" i="5" s="1"/>
  <c r="J731" i="5"/>
  <c r="J727" i="5"/>
  <c r="C745" i="5"/>
  <c r="D745" i="5"/>
  <c r="E745" i="5"/>
  <c r="F745" i="5"/>
  <c r="B745" i="5"/>
  <c r="C746" i="5"/>
  <c r="D746" i="5"/>
  <c r="E746" i="5"/>
  <c r="F746" i="5"/>
  <c r="K642" i="5" l="1"/>
  <c r="K727" i="5"/>
  <c r="K641" i="5"/>
  <c r="G731" i="5"/>
  <c r="G727" i="5"/>
  <c r="I728" i="5"/>
  <c r="I731" i="5"/>
  <c r="C531" i="5" l="1"/>
  <c r="D531" i="5"/>
  <c r="E531" i="5"/>
  <c r="F531" i="5"/>
  <c r="C532" i="5"/>
  <c r="D532" i="5"/>
  <c r="E532" i="5"/>
  <c r="F532" i="5"/>
  <c r="B531" i="5"/>
  <c r="C536" i="5"/>
  <c r="D536" i="5"/>
  <c r="E536" i="5"/>
  <c r="F536" i="5"/>
  <c r="C537" i="5"/>
  <c r="D537" i="5"/>
  <c r="E537" i="5"/>
  <c r="F537" i="5"/>
  <c r="B536" i="5"/>
  <c r="K160" i="1" l="1"/>
  <c r="C1152" i="5" l="1"/>
  <c r="C884" i="5" s="1"/>
  <c r="D1152" i="5"/>
  <c r="D884" i="5" s="1"/>
  <c r="E1152" i="5"/>
  <c r="E884" i="5" s="1"/>
  <c r="F1152" i="5"/>
  <c r="F884" i="5" s="1"/>
  <c r="C1153" i="5"/>
  <c r="C885" i="5" s="1"/>
  <c r="D1153" i="5"/>
  <c r="D885" i="5" s="1"/>
  <c r="E1153" i="5"/>
  <c r="E885" i="5" s="1"/>
  <c r="F1153" i="5"/>
  <c r="F885" i="5" s="1"/>
  <c r="B1153" i="5"/>
  <c r="B885" i="5" s="1"/>
  <c r="B1152" i="5"/>
  <c r="B884" i="5" s="1"/>
  <c r="B1165" i="5"/>
  <c r="C1165" i="5"/>
  <c r="D1165" i="5"/>
  <c r="E1165" i="5"/>
  <c r="F1165" i="5"/>
  <c r="C1166" i="5"/>
  <c r="D1166" i="5"/>
  <c r="E1166" i="5"/>
  <c r="F1166" i="5"/>
  <c r="C1148" i="5" l="1"/>
  <c r="E1147" i="5"/>
  <c r="D1147" i="5"/>
  <c r="C1147" i="5"/>
  <c r="B1148" i="5"/>
  <c r="F1148" i="5"/>
  <c r="B1147" i="5"/>
  <c r="E1148" i="5"/>
  <c r="D1148" i="5"/>
  <c r="F1147" i="5"/>
  <c r="I241" i="1"/>
  <c r="I236" i="1"/>
  <c r="I232" i="1"/>
  <c r="I227" i="1"/>
  <c r="Q257" i="5" l="1"/>
  <c r="R257" i="5"/>
  <c r="S257" i="5"/>
  <c r="T257" i="5"/>
  <c r="U257" i="5"/>
  <c r="V257" i="5"/>
  <c r="W257" i="5"/>
  <c r="X257" i="5"/>
  <c r="Y257" i="5"/>
  <c r="Z257" i="5"/>
  <c r="C1033" i="5" l="1"/>
  <c r="D1033" i="5"/>
  <c r="E1033" i="5"/>
  <c r="F1033" i="5"/>
  <c r="C1034" i="5"/>
  <c r="D1034" i="5"/>
  <c r="E1034" i="5"/>
  <c r="F1034" i="5"/>
  <c r="B1034" i="5"/>
  <c r="B1033" i="5"/>
  <c r="B8" i="5"/>
  <c r="C8" i="5"/>
  <c r="D8" i="5"/>
  <c r="E8" i="5"/>
  <c r="F8" i="5"/>
  <c r="G8" i="5"/>
  <c r="H8" i="5"/>
  <c r="I8" i="5"/>
  <c r="J8" i="5"/>
  <c r="K8" i="5"/>
  <c r="L8" i="5"/>
  <c r="B9" i="5"/>
  <c r="C9" i="5"/>
  <c r="D9" i="5"/>
  <c r="E9" i="5"/>
  <c r="F9" i="5"/>
  <c r="G9" i="5"/>
  <c r="H9" i="5"/>
  <c r="I9" i="5"/>
  <c r="J9" i="5"/>
  <c r="K9" i="5"/>
  <c r="L9" i="5"/>
  <c r="B10" i="5"/>
  <c r="C10" i="5"/>
  <c r="D10" i="5"/>
  <c r="E10" i="5"/>
  <c r="F10" i="5"/>
  <c r="G10" i="5"/>
  <c r="H10" i="5"/>
  <c r="I10" i="5"/>
  <c r="J10" i="5"/>
  <c r="K10" i="5"/>
  <c r="L10" i="5"/>
  <c r="C1256" i="5"/>
  <c r="D1256" i="5"/>
  <c r="E1256" i="5"/>
  <c r="F1256" i="5"/>
  <c r="C1257" i="5"/>
  <c r="D1257" i="5"/>
  <c r="E1257" i="5"/>
  <c r="F1257" i="5"/>
  <c r="B1256" i="5"/>
  <c r="C1278" i="5"/>
  <c r="D1278" i="5"/>
  <c r="E1278" i="5"/>
  <c r="F1278" i="5"/>
  <c r="C1279" i="5"/>
  <c r="D1279" i="5"/>
  <c r="E1279" i="5"/>
  <c r="F1279" i="5"/>
  <c r="B1278" i="5"/>
  <c r="B1296" i="5"/>
  <c r="C1296" i="5"/>
  <c r="D1296" i="5"/>
  <c r="E1296" i="5"/>
  <c r="F1296" i="5"/>
  <c r="B1297" i="5"/>
  <c r="C1297" i="5"/>
  <c r="D1297" i="5"/>
  <c r="E1297" i="5"/>
  <c r="F1297" i="5"/>
  <c r="F1303" i="5"/>
  <c r="E1303" i="5"/>
  <c r="D1303" i="5"/>
  <c r="C1303" i="5"/>
  <c r="B1303" i="5"/>
  <c r="F1299" i="5"/>
  <c r="E1299" i="5"/>
  <c r="D1299" i="5"/>
  <c r="C1299" i="5"/>
  <c r="B1299" i="5"/>
  <c r="F1281" i="5"/>
  <c r="E1281" i="5"/>
  <c r="D1281" i="5"/>
  <c r="C1281" i="5"/>
  <c r="F1263" i="5"/>
  <c r="E1263" i="5"/>
  <c r="D1263" i="5"/>
  <c r="C1263" i="5"/>
  <c r="F1259" i="5"/>
  <c r="E1259" i="5"/>
  <c r="D1259" i="5"/>
  <c r="C1259" i="5"/>
  <c r="B1259" i="5"/>
  <c r="C1238" i="5"/>
  <c r="D1238" i="5"/>
  <c r="E1238" i="5"/>
  <c r="F1238" i="5"/>
  <c r="C1239" i="5"/>
  <c r="D1239" i="5"/>
  <c r="E1239" i="5"/>
  <c r="F1239" i="5"/>
  <c r="B1239" i="5"/>
  <c r="B1238" i="5"/>
  <c r="F1241" i="5"/>
  <c r="E1241" i="5"/>
  <c r="D1241" i="5"/>
  <c r="C1241" i="5"/>
  <c r="B1241" i="5"/>
  <c r="C907" i="5"/>
  <c r="D907" i="5"/>
  <c r="E907" i="5"/>
  <c r="F907" i="5"/>
  <c r="C908" i="5"/>
  <c r="D908" i="5"/>
  <c r="E908" i="5"/>
  <c r="F908" i="5"/>
  <c r="B907" i="5"/>
  <c r="B904" i="5"/>
  <c r="C904" i="5"/>
  <c r="D904" i="5"/>
  <c r="E904" i="5"/>
  <c r="F904" i="5"/>
  <c r="C905" i="5"/>
  <c r="D905" i="5"/>
  <c r="E905" i="5"/>
  <c r="F905" i="5"/>
  <c r="C914" i="5"/>
  <c r="C906" i="5" s="1"/>
  <c r="D914" i="5"/>
  <c r="D906" i="5" s="1"/>
  <c r="E914" i="5"/>
  <c r="E906" i="5" s="1"/>
  <c r="F914" i="5"/>
  <c r="F906" i="5" s="1"/>
  <c r="B938" i="5"/>
  <c r="C938" i="5"/>
  <c r="D938" i="5"/>
  <c r="E938" i="5"/>
  <c r="F938" i="5"/>
  <c r="C939" i="5"/>
  <c r="D939" i="5"/>
  <c r="E939" i="5"/>
  <c r="F939" i="5"/>
  <c r="B935" i="5"/>
  <c r="C935" i="5"/>
  <c r="D935" i="5"/>
  <c r="E935" i="5"/>
  <c r="F935" i="5"/>
  <c r="C936" i="5"/>
  <c r="D936" i="5"/>
  <c r="E936" i="5"/>
  <c r="F936" i="5"/>
  <c r="B932" i="5"/>
  <c r="C932" i="5"/>
  <c r="D932" i="5"/>
  <c r="E932" i="5"/>
  <c r="F932" i="5"/>
  <c r="B933" i="5"/>
  <c r="C933" i="5"/>
  <c r="D933" i="5"/>
  <c r="E933" i="5"/>
  <c r="F933" i="5"/>
  <c r="C929" i="5"/>
  <c r="C872" i="5" s="1"/>
  <c r="D929" i="5"/>
  <c r="D872" i="5" s="1"/>
  <c r="E929" i="5"/>
  <c r="E872" i="5" s="1"/>
  <c r="F929" i="5"/>
  <c r="F872" i="5" s="1"/>
  <c r="C930" i="5"/>
  <c r="C873" i="5" s="1"/>
  <c r="D930" i="5"/>
  <c r="D873" i="5" s="1"/>
  <c r="E930" i="5"/>
  <c r="E873" i="5" s="1"/>
  <c r="F930" i="5"/>
  <c r="F873" i="5" s="1"/>
  <c r="C1206" i="5"/>
  <c r="D1206" i="5"/>
  <c r="E1206" i="5"/>
  <c r="F1206" i="5"/>
  <c r="C1207" i="5"/>
  <c r="D1207" i="5"/>
  <c r="E1207" i="5"/>
  <c r="F1207" i="5"/>
  <c r="B1206" i="5"/>
  <c r="F1209" i="5"/>
  <c r="E1209" i="5"/>
  <c r="D1209" i="5"/>
  <c r="C1209" i="5"/>
  <c r="C1188" i="5"/>
  <c r="C1183" i="5" s="1"/>
  <c r="D1188" i="5"/>
  <c r="D1183" i="5" s="1"/>
  <c r="E1188" i="5"/>
  <c r="E1183" i="5" s="1"/>
  <c r="F1188" i="5"/>
  <c r="F1183" i="5" s="1"/>
  <c r="C1189" i="5"/>
  <c r="D1189" i="5"/>
  <c r="E1189" i="5"/>
  <c r="F1189" i="5"/>
  <c r="B1188" i="5"/>
  <c r="B1183" i="5" s="1"/>
  <c r="F1191" i="5"/>
  <c r="E1191" i="5"/>
  <c r="D1191" i="5"/>
  <c r="C1191" i="5"/>
  <c r="C1170" i="5"/>
  <c r="D1170" i="5"/>
  <c r="E1170" i="5"/>
  <c r="F1170" i="5"/>
  <c r="C1171" i="5"/>
  <c r="D1171" i="5"/>
  <c r="E1171" i="5"/>
  <c r="F1171" i="5"/>
  <c r="B1170" i="5"/>
  <c r="F1173" i="5"/>
  <c r="F1169" i="5" s="1"/>
  <c r="E1173" i="5"/>
  <c r="E1169" i="5" s="1"/>
  <c r="D1173" i="5"/>
  <c r="D1169" i="5" s="1"/>
  <c r="C1173" i="5"/>
  <c r="C1169" i="5" s="1"/>
  <c r="B1127" i="5"/>
  <c r="C1127" i="5"/>
  <c r="D1127" i="5"/>
  <c r="E1127" i="5"/>
  <c r="F1127" i="5"/>
  <c r="C1126" i="5"/>
  <c r="D1126" i="5"/>
  <c r="E1126" i="5"/>
  <c r="F1126" i="5"/>
  <c r="F1137" i="5"/>
  <c r="E1137" i="5"/>
  <c r="D1137" i="5"/>
  <c r="C1137" i="5"/>
  <c r="B1137" i="5"/>
  <c r="F1133" i="5"/>
  <c r="E1133" i="5"/>
  <c r="D1133" i="5"/>
  <c r="C1133" i="5"/>
  <c r="F1129" i="5"/>
  <c r="E1129" i="5"/>
  <c r="D1129" i="5"/>
  <c r="C1129" i="5"/>
  <c r="C1097" i="5"/>
  <c r="D1097" i="5"/>
  <c r="E1097" i="5"/>
  <c r="F1097" i="5"/>
  <c r="C1098" i="5"/>
  <c r="D1098" i="5"/>
  <c r="E1098" i="5"/>
  <c r="F1098" i="5"/>
  <c r="B1097" i="5"/>
  <c r="B1098" i="5"/>
  <c r="C1100" i="5"/>
  <c r="D1100" i="5"/>
  <c r="E1100" i="5"/>
  <c r="F1100" i="5"/>
  <c r="C1101" i="5"/>
  <c r="D1101" i="5"/>
  <c r="E1101" i="5"/>
  <c r="F1101" i="5"/>
  <c r="F1111" i="5"/>
  <c r="F1096" i="5" s="1"/>
  <c r="E1111" i="5"/>
  <c r="E1096" i="5" s="1"/>
  <c r="D1111" i="5"/>
  <c r="D1096" i="5" s="1"/>
  <c r="C1111" i="5"/>
  <c r="C1096" i="5" s="1"/>
  <c r="B1111" i="5"/>
  <c r="B1096" i="5" s="1"/>
  <c r="F1107" i="5"/>
  <c r="E1107" i="5"/>
  <c r="D1107" i="5"/>
  <c r="C1107" i="5"/>
  <c r="F1103" i="5"/>
  <c r="E1103" i="5"/>
  <c r="D1103" i="5"/>
  <c r="C1103" i="5"/>
  <c r="C1029" i="5"/>
  <c r="D1029" i="5"/>
  <c r="E1029" i="5"/>
  <c r="F1029" i="5"/>
  <c r="B1039" i="5"/>
  <c r="B881" i="5" s="1"/>
  <c r="C1039" i="5"/>
  <c r="C881" i="5" s="1"/>
  <c r="D1039" i="5"/>
  <c r="D881" i="5" s="1"/>
  <c r="E1039" i="5"/>
  <c r="E881" i="5" s="1"/>
  <c r="F1039" i="5"/>
  <c r="F881" i="5" s="1"/>
  <c r="C1040" i="5"/>
  <c r="C882" i="5" s="1"/>
  <c r="D1040" i="5"/>
  <c r="D882" i="5" s="1"/>
  <c r="E1040" i="5"/>
  <c r="E882" i="5" s="1"/>
  <c r="F1040" i="5"/>
  <c r="F882" i="5" s="1"/>
  <c r="C1036" i="5"/>
  <c r="D1036" i="5"/>
  <c r="E1036" i="5"/>
  <c r="C1037" i="5"/>
  <c r="D1037" i="5"/>
  <c r="E1037" i="5"/>
  <c r="F1037" i="5"/>
  <c r="F1082" i="5"/>
  <c r="E1082" i="5"/>
  <c r="D1082" i="5"/>
  <c r="C1082" i="5"/>
  <c r="F1078" i="5"/>
  <c r="E1078" i="5"/>
  <c r="D1078" i="5"/>
  <c r="C1078" i="5"/>
  <c r="E1074" i="5"/>
  <c r="D1074" i="5"/>
  <c r="C1074" i="5"/>
  <c r="E1070" i="5"/>
  <c r="D1070" i="5"/>
  <c r="C1070" i="5"/>
  <c r="F1066" i="5"/>
  <c r="E1066" i="5"/>
  <c r="D1066" i="5"/>
  <c r="C1066" i="5"/>
  <c r="F1062" i="5"/>
  <c r="E1062" i="5"/>
  <c r="D1062" i="5"/>
  <c r="C1062" i="5"/>
  <c r="C1058" i="5"/>
  <c r="D1058" i="5"/>
  <c r="E1058" i="5"/>
  <c r="F1058" i="5"/>
  <c r="B1058" i="5"/>
  <c r="C1054" i="5"/>
  <c r="C1032" i="5" s="1"/>
  <c r="D1054" i="5"/>
  <c r="D1032" i="5" s="1"/>
  <c r="E1054" i="5"/>
  <c r="E1032" i="5" s="1"/>
  <c r="F1054" i="5"/>
  <c r="F1032" i="5" s="1"/>
  <c r="B1054" i="5"/>
  <c r="B1032" i="5" s="1"/>
  <c r="F1050" i="5"/>
  <c r="E1050" i="5"/>
  <c r="D1050" i="5"/>
  <c r="C1050" i="5"/>
  <c r="F1046" i="5"/>
  <c r="E1046" i="5"/>
  <c r="D1046" i="5"/>
  <c r="C1046" i="5"/>
  <c r="F1042" i="5"/>
  <c r="E1042" i="5"/>
  <c r="D1042" i="5"/>
  <c r="C1042" i="5"/>
  <c r="C1008" i="5"/>
  <c r="D1008" i="5"/>
  <c r="E1008" i="5"/>
  <c r="F1008" i="5"/>
  <c r="C1009" i="5"/>
  <c r="D1009" i="5"/>
  <c r="E1009" i="5"/>
  <c r="F1009" i="5"/>
  <c r="C1011" i="5"/>
  <c r="D1011" i="5"/>
  <c r="E1011" i="5"/>
  <c r="F1011" i="5"/>
  <c r="C1012" i="5"/>
  <c r="D1012" i="5"/>
  <c r="E1012" i="5"/>
  <c r="F1012" i="5"/>
  <c r="B1011" i="5"/>
  <c r="B1012" i="5"/>
  <c r="B1008" i="5"/>
  <c r="B1009" i="5"/>
  <c r="F1018" i="5"/>
  <c r="F1010" i="5" s="1"/>
  <c r="E1018" i="5"/>
  <c r="E1010" i="5" s="1"/>
  <c r="D1018" i="5"/>
  <c r="D1010" i="5" s="1"/>
  <c r="C1018" i="5"/>
  <c r="C1010" i="5" s="1"/>
  <c r="B1018" i="5"/>
  <c r="B1010" i="5" s="1"/>
  <c r="F1014" i="5"/>
  <c r="F1007" i="5" s="1"/>
  <c r="E1014" i="5"/>
  <c r="E1007" i="5" s="1"/>
  <c r="D1014" i="5"/>
  <c r="D1007" i="5" s="1"/>
  <c r="C1014" i="5"/>
  <c r="C1007" i="5" s="1"/>
  <c r="B1014" i="5"/>
  <c r="B1007" i="5" s="1"/>
  <c r="C1155" i="5"/>
  <c r="C1151" i="5" s="1"/>
  <c r="C883" i="5" s="1"/>
  <c r="D1155" i="5"/>
  <c r="D1151" i="5" s="1"/>
  <c r="D883" i="5" s="1"/>
  <c r="E1155" i="5"/>
  <c r="E1151" i="5" s="1"/>
  <c r="E883" i="5" s="1"/>
  <c r="F1155" i="5"/>
  <c r="F1151" i="5" s="1"/>
  <c r="F883" i="5" s="1"/>
  <c r="B1155" i="5"/>
  <c r="B1151" i="5" s="1"/>
  <c r="B883" i="5" s="1"/>
  <c r="D871" i="5" l="1"/>
  <c r="F871" i="5"/>
  <c r="C871" i="5"/>
  <c r="E871" i="5"/>
  <c r="B1237" i="5"/>
  <c r="E1099" i="5"/>
  <c r="F1255" i="5"/>
  <c r="D1255" i="5"/>
  <c r="C1224" i="5"/>
  <c r="E1295" i="5"/>
  <c r="D1224" i="5"/>
  <c r="C18" i="5"/>
  <c r="F18" i="5"/>
  <c r="D1225" i="5"/>
  <c r="C1295" i="5"/>
  <c r="F1225" i="5"/>
  <c r="E1225" i="5"/>
  <c r="E1277" i="5"/>
  <c r="E1255" i="5"/>
  <c r="F1224" i="5"/>
  <c r="C1225" i="5"/>
  <c r="E1224" i="5"/>
  <c r="B1224" i="5"/>
  <c r="D1237" i="5"/>
  <c r="F1277" i="5"/>
  <c r="D1295" i="5"/>
  <c r="D1277" i="5"/>
  <c r="C1277" i="5"/>
  <c r="E1237" i="5"/>
  <c r="C1237" i="5"/>
  <c r="F1237" i="5"/>
  <c r="C1255" i="5"/>
  <c r="C887" i="5"/>
  <c r="F1295" i="5"/>
  <c r="B1295" i="5"/>
  <c r="E888" i="5"/>
  <c r="E18" i="5"/>
  <c r="D1038" i="5"/>
  <c r="D880" i="5" s="1"/>
  <c r="D18" i="5"/>
  <c r="C888" i="5"/>
  <c r="F32" i="5"/>
  <c r="E887" i="5"/>
  <c r="E875" i="5"/>
  <c r="C1099" i="5"/>
  <c r="C1035" i="5"/>
  <c r="C1038" i="5"/>
  <c r="C880" i="5" s="1"/>
  <c r="F1038" i="5"/>
  <c r="F880" i="5" s="1"/>
  <c r="D875" i="5"/>
  <c r="E1035" i="5"/>
  <c r="C875" i="5"/>
  <c r="F876" i="5"/>
  <c r="E876" i="5"/>
  <c r="D876" i="5"/>
  <c r="C876" i="5"/>
  <c r="F875" i="5"/>
  <c r="F887" i="5"/>
  <c r="D887" i="5"/>
  <c r="F888" i="5"/>
  <c r="B887" i="5"/>
  <c r="D888" i="5"/>
  <c r="C1187" i="5"/>
  <c r="D32" i="5"/>
  <c r="D1035" i="5"/>
  <c r="D1099" i="5"/>
  <c r="F1187" i="5"/>
  <c r="C1205" i="5"/>
  <c r="E1038" i="5"/>
  <c r="E880" i="5" s="1"/>
  <c r="F1099" i="5"/>
  <c r="D1205" i="5"/>
  <c r="E1205" i="5"/>
  <c r="E1187" i="5"/>
  <c r="D1125" i="5"/>
  <c r="D1187" i="5"/>
  <c r="F1205" i="5"/>
  <c r="C32" i="5"/>
  <c r="E32" i="5"/>
  <c r="E1125" i="5"/>
  <c r="F1125" i="5"/>
  <c r="C1125" i="5"/>
  <c r="B32" i="5" l="1"/>
  <c r="E1223" i="5"/>
  <c r="D1223" i="5"/>
  <c r="F1223" i="5"/>
  <c r="C1223" i="5"/>
  <c r="C990" i="5" l="1"/>
  <c r="C890" i="5" s="1"/>
  <c r="D990" i="5"/>
  <c r="D890" i="5" s="1"/>
  <c r="E990" i="5"/>
  <c r="E890" i="5" s="1"/>
  <c r="F990" i="5"/>
  <c r="F890" i="5" s="1"/>
  <c r="C991" i="5"/>
  <c r="C891" i="5" s="1"/>
  <c r="C46" i="5" s="1"/>
  <c r="C44" i="5" s="1"/>
  <c r="D991" i="5"/>
  <c r="D891" i="5" s="1"/>
  <c r="D46" i="5" s="1"/>
  <c r="D44" i="5" s="1"/>
  <c r="E991" i="5"/>
  <c r="E891" i="5" s="1"/>
  <c r="E46" i="5" s="1"/>
  <c r="E44" i="5" s="1"/>
  <c r="F991" i="5"/>
  <c r="F891" i="5" s="1"/>
  <c r="F46" i="5" s="1"/>
  <c r="F44" i="5" s="1"/>
  <c r="B991" i="5"/>
  <c r="B891" i="5" s="1"/>
  <c r="B46" i="5" s="1"/>
  <c r="B44" i="5" s="1"/>
  <c r="B990" i="5"/>
  <c r="B890" i="5" s="1"/>
  <c r="C993" i="5"/>
  <c r="D993" i="5"/>
  <c r="E993" i="5"/>
  <c r="F993" i="5"/>
  <c r="B993" i="5"/>
  <c r="C968" i="5"/>
  <c r="C878" i="5" s="1"/>
  <c r="D968" i="5"/>
  <c r="D878" i="5" s="1"/>
  <c r="E968" i="5"/>
  <c r="E878" i="5" s="1"/>
  <c r="F968" i="5"/>
  <c r="C969" i="5"/>
  <c r="C879" i="5" s="1"/>
  <c r="D969" i="5"/>
  <c r="D879" i="5" s="1"/>
  <c r="E969" i="5"/>
  <c r="E879" i="5" s="1"/>
  <c r="F969" i="5"/>
  <c r="F879" i="5" s="1"/>
  <c r="F975" i="5"/>
  <c r="E975" i="5"/>
  <c r="D975" i="5"/>
  <c r="C975" i="5"/>
  <c r="F971" i="5"/>
  <c r="E971" i="5"/>
  <c r="D971" i="5"/>
  <c r="C971" i="5"/>
  <c r="C953" i="5"/>
  <c r="C928" i="5" s="1"/>
  <c r="D953" i="5"/>
  <c r="D928" i="5" s="1"/>
  <c r="E953" i="5"/>
  <c r="E928" i="5" s="1"/>
  <c r="F953" i="5"/>
  <c r="F928" i="5" s="1"/>
  <c r="F949" i="5"/>
  <c r="F931" i="5" s="1"/>
  <c r="E949" i="5"/>
  <c r="E931" i="5" s="1"/>
  <c r="D949" i="5"/>
  <c r="D931" i="5" s="1"/>
  <c r="C949" i="5"/>
  <c r="C931" i="5" s="1"/>
  <c r="B949" i="5"/>
  <c r="B931" i="5" s="1"/>
  <c r="C945" i="5"/>
  <c r="C934" i="5" s="1"/>
  <c r="D945" i="5"/>
  <c r="D934" i="5" s="1"/>
  <c r="E945" i="5"/>
  <c r="E934" i="5" s="1"/>
  <c r="F945" i="5"/>
  <c r="F934" i="5" s="1"/>
  <c r="F941" i="5"/>
  <c r="F937" i="5" s="1"/>
  <c r="F886" i="5" s="1"/>
  <c r="E941" i="5"/>
  <c r="E937" i="5" s="1"/>
  <c r="E886" i="5" s="1"/>
  <c r="D941" i="5"/>
  <c r="D937" i="5" s="1"/>
  <c r="D886" i="5" s="1"/>
  <c r="C941" i="5"/>
  <c r="C937" i="5" s="1"/>
  <c r="C886" i="5" s="1"/>
  <c r="C910" i="5"/>
  <c r="C903" i="5" s="1"/>
  <c r="D910" i="5"/>
  <c r="D903" i="5" s="1"/>
  <c r="E910" i="5"/>
  <c r="E903" i="5" s="1"/>
  <c r="F910" i="5"/>
  <c r="F903" i="5" s="1"/>
  <c r="C850" i="5"/>
  <c r="D850" i="5"/>
  <c r="E850" i="5"/>
  <c r="F850" i="5"/>
  <c r="C851" i="5"/>
  <c r="D851" i="5"/>
  <c r="E851" i="5"/>
  <c r="F851" i="5"/>
  <c r="B850" i="5"/>
  <c r="C853" i="5"/>
  <c r="D853" i="5"/>
  <c r="E853" i="5"/>
  <c r="F853" i="5"/>
  <c r="C822" i="5"/>
  <c r="D822" i="5"/>
  <c r="E822" i="5"/>
  <c r="F822" i="5"/>
  <c r="C823" i="5"/>
  <c r="D823" i="5"/>
  <c r="E823" i="5"/>
  <c r="F823" i="5"/>
  <c r="B822" i="5"/>
  <c r="C825" i="5"/>
  <c r="C648" i="5" s="1"/>
  <c r="D825" i="5"/>
  <c r="D648" i="5" s="1"/>
  <c r="E825" i="5"/>
  <c r="F825" i="5"/>
  <c r="F648" i="5" s="1"/>
  <c r="C826" i="5"/>
  <c r="C649" i="5" s="1"/>
  <c r="D826" i="5"/>
  <c r="D649" i="5" s="1"/>
  <c r="E826" i="5"/>
  <c r="E649" i="5" s="1"/>
  <c r="F826" i="5"/>
  <c r="F649" i="5" s="1"/>
  <c r="B825" i="5"/>
  <c r="B648" i="5" s="1"/>
  <c r="F832" i="5"/>
  <c r="E832" i="5"/>
  <c r="D832" i="5"/>
  <c r="C832" i="5"/>
  <c r="F828" i="5"/>
  <c r="F821" i="5" s="1"/>
  <c r="E828" i="5"/>
  <c r="E821" i="5" s="1"/>
  <c r="D828" i="5"/>
  <c r="D821" i="5" s="1"/>
  <c r="C828" i="5"/>
  <c r="C821" i="5" s="1"/>
  <c r="C797" i="5"/>
  <c r="C794" i="5" s="1"/>
  <c r="D797" i="5"/>
  <c r="D794" i="5" s="1"/>
  <c r="E797" i="5"/>
  <c r="E633" i="5" s="1"/>
  <c r="F797" i="5"/>
  <c r="F794" i="5" s="1"/>
  <c r="C798" i="5"/>
  <c r="C634" i="5" s="1"/>
  <c r="D798" i="5"/>
  <c r="D634" i="5" s="1"/>
  <c r="E798" i="5"/>
  <c r="E795" i="5" s="1"/>
  <c r="F798" i="5"/>
  <c r="F795" i="5" s="1"/>
  <c r="B798" i="5"/>
  <c r="B797" i="5"/>
  <c r="B633" i="5" s="1"/>
  <c r="C807" i="5"/>
  <c r="D807" i="5"/>
  <c r="E807" i="5"/>
  <c r="F807" i="5"/>
  <c r="B807" i="5"/>
  <c r="C800" i="5"/>
  <c r="D800" i="5"/>
  <c r="E800" i="5"/>
  <c r="F800" i="5"/>
  <c r="C801" i="5"/>
  <c r="D801" i="5"/>
  <c r="E801" i="5"/>
  <c r="F801" i="5"/>
  <c r="B800" i="5"/>
  <c r="F803" i="5"/>
  <c r="E803" i="5"/>
  <c r="D803" i="5"/>
  <c r="C803" i="5"/>
  <c r="F777" i="5"/>
  <c r="E777" i="5"/>
  <c r="D777" i="5"/>
  <c r="C777" i="5"/>
  <c r="F776" i="5"/>
  <c r="E776" i="5"/>
  <c r="D776" i="5"/>
  <c r="C776" i="5"/>
  <c r="B776" i="5"/>
  <c r="F779" i="5"/>
  <c r="E779" i="5"/>
  <c r="D779" i="5"/>
  <c r="C779" i="5"/>
  <c r="F750" i="5"/>
  <c r="E750" i="5"/>
  <c r="D750" i="5"/>
  <c r="C750" i="5"/>
  <c r="B750" i="5"/>
  <c r="F753" i="5"/>
  <c r="E753" i="5"/>
  <c r="D753" i="5"/>
  <c r="C753" i="5"/>
  <c r="C757" i="5"/>
  <c r="D757" i="5"/>
  <c r="E757" i="5"/>
  <c r="F757" i="5"/>
  <c r="C714" i="5"/>
  <c r="D714" i="5"/>
  <c r="E714" i="5"/>
  <c r="F714" i="5"/>
  <c r="C715" i="5"/>
  <c r="D715" i="5"/>
  <c r="E715" i="5"/>
  <c r="F715" i="5"/>
  <c r="B715" i="5"/>
  <c r="F717" i="5"/>
  <c r="E717" i="5"/>
  <c r="D717" i="5"/>
  <c r="C717" i="5"/>
  <c r="C680" i="5"/>
  <c r="D680" i="5"/>
  <c r="E680" i="5"/>
  <c r="F680" i="5"/>
  <c r="C681" i="5"/>
  <c r="D681" i="5"/>
  <c r="E681" i="5"/>
  <c r="F681" i="5"/>
  <c r="B680" i="5"/>
  <c r="F699" i="5"/>
  <c r="E699" i="5"/>
  <c r="D699" i="5"/>
  <c r="C699" i="5"/>
  <c r="F695" i="5"/>
  <c r="E695" i="5"/>
  <c r="D695" i="5"/>
  <c r="C695" i="5"/>
  <c r="F691" i="5"/>
  <c r="E691" i="5"/>
  <c r="D691" i="5"/>
  <c r="C691" i="5"/>
  <c r="F687" i="5"/>
  <c r="E687" i="5"/>
  <c r="D687" i="5"/>
  <c r="C687" i="5"/>
  <c r="F683" i="5"/>
  <c r="E683" i="5"/>
  <c r="D683" i="5"/>
  <c r="C683" i="5"/>
  <c r="C662" i="5"/>
  <c r="D662" i="5"/>
  <c r="E662" i="5"/>
  <c r="F662" i="5"/>
  <c r="C663" i="5"/>
  <c r="D663" i="5"/>
  <c r="E663" i="5"/>
  <c r="F663" i="5"/>
  <c r="B662" i="5"/>
  <c r="C665" i="5"/>
  <c r="C661" i="5" s="1"/>
  <c r="D665" i="5"/>
  <c r="D661" i="5" s="1"/>
  <c r="E665" i="5"/>
  <c r="E661" i="5" s="1"/>
  <c r="F665" i="5"/>
  <c r="F661" i="5" s="1"/>
  <c r="C554" i="5"/>
  <c r="D554" i="5"/>
  <c r="E554" i="5"/>
  <c r="F554" i="5"/>
  <c r="C555" i="5"/>
  <c r="D555" i="5"/>
  <c r="E555" i="5"/>
  <c r="F555" i="5"/>
  <c r="B554" i="5"/>
  <c r="B590" i="5"/>
  <c r="C590" i="5"/>
  <c r="D590" i="5"/>
  <c r="E590" i="5"/>
  <c r="F590" i="5"/>
  <c r="C591" i="5"/>
  <c r="D591" i="5"/>
  <c r="E591" i="5"/>
  <c r="F591" i="5"/>
  <c r="C618" i="5"/>
  <c r="D618" i="5"/>
  <c r="E618" i="5"/>
  <c r="F618" i="5"/>
  <c r="C614" i="5"/>
  <c r="D614" i="5"/>
  <c r="E614" i="5"/>
  <c r="F614" i="5"/>
  <c r="C593" i="5"/>
  <c r="C480" i="5" s="1"/>
  <c r="C260" i="5" s="1"/>
  <c r="C36" i="5" s="1"/>
  <c r="D593" i="5"/>
  <c r="D480" i="5" s="1"/>
  <c r="D260" i="5" s="1"/>
  <c r="D36" i="5" s="1"/>
  <c r="E593" i="5"/>
  <c r="E480" i="5" s="1"/>
  <c r="E260" i="5" s="1"/>
  <c r="E36" i="5" s="1"/>
  <c r="F593" i="5"/>
  <c r="F480" i="5" s="1"/>
  <c r="F260" i="5" s="1"/>
  <c r="F36" i="5" s="1"/>
  <c r="C594" i="5"/>
  <c r="C481" i="5" s="1"/>
  <c r="C261" i="5" s="1"/>
  <c r="C37" i="5" s="1"/>
  <c r="D594" i="5"/>
  <c r="D481" i="5" s="1"/>
  <c r="D261" i="5" s="1"/>
  <c r="D37" i="5" s="1"/>
  <c r="E594" i="5"/>
  <c r="E481" i="5" s="1"/>
  <c r="E261" i="5" s="1"/>
  <c r="E37" i="5" s="1"/>
  <c r="F594" i="5"/>
  <c r="F481" i="5" s="1"/>
  <c r="F261" i="5" s="1"/>
  <c r="F37" i="5" s="1"/>
  <c r="B594" i="5"/>
  <c r="B481" i="5" s="1"/>
  <c r="B261" i="5" s="1"/>
  <c r="B37" i="5" s="1"/>
  <c r="C596" i="5"/>
  <c r="C483" i="5" s="1"/>
  <c r="C266" i="5" s="1"/>
  <c r="D596" i="5"/>
  <c r="D483" i="5" s="1"/>
  <c r="D266" i="5" s="1"/>
  <c r="E596" i="5"/>
  <c r="E483" i="5" s="1"/>
  <c r="E266" i="5" s="1"/>
  <c r="F596" i="5"/>
  <c r="F483" i="5" s="1"/>
  <c r="F266" i="5" s="1"/>
  <c r="C597" i="5"/>
  <c r="C484" i="5" s="1"/>
  <c r="C267" i="5" s="1"/>
  <c r="D597" i="5"/>
  <c r="D484" i="5" s="1"/>
  <c r="D267" i="5" s="1"/>
  <c r="E597" i="5"/>
  <c r="E484" i="5" s="1"/>
  <c r="E267" i="5" s="1"/>
  <c r="F597" i="5"/>
  <c r="F484" i="5" s="1"/>
  <c r="F267" i="5" s="1"/>
  <c r="B596" i="5"/>
  <c r="B483" i="5" s="1"/>
  <c r="B266" i="5" s="1"/>
  <c r="C610" i="5"/>
  <c r="C592" i="5" s="1"/>
  <c r="C479" i="5" s="1"/>
  <c r="D610" i="5"/>
  <c r="D592" i="5" s="1"/>
  <c r="D479" i="5" s="1"/>
  <c r="E610" i="5"/>
  <c r="E592" i="5" s="1"/>
  <c r="E479" i="5" s="1"/>
  <c r="F610" i="5"/>
  <c r="F592" i="5" s="1"/>
  <c r="F479" i="5" s="1"/>
  <c r="C606" i="5"/>
  <c r="C595" i="5" s="1"/>
  <c r="C482" i="5" s="1"/>
  <c r="D606" i="5"/>
  <c r="D595" i="5" s="1"/>
  <c r="D482" i="5" s="1"/>
  <c r="E606" i="5"/>
  <c r="E595" i="5" s="1"/>
  <c r="E482" i="5" s="1"/>
  <c r="F606" i="5"/>
  <c r="F595" i="5" s="1"/>
  <c r="F482" i="5" s="1"/>
  <c r="C599" i="5"/>
  <c r="C486" i="5" s="1"/>
  <c r="C257" i="5" s="1"/>
  <c r="D599" i="5"/>
  <c r="D486" i="5" s="1"/>
  <c r="D257" i="5" s="1"/>
  <c r="E599" i="5"/>
  <c r="E486" i="5" s="1"/>
  <c r="E257" i="5" s="1"/>
  <c r="F599" i="5"/>
  <c r="F486" i="5" s="1"/>
  <c r="F257" i="5" s="1"/>
  <c r="C600" i="5"/>
  <c r="C487" i="5" s="1"/>
  <c r="C258" i="5" s="1"/>
  <c r="D600" i="5"/>
  <c r="D487" i="5" s="1"/>
  <c r="D258" i="5" s="1"/>
  <c r="E600" i="5"/>
  <c r="E487" i="5" s="1"/>
  <c r="E258" i="5" s="1"/>
  <c r="F600" i="5"/>
  <c r="F487" i="5" s="1"/>
  <c r="F258" i="5" s="1"/>
  <c r="C602" i="5"/>
  <c r="C598" i="5" s="1"/>
  <c r="C485" i="5" s="1"/>
  <c r="D602" i="5"/>
  <c r="D598" i="5" s="1"/>
  <c r="D485" i="5" s="1"/>
  <c r="E602" i="5"/>
  <c r="E598" i="5" s="1"/>
  <c r="E485" i="5" s="1"/>
  <c r="F602" i="5"/>
  <c r="F598" i="5" s="1"/>
  <c r="F485" i="5" s="1"/>
  <c r="C572" i="5"/>
  <c r="C477" i="5" s="1"/>
  <c r="D572" i="5"/>
  <c r="D477" i="5" s="1"/>
  <c r="E572" i="5"/>
  <c r="E477" i="5" s="1"/>
  <c r="F572" i="5"/>
  <c r="F477" i="5" s="1"/>
  <c r="C573" i="5"/>
  <c r="C478" i="5" s="1"/>
  <c r="D573" i="5"/>
  <c r="D478" i="5" s="1"/>
  <c r="E573" i="5"/>
  <c r="E478" i="5" s="1"/>
  <c r="F573" i="5"/>
  <c r="F478" i="5" s="1"/>
  <c r="B572" i="5"/>
  <c r="B477" i="5" s="1"/>
  <c r="C575" i="5"/>
  <c r="C571" i="5" s="1"/>
  <c r="C476" i="5" s="1"/>
  <c r="D575" i="5"/>
  <c r="D571" i="5" s="1"/>
  <c r="D476" i="5" s="1"/>
  <c r="E575" i="5"/>
  <c r="E571" i="5" s="1"/>
  <c r="E476" i="5" s="1"/>
  <c r="F575" i="5"/>
  <c r="F571" i="5" s="1"/>
  <c r="F476" i="5" s="1"/>
  <c r="F557" i="5"/>
  <c r="F553" i="5" s="1"/>
  <c r="E557" i="5"/>
  <c r="E553" i="5" s="1"/>
  <c r="D557" i="5"/>
  <c r="D553" i="5" s="1"/>
  <c r="C557" i="5"/>
  <c r="C553" i="5" s="1"/>
  <c r="C474" i="5"/>
  <c r="C251" i="5" s="1"/>
  <c r="D474" i="5"/>
  <c r="D251" i="5" s="1"/>
  <c r="F474" i="5"/>
  <c r="F251" i="5" s="1"/>
  <c r="C475" i="5"/>
  <c r="C252" i="5" s="1"/>
  <c r="C19" i="5" s="1"/>
  <c r="C17" i="5" s="1"/>
  <c r="D475" i="5"/>
  <c r="D252" i="5" s="1"/>
  <c r="D19" i="5" s="1"/>
  <c r="D17" i="5" s="1"/>
  <c r="E475" i="5"/>
  <c r="E252" i="5" s="1"/>
  <c r="E19" i="5" s="1"/>
  <c r="E17" i="5" s="1"/>
  <c r="F475" i="5"/>
  <c r="F252" i="5" s="1"/>
  <c r="F19" i="5" s="1"/>
  <c r="F17" i="5" s="1"/>
  <c r="B474" i="5"/>
  <c r="B251" i="5" s="1"/>
  <c r="C539" i="5"/>
  <c r="D539" i="5"/>
  <c r="E539" i="5"/>
  <c r="F539" i="5"/>
  <c r="F521" i="5"/>
  <c r="E521" i="5"/>
  <c r="D521" i="5"/>
  <c r="C521" i="5"/>
  <c r="B521" i="5"/>
  <c r="L519" i="5"/>
  <c r="K519" i="5"/>
  <c r="J519" i="5"/>
  <c r="I519" i="5"/>
  <c r="H519" i="5"/>
  <c r="G519" i="5"/>
  <c r="F519" i="5"/>
  <c r="E519" i="5"/>
  <c r="D519" i="5"/>
  <c r="C519" i="5"/>
  <c r="B519" i="5"/>
  <c r="F518" i="5"/>
  <c r="E518" i="5"/>
  <c r="D518" i="5"/>
  <c r="C518" i="5"/>
  <c r="B518" i="5"/>
  <c r="F517" i="5"/>
  <c r="E517" i="5"/>
  <c r="D517" i="5"/>
  <c r="C517" i="5"/>
  <c r="B517" i="5"/>
  <c r="F501" i="5"/>
  <c r="E501" i="5"/>
  <c r="D501" i="5"/>
  <c r="C501" i="5"/>
  <c r="B501" i="5"/>
  <c r="F500" i="5"/>
  <c r="E500" i="5"/>
  <c r="D500" i="5"/>
  <c r="C500" i="5"/>
  <c r="B500" i="5"/>
  <c r="F499" i="5"/>
  <c r="E499" i="5"/>
  <c r="D499" i="5"/>
  <c r="C499" i="5"/>
  <c r="B499" i="5"/>
  <c r="C503" i="5"/>
  <c r="D503" i="5"/>
  <c r="E503" i="5"/>
  <c r="F503" i="5"/>
  <c r="B503" i="5"/>
  <c r="F454" i="5"/>
  <c r="E454" i="5"/>
  <c r="D454" i="5"/>
  <c r="C454" i="5"/>
  <c r="F453" i="5"/>
  <c r="E453" i="5"/>
  <c r="D453" i="5"/>
  <c r="C453" i="5"/>
  <c r="B453" i="5"/>
  <c r="F452" i="5"/>
  <c r="E452" i="5"/>
  <c r="D452" i="5"/>
  <c r="C452" i="5"/>
  <c r="F456" i="5"/>
  <c r="E456" i="5"/>
  <c r="D456" i="5"/>
  <c r="C456" i="5"/>
  <c r="C417" i="5"/>
  <c r="D417" i="5"/>
  <c r="E417" i="5"/>
  <c r="F417" i="5"/>
  <c r="C418" i="5"/>
  <c r="D418" i="5"/>
  <c r="E418" i="5"/>
  <c r="F418" i="5"/>
  <c r="B417" i="5"/>
  <c r="C420" i="5"/>
  <c r="D420" i="5"/>
  <c r="E420" i="5"/>
  <c r="F420" i="5"/>
  <c r="C434" i="5"/>
  <c r="D434" i="5"/>
  <c r="E434" i="5"/>
  <c r="F434" i="5"/>
  <c r="C435" i="5"/>
  <c r="D435" i="5"/>
  <c r="E435" i="5"/>
  <c r="F435" i="5"/>
  <c r="C436" i="5"/>
  <c r="D436" i="5"/>
  <c r="E436" i="5"/>
  <c r="F436" i="5"/>
  <c r="B435" i="5"/>
  <c r="C438" i="5"/>
  <c r="D438" i="5"/>
  <c r="E438" i="5"/>
  <c r="F438" i="5"/>
  <c r="C399" i="5"/>
  <c r="D399" i="5"/>
  <c r="E399" i="5"/>
  <c r="F399" i="5"/>
  <c r="C400" i="5"/>
  <c r="D400" i="5"/>
  <c r="E400" i="5"/>
  <c r="F400" i="5"/>
  <c r="B399" i="5"/>
  <c r="C402" i="5"/>
  <c r="C398" i="5" s="1"/>
  <c r="D402" i="5"/>
  <c r="D398" i="5" s="1"/>
  <c r="E402" i="5"/>
  <c r="E398" i="5" s="1"/>
  <c r="F402" i="5"/>
  <c r="F398" i="5" s="1"/>
  <c r="C381" i="5"/>
  <c r="D381" i="5"/>
  <c r="E381" i="5"/>
  <c r="F381" i="5"/>
  <c r="C382" i="5"/>
  <c r="D382" i="5"/>
  <c r="E382" i="5"/>
  <c r="F382" i="5"/>
  <c r="B381" i="5"/>
  <c r="C384" i="5"/>
  <c r="C380" i="5" s="1"/>
  <c r="D384" i="5"/>
  <c r="D380" i="5" s="1"/>
  <c r="E384" i="5"/>
  <c r="E380" i="5" s="1"/>
  <c r="F384" i="5"/>
  <c r="F380" i="5" s="1"/>
  <c r="C355" i="5"/>
  <c r="D355" i="5"/>
  <c r="E355" i="5"/>
  <c r="F355" i="5"/>
  <c r="C356" i="5"/>
  <c r="D356" i="5"/>
  <c r="E356" i="5"/>
  <c r="F356" i="5"/>
  <c r="F366" i="5"/>
  <c r="E366" i="5"/>
  <c r="D366" i="5"/>
  <c r="C366" i="5"/>
  <c r="F362" i="5"/>
  <c r="E362" i="5"/>
  <c r="D362" i="5"/>
  <c r="C362" i="5"/>
  <c r="B362" i="5"/>
  <c r="C358" i="5"/>
  <c r="D358" i="5"/>
  <c r="E358" i="5"/>
  <c r="F358" i="5"/>
  <c r="C337" i="5"/>
  <c r="D337" i="5"/>
  <c r="E337" i="5"/>
  <c r="F337" i="5"/>
  <c r="C338" i="5"/>
  <c r="D338" i="5"/>
  <c r="E338" i="5"/>
  <c r="F338" i="5"/>
  <c r="B337" i="5"/>
  <c r="C340" i="5"/>
  <c r="C336" i="5" s="1"/>
  <c r="D340" i="5"/>
  <c r="D336" i="5" s="1"/>
  <c r="E340" i="5"/>
  <c r="E336" i="5" s="1"/>
  <c r="F340" i="5"/>
  <c r="F336" i="5" s="1"/>
  <c r="C315" i="5"/>
  <c r="D315" i="5"/>
  <c r="E315" i="5"/>
  <c r="F315" i="5"/>
  <c r="C316" i="5"/>
  <c r="D316" i="5"/>
  <c r="E316" i="5"/>
  <c r="F316" i="5"/>
  <c r="B316" i="5"/>
  <c r="F322" i="5"/>
  <c r="E322" i="5"/>
  <c r="D322" i="5"/>
  <c r="C322" i="5"/>
  <c r="F318" i="5"/>
  <c r="E318" i="5"/>
  <c r="D318" i="5"/>
  <c r="C318" i="5"/>
  <c r="B318" i="5"/>
  <c r="C297" i="5"/>
  <c r="C283" i="5" s="1"/>
  <c r="D297" i="5"/>
  <c r="D283" i="5" s="1"/>
  <c r="E297" i="5"/>
  <c r="E283" i="5" s="1"/>
  <c r="F297" i="5"/>
  <c r="F283" i="5" s="1"/>
  <c r="C298" i="5"/>
  <c r="C284" i="5" s="1"/>
  <c r="D298" i="5"/>
  <c r="D284" i="5" s="1"/>
  <c r="E298" i="5"/>
  <c r="E284" i="5" s="1"/>
  <c r="F298" i="5"/>
  <c r="F284" i="5" s="1"/>
  <c r="B297" i="5"/>
  <c r="B283" i="5" s="1"/>
  <c r="C300" i="5"/>
  <c r="D300" i="5"/>
  <c r="E300" i="5"/>
  <c r="F300" i="5"/>
  <c r="C233" i="5"/>
  <c r="D233" i="5"/>
  <c r="E233" i="5"/>
  <c r="F233" i="5"/>
  <c r="C234" i="5"/>
  <c r="D234" i="5"/>
  <c r="E234" i="5"/>
  <c r="F234" i="5"/>
  <c r="B233" i="5"/>
  <c r="C236" i="5"/>
  <c r="C232" i="5" s="1"/>
  <c r="D236" i="5"/>
  <c r="D232" i="5" s="1"/>
  <c r="E236" i="5"/>
  <c r="E232" i="5" s="1"/>
  <c r="F236" i="5"/>
  <c r="F232" i="5" s="1"/>
  <c r="C215" i="5"/>
  <c r="D215" i="5"/>
  <c r="E215" i="5"/>
  <c r="C216" i="5"/>
  <c r="D216" i="5"/>
  <c r="E216" i="5"/>
  <c r="F216" i="5"/>
  <c r="B215" i="5"/>
  <c r="E218" i="5"/>
  <c r="D218" i="5"/>
  <c r="C218" i="5"/>
  <c r="C169" i="5"/>
  <c r="D169" i="5"/>
  <c r="E169" i="5"/>
  <c r="C170" i="5"/>
  <c r="D170" i="5"/>
  <c r="E170" i="5"/>
  <c r="E200" i="5"/>
  <c r="D200" i="5"/>
  <c r="C200" i="5"/>
  <c r="E196" i="5"/>
  <c r="D196" i="5"/>
  <c r="C196" i="5"/>
  <c r="E192" i="5"/>
  <c r="D192" i="5"/>
  <c r="C192" i="5"/>
  <c r="E188" i="5"/>
  <c r="D188" i="5"/>
  <c r="C188" i="5"/>
  <c r="E184" i="5"/>
  <c r="D184" i="5"/>
  <c r="C184" i="5"/>
  <c r="E180" i="5"/>
  <c r="D180" i="5"/>
  <c r="C180" i="5"/>
  <c r="E176" i="5"/>
  <c r="D176" i="5"/>
  <c r="C176" i="5"/>
  <c r="E172" i="5"/>
  <c r="D172" i="5"/>
  <c r="C172" i="5"/>
  <c r="C140" i="5"/>
  <c r="D140" i="5"/>
  <c r="E140" i="5"/>
  <c r="C141" i="5"/>
  <c r="D141" i="5"/>
  <c r="E141" i="5"/>
  <c r="F141" i="5"/>
  <c r="B140" i="5"/>
  <c r="C143" i="5"/>
  <c r="D143" i="5"/>
  <c r="E143" i="5"/>
  <c r="C144" i="5"/>
  <c r="D144" i="5"/>
  <c r="E144" i="5"/>
  <c r="F144" i="5"/>
  <c r="B143" i="5"/>
  <c r="E154" i="5"/>
  <c r="E142" i="5" s="1"/>
  <c r="D154" i="5"/>
  <c r="D142" i="5" s="1"/>
  <c r="C154" i="5"/>
  <c r="C142" i="5" s="1"/>
  <c r="E150" i="5"/>
  <c r="D150" i="5"/>
  <c r="C150" i="5"/>
  <c r="C146" i="5"/>
  <c r="D146" i="5"/>
  <c r="E146" i="5"/>
  <c r="C111" i="5"/>
  <c r="D111" i="5"/>
  <c r="E111" i="5"/>
  <c r="C112" i="5"/>
  <c r="D112" i="5"/>
  <c r="E112" i="5"/>
  <c r="B111" i="5"/>
  <c r="C114" i="5"/>
  <c r="D114" i="5"/>
  <c r="E114" i="5"/>
  <c r="C115" i="5"/>
  <c r="D115" i="5"/>
  <c r="E115" i="5"/>
  <c r="B114" i="5"/>
  <c r="C125" i="5"/>
  <c r="D125" i="5"/>
  <c r="E125" i="5"/>
  <c r="C121" i="5"/>
  <c r="C110" i="5" s="1"/>
  <c r="D121" i="5"/>
  <c r="D110" i="5" s="1"/>
  <c r="E121" i="5"/>
  <c r="E110" i="5" s="1"/>
  <c r="C117" i="5"/>
  <c r="D117" i="5"/>
  <c r="E117" i="5"/>
  <c r="C82" i="5"/>
  <c r="D82" i="5"/>
  <c r="E82" i="5"/>
  <c r="C83" i="5"/>
  <c r="C78" i="5" s="1"/>
  <c r="D83" i="5"/>
  <c r="E83" i="5"/>
  <c r="F83" i="5"/>
  <c r="C85" i="5"/>
  <c r="C62" i="5" s="1"/>
  <c r="D85" i="5"/>
  <c r="D62" i="5" s="1"/>
  <c r="E85" i="5"/>
  <c r="E62" i="5" s="1"/>
  <c r="C86" i="5"/>
  <c r="C63" i="5" s="1"/>
  <c r="C25" i="5" s="1"/>
  <c r="C23" i="5" s="1"/>
  <c r="D86" i="5"/>
  <c r="D63" i="5" s="1"/>
  <c r="D25" i="5" s="1"/>
  <c r="D23" i="5" s="1"/>
  <c r="E86" i="5"/>
  <c r="E63" i="5" s="1"/>
  <c r="E25" i="5" s="1"/>
  <c r="E23" i="5" s="1"/>
  <c r="F86" i="5"/>
  <c r="F63" i="5" s="1"/>
  <c r="F25" i="5" s="1"/>
  <c r="F23" i="5" s="1"/>
  <c r="B85" i="5"/>
  <c r="B62" i="5" s="1"/>
  <c r="F78" i="5" l="1"/>
  <c r="E78" i="5"/>
  <c r="D78" i="5"/>
  <c r="E77" i="5"/>
  <c r="D77" i="5"/>
  <c r="C77" i="5"/>
  <c r="F35" i="5"/>
  <c r="D35" i="5"/>
  <c r="E35" i="5"/>
  <c r="C35" i="5"/>
  <c r="D43" i="5"/>
  <c r="D41" i="5" s="1"/>
  <c r="C43" i="5"/>
  <c r="C41" i="5" s="1"/>
  <c r="E263" i="5"/>
  <c r="E39" i="5" s="1"/>
  <c r="F43" i="5"/>
  <c r="F41" i="5" s="1"/>
  <c r="E43" i="5"/>
  <c r="E41" i="5" s="1"/>
  <c r="D874" i="5"/>
  <c r="E265" i="5"/>
  <c r="F259" i="5"/>
  <c r="D265" i="5"/>
  <c r="E259" i="5"/>
  <c r="C265" i="5"/>
  <c r="D259" i="5"/>
  <c r="F265" i="5"/>
  <c r="C259" i="5"/>
  <c r="F250" i="5"/>
  <c r="C256" i="5"/>
  <c r="C250" i="5"/>
  <c r="D256" i="5"/>
  <c r="F256" i="5"/>
  <c r="D250" i="5"/>
  <c r="E256" i="5"/>
  <c r="C874" i="5"/>
  <c r="E874" i="5"/>
  <c r="F874" i="5"/>
  <c r="F967" i="5"/>
  <c r="B989" i="5"/>
  <c r="B889" i="5" s="1"/>
  <c r="C967" i="5"/>
  <c r="C877" i="5" s="1"/>
  <c r="E849" i="5"/>
  <c r="B645" i="5"/>
  <c r="C645" i="5"/>
  <c r="E640" i="5"/>
  <c r="D849" i="5"/>
  <c r="D640" i="5"/>
  <c r="B796" i="5"/>
  <c r="B632" i="5" s="1"/>
  <c r="D967" i="5"/>
  <c r="D877" i="5" s="1"/>
  <c r="E967" i="5"/>
  <c r="E877" i="5" s="1"/>
  <c r="C989" i="5"/>
  <c r="C889" i="5" s="1"/>
  <c r="D713" i="5"/>
  <c r="D639" i="5"/>
  <c r="E646" i="5"/>
  <c r="C640" i="5"/>
  <c r="E824" i="5"/>
  <c r="E647" i="5" s="1"/>
  <c r="F639" i="5"/>
  <c r="B794" i="5"/>
  <c r="F989" i="5"/>
  <c r="F889" i="5" s="1"/>
  <c r="E989" i="5"/>
  <c r="E889" i="5" s="1"/>
  <c r="D989" i="5"/>
  <c r="D889" i="5" s="1"/>
  <c r="F646" i="5"/>
  <c r="D646" i="5"/>
  <c r="E648" i="5"/>
  <c r="C646" i="5"/>
  <c r="E639" i="5"/>
  <c r="F645" i="5"/>
  <c r="F264" i="5"/>
  <c r="D589" i="5"/>
  <c r="D470" i="5" s="1"/>
  <c r="E645" i="5"/>
  <c r="B639" i="5"/>
  <c r="D645" i="5"/>
  <c r="F640" i="5"/>
  <c r="F849" i="5"/>
  <c r="F824" i="5"/>
  <c r="F647" i="5" s="1"/>
  <c r="C849" i="5"/>
  <c r="F633" i="5"/>
  <c r="C799" i="5"/>
  <c r="C824" i="5"/>
  <c r="C647" i="5" s="1"/>
  <c r="B634" i="5"/>
  <c r="D633" i="5"/>
  <c r="D264" i="5"/>
  <c r="E799" i="5"/>
  <c r="C633" i="5"/>
  <c r="C639" i="5"/>
  <c r="F634" i="5"/>
  <c r="C69" i="5"/>
  <c r="C31" i="5" s="1"/>
  <c r="C29" i="5" s="1"/>
  <c r="F799" i="5"/>
  <c r="D824" i="5"/>
  <c r="D647" i="5" s="1"/>
  <c r="E634" i="5"/>
  <c r="E796" i="5"/>
  <c r="E632" i="5" s="1"/>
  <c r="E679" i="5"/>
  <c r="C796" i="5"/>
  <c r="C632" i="5" s="1"/>
  <c r="B795" i="5"/>
  <c r="E713" i="5"/>
  <c r="D799" i="5"/>
  <c r="D749" i="5"/>
  <c r="C775" i="5"/>
  <c r="D796" i="5"/>
  <c r="D632" i="5" s="1"/>
  <c r="D795" i="5"/>
  <c r="F793" i="5"/>
  <c r="C795" i="5"/>
  <c r="C793" i="5" s="1"/>
  <c r="E794" i="5"/>
  <c r="E793" i="5" s="1"/>
  <c r="F796" i="5"/>
  <c r="F632" i="5" s="1"/>
  <c r="F749" i="5"/>
  <c r="C679" i="5"/>
  <c r="C263" i="5"/>
  <c r="C39" i="5" s="1"/>
  <c r="D679" i="5"/>
  <c r="E264" i="5"/>
  <c r="F679" i="5"/>
  <c r="C749" i="5"/>
  <c r="E749" i="5"/>
  <c r="C264" i="5"/>
  <c r="F713" i="5"/>
  <c r="D775" i="5"/>
  <c r="C471" i="5"/>
  <c r="E775" i="5"/>
  <c r="C713" i="5"/>
  <c r="F775" i="5"/>
  <c r="E535" i="5"/>
  <c r="E473" i="5" s="1"/>
  <c r="F263" i="5"/>
  <c r="E472" i="5"/>
  <c r="D263" i="5"/>
  <c r="D39" i="5" s="1"/>
  <c r="B471" i="5"/>
  <c r="E474" i="5"/>
  <c r="E251" i="5" s="1"/>
  <c r="E250" i="5" s="1"/>
  <c r="F472" i="5"/>
  <c r="D535" i="5"/>
  <c r="D473" i="5" s="1"/>
  <c r="F314" i="5"/>
  <c r="D472" i="5"/>
  <c r="F471" i="5"/>
  <c r="C472" i="5"/>
  <c r="E471" i="5"/>
  <c r="B68" i="5"/>
  <c r="D471" i="5"/>
  <c r="F589" i="5"/>
  <c r="F470" i="5" s="1"/>
  <c r="C535" i="5"/>
  <c r="C473" i="5" s="1"/>
  <c r="E589" i="5"/>
  <c r="E470" i="5" s="1"/>
  <c r="C589" i="5"/>
  <c r="C470" i="5" s="1"/>
  <c r="E69" i="5"/>
  <c r="E31" i="5" s="1"/>
  <c r="E29" i="5" s="1"/>
  <c r="C416" i="5"/>
  <c r="F535" i="5"/>
  <c r="F473" i="5" s="1"/>
  <c r="E280" i="5"/>
  <c r="E281" i="5"/>
  <c r="D281" i="5"/>
  <c r="C281" i="5"/>
  <c r="F354" i="5"/>
  <c r="C280" i="5"/>
  <c r="D280" i="5"/>
  <c r="F280" i="5"/>
  <c r="F281" i="5"/>
  <c r="D354" i="5"/>
  <c r="C354" i="5"/>
  <c r="F416" i="5"/>
  <c r="C314" i="5"/>
  <c r="E354" i="5"/>
  <c r="E416" i="5"/>
  <c r="D416" i="5"/>
  <c r="E65" i="5"/>
  <c r="E27" i="5" s="1"/>
  <c r="E113" i="5"/>
  <c r="C214" i="5"/>
  <c r="C67" i="5" s="1"/>
  <c r="F296" i="5"/>
  <c r="F282" i="5" s="1"/>
  <c r="E296" i="5"/>
  <c r="E282" i="5" s="1"/>
  <c r="D296" i="5"/>
  <c r="D282" i="5" s="1"/>
  <c r="D69" i="5"/>
  <c r="D31" i="5" s="1"/>
  <c r="D29" i="5" s="1"/>
  <c r="C296" i="5"/>
  <c r="C282" i="5" s="1"/>
  <c r="E214" i="5"/>
  <c r="E67" i="5" s="1"/>
  <c r="C113" i="5"/>
  <c r="D214" i="5"/>
  <c r="D67" i="5" s="1"/>
  <c r="E314" i="5"/>
  <c r="C139" i="5"/>
  <c r="F69" i="5"/>
  <c r="F31" i="5" s="1"/>
  <c r="F29" i="5" s="1"/>
  <c r="D314" i="5"/>
  <c r="D66" i="5"/>
  <c r="E68" i="5"/>
  <c r="E66" i="5"/>
  <c r="C66" i="5"/>
  <c r="C60" i="5"/>
  <c r="E59" i="5"/>
  <c r="D68" i="5"/>
  <c r="C68" i="5"/>
  <c r="E60" i="5"/>
  <c r="D60" i="5"/>
  <c r="D59" i="5"/>
  <c r="D113" i="5"/>
  <c r="C65" i="5"/>
  <c r="C27" i="5" s="1"/>
  <c r="E139" i="5"/>
  <c r="D139" i="5"/>
  <c r="E168" i="5"/>
  <c r="E58" i="5" s="1"/>
  <c r="C168" i="5"/>
  <c r="C58" i="5" s="1"/>
  <c r="C59" i="5"/>
  <c r="D168" i="5"/>
  <c r="D58" i="5" s="1"/>
  <c r="D65" i="5"/>
  <c r="D27" i="5" s="1"/>
  <c r="D40" i="5" l="1"/>
  <c r="D38" i="5" s="1"/>
  <c r="C40" i="5"/>
  <c r="C38" i="5" s="1"/>
  <c r="F40" i="5"/>
  <c r="E40" i="5"/>
  <c r="E38" i="5" s="1"/>
  <c r="E255" i="5"/>
  <c r="E22" i="5" s="1"/>
  <c r="E638" i="5"/>
  <c r="E28" i="5"/>
  <c r="E26" i="5" s="1"/>
  <c r="D255" i="5"/>
  <c r="D22" i="5" s="1"/>
  <c r="D28" i="5"/>
  <c r="D26" i="5" s="1"/>
  <c r="E262" i="5"/>
  <c r="F262" i="5"/>
  <c r="F39" i="5"/>
  <c r="C28" i="5"/>
  <c r="C26" i="5" s="1"/>
  <c r="C254" i="5"/>
  <c r="C21" i="5" s="1"/>
  <c r="C262" i="5"/>
  <c r="E254" i="5"/>
  <c r="D262" i="5"/>
  <c r="F254" i="5"/>
  <c r="D254" i="5"/>
  <c r="F255" i="5"/>
  <c r="C255" i="5"/>
  <c r="D793" i="5"/>
  <c r="D638" i="5"/>
  <c r="C638" i="5"/>
  <c r="C644" i="5"/>
  <c r="F638" i="5"/>
  <c r="E644" i="5"/>
  <c r="B793" i="5"/>
  <c r="D644" i="5"/>
  <c r="F644" i="5"/>
  <c r="F279" i="5"/>
  <c r="E279" i="5"/>
  <c r="D279" i="5"/>
  <c r="C279" i="5"/>
  <c r="C71" i="5"/>
  <c r="E71" i="5"/>
  <c r="D71" i="5"/>
  <c r="F38" i="5" l="1"/>
  <c r="D253" i="5"/>
  <c r="E21" i="5"/>
  <c r="E20" i="5" s="1"/>
  <c r="C253" i="5"/>
  <c r="E253" i="5"/>
  <c r="F253" i="5"/>
  <c r="C22" i="5"/>
  <c r="C20" i="5" s="1"/>
  <c r="D21" i="5"/>
  <c r="D20" i="5" s="1"/>
  <c r="C96" i="5"/>
  <c r="D96" i="5"/>
  <c r="E96" i="5"/>
  <c r="C92" i="5"/>
  <c r="D92" i="5"/>
  <c r="E92" i="5"/>
  <c r="E88" i="5"/>
  <c r="E84" i="5" s="1"/>
  <c r="E61" i="5" s="1"/>
  <c r="D88" i="5"/>
  <c r="D84" i="5" s="1"/>
  <c r="D61" i="5" s="1"/>
  <c r="C88" i="5"/>
  <c r="C84" i="5" s="1"/>
  <c r="C61" i="5" s="1"/>
  <c r="D81" i="5" l="1"/>
  <c r="D64" i="5" s="1"/>
  <c r="E81" i="5"/>
  <c r="E64" i="5" s="1"/>
  <c r="C81" i="5"/>
  <c r="C64" i="5" s="1"/>
  <c r="C1201" i="5"/>
  <c r="D1201" i="5"/>
  <c r="E1201" i="5"/>
  <c r="F1201" i="5"/>
  <c r="C1202" i="5"/>
  <c r="D1202" i="5"/>
  <c r="E1202" i="5"/>
  <c r="F1202" i="5"/>
  <c r="B1201" i="5"/>
  <c r="B1211" i="5"/>
  <c r="B1207" i="5" s="1"/>
  <c r="B1205" i="5" s="1"/>
  <c r="L1210" i="5"/>
  <c r="K1210" i="5"/>
  <c r="J1210" i="5"/>
  <c r="I1210" i="5"/>
  <c r="H1210" i="5"/>
  <c r="G1210" i="5"/>
  <c r="F1200" i="5"/>
  <c r="E1200" i="5"/>
  <c r="D1200" i="5"/>
  <c r="C1200" i="5"/>
  <c r="B1200" i="5"/>
  <c r="K1200" i="5" l="1"/>
  <c r="K1206" i="5"/>
  <c r="L1201" i="5"/>
  <c r="L1206" i="5"/>
  <c r="J1201" i="5"/>
  <c r="J1206" i="5"/>
  <c r="G1200" i="5"/>
  <c r="G1206" i="5"/>
  <c r="H1200" i="5"/>
  <c r="H1206" i="5"/>
  <c r="I1201" i="5"/>
  <c r="I1206" i="5"/>
  <c r="G1211" i="5"/>
  <c r="G1207" i="5" s="1"/>
  <c r="B1209" i="5"/>
  <c r="J1200" i="5"/>
  <c r="C1199" i="5"/>
  <c r="C1195" i="5" s="1"/>
  <c r="I1200" i="5"/>
  <c r="L1211" i="5"/>
  <c r="L1207" i="5" s="1"/>
  <c r="K1211" i="5"/>
  <c r="K1207" i="5" s="1"/>
  <c r="J1211" i="5"/>
  <c r="J1207" i="5" s="1"/>
  <c r="I1211" i="5"/>
  <c r="I1207" i="5" s="1"/>
  <c r="H1211" i="5"/>
  <c r="H1207" i="5" s="1"/>
  <c r="B1202" i="5"/>
  <c r="B1199" i="5" s="1"/>
  <c r="B1195" i="5" s="1"/>
  <c r="L1200" i="5"/>
  <c r="D1199" i="5"/>
  <c r="D1195" i="5" s="1"/>
  <c r="K1201" i="5"/>
  <c r="H1201" i="5"/>
  <c r="G1201" i="5"/>
  <c r="F1199" i="5"/>
  <c r="F1195" i="5" s="1"/>
  <c r="E1199" i="5"/>
  <c r="E1195" i="5" s="1"/>
  <c r="C772" i="5"/>
  <c r="D772" i="5"/>
  <c r="E772" i="5"/>
  <c r="F772" i="5"/>
  <c r="H1205" i="5" l="1"/>
  <c r="I1205" i="5"/>
  <c r="K1205" i="5"/>
  <c r="G1205" i="5"/>
  <c r="J1205" i="5"/>
  <c r="L1205" i="5"/>
  <c r="J1202" i="5"/>
  <c r="J1209" i="5"/>
  <c r="K1202" i="5"/>
  <c r="K1209" i="5"/>
  <c r="H1202" i="5"/>
  <c r="H1209" i="5"/>
  <c r="L1202" i="5"/>
  <c r="L1209" i="5"/>
  <c r="I1202" i="5"/>
  <c r="I1209" i="5"/>
  <c r="G1202" i="5"/>
  <c r="G1209" i="5"/>
  <c r="D743" i="5"/>
  <c r="D739" i="5" s="1"/>
  <c r="E743" i="5"/>
  <c r="E739" i="5" s="1"/>
  <c r="F743" i="5"/>
  <c r="F739" i="5" s="1"/>
  <c r="C743" i="5"/>
  <c r="C739" i="5" s="1"/>
  <c r="C1182" i="5"/>
  <c r="D1182" i="5"/>
  <c r="E1182" i="5"/>
  <c r="F1182" i="5"/>
  <c r="C1184" i="5"/>
  <c r="D1184" i="5"/>
  <c r="E1184" i="5"/>
  <c r="F1184" i="5"/>
  <c r="B1182" i="5"/>
  <c r="H1192" i="5"/>
  <c r="I1192" i="5"/>
  <c r="J1192" i="5"/>
  <c r="K1192" i="5"/>
  <c r="L1192" i="5"/>
  <c r="G1192" i="5"/>
  <c r="G1188" i="5" s="1"/>
  <c r="G1183" i="5" s="1"/>
  <c r="B1193" i="5"/>
  <c r="B1189" i="5" s="1"/>
  <c r="B1187" i="5" s="1"/>
  <c r="C228" i="5"/>
  <c r="D228" i="5"/>
  <c r="E228" i="5"/>
  <c r="F228" i="5"/>
  <c r="B228" i="5"/>
  <c r="C229" i="5"/>
  <c r="D229" i="5"/>
  <c r="E229" i="5"/>
  <c r="F229" i="5"/>
  <c r="H237" i="5"/>
  <c r="I237" i="5"/>
  <c r="J237" i="5"/>
  <c r="K237" i="5"/>
  <c r="L237" i="5"/>
  <c r="G237" i="5"/>
  <c r="C235" i="5"/>
  <c r="D235" i="5"/>
  <c r="E235" i="5"/>
  <c r="F235" i="5"/>
  <c r="B238" i="5"/>
  <c r="H1182" i="5" l="1"/>
  <c r="H1188" i="5"/>
  <c r="H1183" i="5" s="1"/>
  <c r="K1182" i="5"/>
  <c r="K1188" i="5"/>
  <c r="K1183" i="5" s="1"/>
  <c r="J1182" i="5"/>
  <c r="J1188" i="5"/>
  <c r="J1183" i="5" s="1"/>
  <c r="L1182" i="5"/>
  <c r="L1188" i="5"/>
  <c r="L1183" i="5" s="1"/>
  <c r="I1182" i="5"/>
  <c r="I1188" i="5"/>
  <c r="I1183" i="5" s="1"/>
  <c r="B1191" i="5"/>
  <c r="B234" i="5"/>
  <c r="B236" i="5"/>
  <c r="B232" i="5" s="1"/>
  <c r="H233" i="5"/>
  <c r="L233" i="5"/>
  <c r="K228" i="5"/>
  <c r="K233" i="5"/>
  <c r="J228" i="5"/>
  <c r="J233" i="5"/>
  <c r="G233" i="5"/>
  <c r="I233" i="5"/>
  <c r="F226" i="5"/>
  <c r="G228" i="5"/>
  <c r="L1199" i="5"/>
  <c r="L1195" i="5" s="1"/>
  <c r="K1199" i="5"/>
  <c r="K1195" i="5" s="1"/>
  <c r="J1199" i="5"/>
  <c r="J1195" i="5" s="1"/>
  <c r="I1199" i="5"/>
  <c r="I1195" i="5" s="1"/>
  <c r="H1199" i="5"/>
  <c r="H1195" i="5" s="1"/>
  <c r="G1182" i="5"/>
  <c r="H238" i="5"/>
  <c r="H234" i="5" s="1"/>
  <c r="H1193" i="5"/>
  <c r="F1181" i="5"/>
  <c r="F1177" i="5" s="1"/>
  <c r="E226" i="5"/>
  <c r="D226" i="5"/>
  <c r="C222" i="5"/>
  <c r="C226" i="5"/>
  <c r="E1181" i="5"/>
  <c r="E1177" i="5" s="1"/>
  <c r="D1181" i="5"/>
  <c r="D1177" i="5" s="1"/>
  <c r="C1181" i="5"/>
  <c r="C1177" i="5" s="1"/>
  <c r="G1193" i="5"/>
  <c r="G238" i="5"/>
  <c r="G234" i="5" s="1"/>
  <c r="L238" i="5"/>
  <c r="L234" i="5" s="1"/>
  <c r="L1193" i="5"/>
  <c r="K238" i="5"/>
  <c r="K234" i="5" s="1"/>
  <c r="B229" i="5"/>
  <c r="K1193" i="5"/>
  <c r="J238" i="5"/>
  <c r="J234" i="5" s="1"/>
  <c r="J1193" i="5"/>
  <c r="B235" i="5"/>
  <c r="I238" i="5"/>
  <c r="I234" i="5" s="1"/>
  <c r="I1193" i="5"/>
  <c r="B1184" i="5"/>
  <c r="L228" i="5"/>
  <c r="F222" i="5"/>
  <c r="I228" i="5"/>
  <c r="D222" i="5"/>
  <c r="E222" i="5"/>
  <c r="H228" i="5"/>
  <c r="G1191" i="5" l="1"/>
  <c r="G1189" i="5"/>
  <c r="G1187" i="5" s="1"/>
  <c r="J1191" i="5"/>
  <c r="J1189" i="5"/>
  <c r="J1187" i="5" s="1"/>
  <c r="H1191" i="5"/>
  <c r="H1189" i="5"/>
  <c r="H1187" i="5" s="1"/>
  <c r="I1191" i="5"/>
  <c r="I1189" i="5"/>
  <c r="I1187" i="5" s="1"/>
  <c r="L1191" i="5"/>
  <c r="L1189" i="5"/>
  <c r="L1187" i="5" s="1"/>
  <c r="K1191" i="5"/>
  <c r="K1189" i="5"/>
  <c r="K1187" i="5" s="1"/>
  <c r="K236" i="5"/>
  <c r="K232" i="5" s="1"/>
  <c r="G236" i="5"/>
  <c r="G232" i="5" s="1"/>
  <c r="L236" i="5"/>
  <c r="L232" i="5" s="1"/>
  <c r="H236" i="5"/>
  <c r="H232" i="5" s="1"/>
  <c r="I236" i="5"/>
  <c r="I232" i="5" s="1"/>
  <c r="J236" i="5"/>
  <c r="J232" i="5" s="1"/>
  <c r="I229" i="5"/>
  <c r="I222" i="5" s="1"/>
  <c r="L229" i="5"/>
  <c r="L222" i="5" s="1"/>
  <c r="J229" i="5"/>
  <c r="J222" i="5" s="1"/>
  <c r="G229" i="5"/>
  <c r="G222" i="5" s="1"/>
  <c r="H229" i="5"/>
  <c r="H222" i="5" s="1"/>
  <c r="H235" i="5"/>
  <c r="B226" i="5"/>
  <c r="H1184" i="5"/>
  <c r="H1181" i="5" s="1"/>
  <c r="H1177" i="5" s="1"/>
  <c r="K1184" i="5"/>
  <c r="K1181" i="5" s="1"/>
  <c r="K1177" i="5" s="1"/>
  <c r="B1181" i="5"/>
  <c r="J1184" i="5"/>
  <c r="J1181" i="5" s="1"/>
  <c r="J1177" i="5" s="1"/>
  <c r="I1184" i="5"/>
  <c r="I1181" i="5" s="1"/>
  <c r="I1177" i="5" s="1"/>
  <c r="L1184" i="5"/>
  <c r="L1181" i="5" s="1"/>
  <c r="L1177" i="5" s="1"/>
  <c r="G1184" i="5"/>
  <c r="G1181" i="5" s="1"/>
  <c r="G1177" i="5" s="1"/>
  <c r="G235" i="5"/>
  <c r="L235" i="5"/>
  <c r="I235" i="5"/>
  <c r="B222" i="5"/>
  <c r="K229" i="5"/>
  <c r="K235" i="5"/>
  <c r="J235" i="5"/>
  <c r="L226" i="5" l="1"/>
  <c r="I226" i="5"/>
  <c r="H226" i="5"/>
  <c r="G226" i="5"/>
  <c r="J226" i="5"/>
  <c r="G1199" i="5"/>
  <c r="B1177" i="5"/>
  <c r="K222" i="5"/>
  <c r="K226" i="5"/>
  <c r="G1195" i="5" l="1"/>
  <c r="C164" i="5"/>
  <c r="D164" i="5"/>
  <c r="E164" i="5"/>
  <c r="C165" i="5"/>
  <c r="D165" i="5"/>
  <c r="E165" i="5"/>
  <c r="B190" i="5"/>
  <c r="B188" i="5" s="1"/>
  <c r="B186" i="5"/>
  <c r="B184" i="5" s="1"/>
  <c r="B181" i="5"/>
  <c r="B177" i="5"/>
  <c r="B174" i="5"/>
  <c r="C1028" i="5"/>
  <c r="D1028" i="5"/>
  <c r="E1028" i="5"/>
  <c r="B169" i="5" l="1"/>
  <c r="B59" i="5" s="1"/>
  <c r="B176" i="5"/>
  <c r="B172" i="5"/>
  <c r="B164" i="5"/>
  <c r="C789" i="5"/>
  <c r="D789" i="5"/>
  <c r="E789" i="5"/>
  <c r="F789" i="5"/>
  <c r="C790" i="5"/>
  <c r="D790" i="5"/>
  <c r="E790" i="5"/>
  <c r="F790" i="5"/>
  <c r="B789" i="5"/>
  <c r="L809" i="5"/>
  <c r="L798" i="5" s="1"/>
  <c r="L634" i="5" s="1"/>
  <c r="K809" i="5"/>
  <c r="K798" i="5" s="1"/>
  <c r="K634" i="5" s="1"/>
  <c r="J809" i="5"/>
  <c r="J798" i="5" s="1"/>
  <c r="J634" i="5" s="1"/>
  <c r="I809" i="5"/>
  <c r="I798" i="5" s="1"/>
  <c r="I634" i="5" s="1"/>
  <c r="H809" i="5"/>
  <c r="H798" i="5" s="1"/>
  <c r="H634" i="5" s="1"/>
  <c r="G809" i="5"/>
  <c r="G798" i="5" s="1"/>
  <c r="G634" i="5" s="1"/>
  <c r="C549" i="5"/>
  <c r="D549" i="5"/>
  <c r="E549" i="5"/>
  <c r="F549" i="5"/>
  <c r="C550" i="5"/>
  <c r="D550" i="5"/>
  <c r="E550" i="5"/>
  <c r="F550" i="5"/>
  <c r="B549" i="5"/>
  <c r="C412" i="5"/>
  <c r="D412" i="5"/>
  <c r="E412" i="5"/>
  <c r="F412" i="5"/>
  <c r="C413" i="5"/>
  <c r="D413" i="5"/>
  <c r="E413" i="5"/>
  <c r="F413" i="5"/>
  <c r="B412" i="5"/>
  <c r="C394" i="5"/>
  <c r="D394" i="5"/>
  <c r="E394" i="5"/>
  <c r="F394" i="5"/>
  <c r="C395" i="5"/>
  <c r="D395" i="5"/>
  <c r="E395" i="5"/>
  <c r="F395" i="5"/>
  <c r="B394" i="5"/>
  <c r="C210" i="5"/>
  <c r="D210" i="5"/>
  <c r="E210" i="5"/>
  <c r="C211" i="5"/>
  <c r="D211" i="5"/>
  <c r="E211" i="5"/>
  <c r="F211" i="5"/>
  <c r="B210" i="5"/>
  <c r="K795" i="5" l="1"/>
  <c r="L795" i="5"/>
  <c r="G795" i="5"/>
  <c r="J795" i="5"/>
  <c r="H795" i="5"/>
  <c r="I795" i="5"/>
  <c r="C771" i="5"/>
  <c r="D771" i="5"/>
  <c r="E771" i="5"/>
  <c r="F771" i="5"/>
  <c r="B771" i="5"/>
  <c r="C332" i="5" l="1"/>
  <c r="D332" i="5"/>
  <c r="E332" i="5"/>
  <c r="F332" i="5"/>
  <c r="C333" i="5"/>
  <c r="D333" i="5"/>
  <c r="E333" i="5"/>
  <c r="F333" i="5"/>
  <c r="B332" i="5"/>
  <c r="B985" i="5"/>
  <c r="C985" i="5"/>
  <c r="D985" i="5"/>
  <c r="E985" i="5"/>
  <c r="F985" i="5"/>
  <c r="C986" i="5"/>
  <c r="D986" i="5"/>
  <c r="E986" i="5"/>
  <c r="F986" i="5"/>
  <c r="B986" i="5"/>
  <c r="L994" i="5"/>
  <c r="K994" i="5"/>
  <c r="J994" i="5"/>
  <c r="I994" i="5"/>
  <c r="H994" i="5"/>
  <c r="G994" i="5"/>
  <c r="G990" i="5" s="1"/>
  <c r="G890" i="5" s="1"/>
  <c r="F992" i="5"/>
  <c r="E992" i="5"/>
  <c r="D992" i="5"/>
  <c r="C992" i="5"/>
  <c r="B992" i="5"/>
  <c r="C924" i="5"/>
  <c r="D924" i="5"/>
  <c r="E924" i="5"/>
  <c r="F924" i="5"/>
  <c r="C925" i="5"/>
  <c r="D925" i="5"/>
  <c r="E925" i="5"/>
  <c r="F925" i="5"/>
  <c r="I985" i="5" l="1"/>
  <c r="I990" i="5"/>
  <c r="I890" i="5" s="1"/>
  <c r="H985" i="5"/>
  <c r="H990" i="5"/>
  <c r="H890" i="5" s="1"/>
  <c r="J985" i="5"/>
  <c r="J990" i="5"/>
  <c r="J890" i="5" s="1"/>
  <c r="K985" i="5"/>
  <c r="K990" i="5"/>
  <c r="K890" i="5" s="1"/>
  <c r="L985" i="5"/>
  <c r="L990" i="5"/>
  <c r="L890" i="5" s="1"/>
  <c r="G985" i="5"/>
  <c r="E1026" i="5" l="1"/>
  <c r="E1022" i="5" s="1"/>
  <c r="D1026" i="5"/>
  <c r="D1022" i="5" s="1"/>
  <c r="C1026" i="5"/>
  <c r="C1022" i="5" s="1"/>
  <c r="J86" i="1"/>
  <c r="J101" i="1"/>
  <c r="J69" i="1"/>
  <c r="J160" i="1" l="1"/>
  <c r="K161" i="1" s="1"/>
  <c r="I228" i="1"/>
  <c r="I226" i="1" s="1"/>
  <c r="C1233" i="5"/>
  <c r="D1233" i="5"/>
  <c r="E1233" i="5"/>
  <c r="F1233" i="5"/>
  <c r="C1234" i="5"/>
  <c r="D1234" i="5"/>
  <c r="E1234" i="5"/>
  <c r="F1234" i="5"/>
  <c r="B1233" i="5"/>
  <c r="B1234" i="5"/>
  <c r="B1068" i="5"/>
  <c r="B1066" i="5" s="1"/>
  <c r="B1064" i="5"/>
  <c r="L1067" i="5"/>
  <c r="K1067" i="5"/>
  <c r="J1067" i="5"/>
  <c r="I1067" i="5"/>
  <c r="H1067" i="5"/>
  <c r="G1067" i="5"/>
  <c r="F1065" i="5"/>
  <c r="E1065" i="5"/>
  <c r="D1065" i="5"/>
  <c r="C1065" i="5"/>
  <c r="L1063" i="5"/>
  <c r="K1063" i="5"/>
  <c r="J1063" i="5"/>
  <c r="I1063" i="5"/>
  <c r="H1063" i="5"/>
  <c r="G1063" i="5"/>
  <c r="F1061" i="5"/>
  <c r="E1061" i="5"/>
  <c r="D1061" i="5"/>
  <c r="C1061" i="5"/>
  <c r="C675" i="5"/>
  <c r="D675" i="5"/>
  <c r="E675" i="5"/>
  <c r="F675" i="5"/>
  <c r="C676" i="5"/>
  <c r="D676" i="5"/>
  <c r="E676" i="5"/>
  <c r="F676" i="5"/>
  <c r="B675" i="5"/>
  <c r="L1039" i="5" l="1"/>
  <c r="L881" i="5" s="1"/>
  <c r="H1039" i="5"/>
  <c r="H881" i="5" s="1"/>
  <c r="G1039" i="5"/>
  <c r="G881" i="5" s="1"/>
  <c r="K1039" i="5"/>
  <c r="K881" i="5" s="1"/>
  <c r="B1040" i="5"/>
  <c r="B882" i="5" s="1"/>
  <c r="I1039" i="5"/>
  <c r="I881" i="5" s="1"/>
  <c r="J1039" i="5"/>
  <c r="J881" i="5" s="1"/>
  <c r="B1062" i="5"/>
  <c r="B1038" i="5" s="1"/>
  <c r="B880" i="5" s="1"/>
  <c r="B1061" i="5"/>
  <c r="H1064" i="5"/>
  <c r="I1064" i="5"/>
  <c r="J1064" i="5"/>
  <c r="K1064" i="5"/>
  <c r="L1064" i="5"/>
  <c r="G1064" i="5"/>
  <c r="B1065" i="5"/>
  <c r="H1068" i="5"/>
  <c r="H1066" i="5" s="1"/>
  <c r="I1068" i="5"/>
  <c r="I1066" i="5" s="1"/>
  <c r="J1068" i="5"/>
  <c r="J1066" i="5" s="1"/>
  <c r="K1068" i="5"/>
  <c r="K1066" i="5" s="1"/>
  <c r="L1068" i="5"/>
  <c r="L1066" i="5" s="1"/>
  <c r="G1068" i="5"/>
  <c r="G1066" i="5" s="1"/>
  <c r="I1040" i="5" l="1"/>
  <c r="I882" i="5" s="1"/>
  <c r="H1040" i="5"/>
  <c r="H882" i="5" s="1"/>
  <c r="K1040" i="5"/>
  <c r="K882" i="5" s="1"/>
  <c r="J1040" i="5"/>
  <c r="J882" i="5" s="1"/>
  <c r="G1040" i="5"/>
  <c r="G882" i="5" s="1"/>
  <c r="L1040" i="5"/>
  <c r="L882" i="5" s="1"/>
  <c r="J1061" i="5"/>
  <c r="J1062" i="5"/>
  <c r="J1038" i="5" s="1"/>
  <c r="J880" i="5" s="1"/>
  <c r="I1061" i="5"/>
  <c r="I1062" i="5"/>
  <c r="I1038" i="5" s="1"/>
  <c r="I880" i="5" s="1"/>
  <c r="L1061" i="5"/>
  <c r="L1062" i="5"/>
  <c r="L1038" i="5" s="1"/>
  <c r="L880" i="5" s="1"/>
  <c r="H1061" i="5"/>
  <c r="H1062" i="5"/>
  <c r="H1038" i="5" s="1"/>
  <c r="H880" i="5" s="1"/>
  <c r="K1061" i="5"/>
  <c r="K1062" i="5"/>
  <c r="K1038" i="5" s="1"/>
  <c r="K880" i="5" s="1"/>
  <c r="G1061" i="5"/>
  <c r="G1062" i="5"/>
  <c r="G1038" i="5" s="1"/>
  <c r="G880" i="5" s="1"/>
  <c r="K1065" i="5"/>
  <c r="J1065" i="5"/>
  <c r="H1065" i="5"/>
  <c r="G1065" i="5"/>
  <c r="L1065" i="5"/>
  <c r="I1065" i="5"/>
  <c r="H808" i="5" l="1"/>
  <c r="I808" i="5"/>
  <c r="J808" i="5"/>
  <c r="K808" i="5"/>
  <c r="L808" i="5"/>
  <c r="G808" i="5"/>
  <c r="B806" i="5"/>
  <c r="F806" i="5"/>
  <c r="E806" i="5"/>
  <c r="D806" i="5"/>
  <c r="C806" i="5"/>
  <c r="G807" i="5" l="1"/>
  <c r="G797" i="5"/>
  <c r="G633" i="5" s="1"/>
  <c r="J807" i="5"/>
  <c r="J797" i="5"/>
  <c r="J633" i="5" s="1"/>
  <c r="L797" i="5"/>
  <c r="L633" i="5" s="1"/>
  <c r="L807" i="5"/>
  <c r="K797" i="5"/>
  <c r="K633" i="5" s="1"/>
  <c r="K807" i="5"/>
  <c r="I807" i="5"/>
  <c r="I797" i="5"/>
  <c r="I633" i="5" s="1"/>
  <c r="H807" i="5"/>
  <c r="H797" i="5"/>
  <c r="H633" i="5" s="1"/>
  <c r="F93" i="5"/>
  <c r="C1003" i="5"/>
  <c r="D1003" i="5"/>
  <c r="E1003" i="5"/>
  <c r="F1003" i="5"/>
  <c r="C1004" i="5"/>
  <c r="D1004" i="5"/>
  <c r="E1004" i="5"/>
  <c r="F1004" i="5"/>
  <c r="B1004" i="5"/>
  <c r="B1003" i="5"/>
  <c r="L1020" i="5"/>
  <c r="L1012" i="5" s="1"/>
  <c r="K1020" i="5"/>
  <c r="K1012" i="5" s="1"/>
  <c r="J1020" i="5"/>
  <c r="J1012" i="5" s="1"/>
  <c r="I1020" i="5"/>
  <c r="I1012" i="5" s="1"/>
  <c r="H1020" i="5"/>
  <c r="H1012" i="5" s="1"/>
  <c r="G1020" i="5"/>
  <c r="G1012" i="5" s="1"/>
  <c r="L1019" i="5"/>
  <c r="K1019" i="5"/>
  <c r="J1019" i="5"/>
  <c r="I1019" i="5"/>
  <c r="H1019" i="5"/>
  <c r="G1019" i="5"/>
  <c r="F1017" i="5"/>
  <c r="E1017" i="5"/>
  <c r="D1017" i="5"/>
  <c r="C1017" i="5"/>
  <c r="B1017" i="5"/>
  <c r="B954" i="5"/>
  <c r="B929" i="5" s="1"/>
  <c r="B872" i="5" s="1"/>
  <c r="B955" i="5"/>
  <c r="B930" i="5" s="1"/>
  <c r="B873" i="5" s="1"/>
  <c r="H977" i="5"/>
  <c r="I977" i="5"/>
  <c r="J977" i="5"/>
  <c r="K977" i="5"/>
  <c r="L977" i="5"/>
  <c r="G977" i="5"/>
  <c r="C963" i="5"/>
  <c r="D963" i="5"/>
  <c r="E963" i="5"/>
  <c r="F963" i="5"/>
  <c r="C964" i="5"/>
  <c r="D964" i="5"/>
  <c r="E964" i="5"/>
  <c r="F964" i="5"/>
  <c r="B976" i="5"/>
  <c r="F974" i="5"/>
  <c r="E974" i="5"/>
  <c r="D974" i="5"/>
  <c r="C974" i="5"/>
  <c r="B871" i="5" l="1"/>
  <c r="B18" i="5"/>
  <c r="I1018" i="5"/>
  <c r="I1010" i="5" s="1"/>
  <c r="I1011" i="5"/>
  <c r="K1018" i="5"/>
  <c r="K1010" i="5" s="1"/>
  <c r="K1011" i="5"/>
  <c r="J1018" i="5"/>
  <c r="J1010" i="5" s="1"/>
  <c r="J1011" i="5"/>
  <c r="L1018" i="5"/>
  <c r="L1010" i="5" s="1"/>
  <c r="L1011" i="5"/>
  <c r="G1011" i="5"/>
  <c r="G1018" i="5"/>
  <c r="G1010" i="5" s="1"/>
  <c r="H1011" i="5"/>
  <c r="H1018" i="5"/>
  <c r="H1010" i="5" s="1"/>
  <c r="B975" i="5"/>
  <c r="B968" i="5"/>
  <c r="B953" i="5"/>
  <c r="B928" i="5" s="1"/>
  <c r="L794" i="5"/>
  <c r="L793" i="5" s="1"/>
  <c r="L796" i="5"/>
  <c r="L632" i="5" s="1"/>
  <c r="J794" i="5"/>
  <c r="J793" i="5" s="1"/>
  <c r="J796" i="5"/>
  <c r="J632" i="5" s="1"/>
  <c r="I794" i="5"/>
  <c r="I793" i="5" s="1"/>
  <c r="I796" i="5"/>
  <c r="I632" i="5" s="1"/>
  <c r="K794" i="5"/>
  <c r="K793" i="5" s="1"/>
  <c r="K796" i="5"/>
  <c r="K632" i="5" s="1"/>
  <c r="G794" i="5"/>
  <c r="G793" i="5" s="1"/>
  <c r="G796" i="5"/>
  <c r="G632" i="5" s="1"/>
  <c r="H794" i="5"/>
  <c r="H793" i="5" s="1"/>
  <c r="H796" i="5"/>
  <c r="H632" i="5" s="1"/>
  <c r="F92" i="5"/>
  <c r="B974" i="5"/>
  <c r="B924" i="5"/>
  <c r="H1017" i="5"/>
  <c r="I1017" i="5"/>
  <c r="K1017" i="5"/>
  <c r="L976" i="5"/>
  <c r="B963" i="5"/>
  <c r="K976" i="5"/>
  <c r="I976" i="5"/>
  <c r="J1017" i="5"/>
  <c r="L1017" i="5"/>
  <c r="G1017" i="5"/>
  <c r="J976" i="5"/>
  <c r="H976" i="5"/>
  <c r="G976" i="5"/>
  <c r="B657" i="5"/>
  <c r="G975" i="5" l="1"/>
  <c r="K974" i="5"/>
  <c r="K975" i="5"/>
  <c r="H974" i="5"/>
  <c r="H975" i="5"/>
  <c r="L974" i="5"/>
  <c r="L975" i="5"/>
  <c r="J974" i="5"/>
  <c r="J975" i="5"/>
  <c r="I974" i="5"/>
  <c r="I975" i="5"/>
  <c r="G974" i="5"/>
  <c r="B973" i="5" l="1"/>
  <c r="B90" i="5"/>
  <c r="B86" i="5" s="1"/>
  <c r="B63" i="5" s="1"/>
  <c r="B25" i="5" s="1"/>
  <c r="B23" i="5" s="1"/>
  <c r="B93" i="5"/>
  <c r="B82" i="5" s="1"/>
  <c r="B77" i="5" s="1"/>
  <c r="B94" i="5"/>
  <c r="B98" i="5"/>
  <c r="B96" i="5" s="1"/>
  <c r="B119" i="5"/>
  <c r="B123" i="5"/>
  <c r="B127" i="5"/>
  <c r="B125" i="5" s="1"/>
  <c r="B148" i="5"/>
  <c r="B152" i="5"/>
  <c r="B150" i="5" s="1"/>
  <c r="B156" i="5"/>
  <c r="B144" i="5" s="1"/>
  <c r="B182" i="5"/>
  <c r="B194" i="5"/>
  <c r="B192" i="5" s="1"/>
  <c r="G197" i="5"/>
  <c r="H197" i="5"/>
  <c r="I197" i="5"/>
  <c r="J197" i="5"/>
  <c r="K197" i="5"/>
  <c r="L197" i="5"/>
  <c r="F197" i="5"/>
  <c r="B198" i="5"/>
  <c r="B196" i="5" s="1"/>
  <c r="H201" i="5"/>
  <c r="I201" i="5"/>
  <c r="J201" i="5"/>
  <c r="K201" i="5"/>
  <c r="L201" i="5"/>
  <c r="G201" i="5"/>
  <c r="B202" i="5"/>
  <c r="B200" i="5" s="1"/>
  <c r="H219" i="5"/>
  <c r="I219" i="5"/>
  <c r="J219" i="5"/>
  <c r="K219" i="5"/>
  <c r="L219" i="5"/>
  <c r="G219" i="5"/>
  <c r="G215" i="5" s="1"/>
  <c r="B220" i="5"/>
  <c r="H1071" i="5"/>
  <c r="I1071" i="5"/>
  <c r="J1071" i="5"/>
  <c r="K1071" i="5"/>
  <c r="L1071" i="5"/>
  <c r="G1071" i="5"/>
  <c r="B1075" i="5"/>
  <c r="B1076" i="5"/>
  <c r="B1072" i="5"/>
  <c r="B1070" i="5" s="1"/>
  <c r="F1075" i="5"/>
  <c r="F1074" i="5" s="1"/>
  <c r="E1073" i="5"/>
  <c r="D1073" i="5"/>
  <c r="C1073" i="5"/>
  <c r="F1071" i="5"/>
  <c r="E1069" i="5"/>
  <c r="D1069" i="5"/>
  <c r="C1069" i="5"/>
  <c r="F219" i="5"/>
  <c r="E217" i="5"/>
  <c r="D217" i="5"/>
  <c r="C217" i="5"/>
  <c r="B302" i="5"/>
  <c r="B323" i="5"/>
  <c r="B315" i="5" s="1"/>
  <c r="B342" i="5"/>
  <c r="B360" i="5"/>
  <c r="B367" i="5"/>
  <c r="B386" i="5"/>
  <c r="B422" i="5"/>
  <c r="B404" i="5"/>
  <c r="B440" i="5"/>
  <c r="H457" i="5"/>
  <c r="I457" i="5"/>
  <c r="J457" i="5"/>
  <c r="K457" i="5"/>
  <c r="K453" i="5" s="1"/>
  <c r="L457" i="5"/>
  <c r="L453" i="5" s="1"/>
  <c r="G457" i="5"/>
  <c r="G453" i="5" s="1"/>
  <c r="B458" i="5"/>
  <c r="B541" i="5"/>
  <c r="B559" i="5"/>
  <c r="B555" i="5" s="1"/>
  <c r="B577" i="5"/>
  <c r="B620" i="5"/>
  <c r="B616" i="5"/>
  <c r="B611" i="5"/>
  <c r="B608" i="5"/>
  <c r="B604" i="5"/>
  <c r="B600" i="5" s="1"/>
  <c r="B487" i="5" s="1"/>
  <c r="B258" i="5" s="1"/>
  <c r="B603" i="5"/>
  <c r="B718" i="5"/>
  <c r="B701" i="5"/>
  <c r="B699" i="5" s="1"/>
  <c r="B697" i="5"/>
  <c r="B695" i="5" s="1"/>
  <c r="B693" i="5"/>
  <c r="B691" i="5" s="1"/>
  <c r="B689" i="5"/>
  <c r="B687" i="5" s="1"/>
  <c r="B685" i="5"/>
  <c r="B667" i="5"/>
  <c r="B759" i="5"/>
  <c r="B1080" i="5"/>
  <c r="B1078" i="5" s="1"/>
  <c r="B1083" i="5"/>
  <c r="B1082" i="5" s="1"/>
  <c r="B755" i="5"/>
  <c r="B781" i="5"/>
  <c r="B805" i="5"/>
  <c r="B801" i="5" s="1"/>
  <c r="C817" i="5"/>
  <c r="D817" i="5"/>
  <c r="E817" i="5"/>
  <c r="F817" i="5"/>
  <c r="C818" i="5"/>
  <c r="D818" i="5"/>
  <c r="E818" i="5"/>
  <c r="F818" i="5"/>
  <c r="B817" i="5"/>
  <c r="H829" i="5"/>
  <c r="H822" i="5" s="1"/>
  <c r="I829" i="5"/>
  <c r="I822" i="5" s="1"/>
  <c r="J829" i="5"/>
  <c r="J822" i="5" s="1"/>
  <c r="K829" i="5"/>
  <c r="K822" i="5" s="1"/>
  <c r="L829" i="5"/>
  <c r="L822" i="5" s="1"/>
  <c r="G829" i="5"/>
  <c r="G822" i="5" s="1"/>
  <c r="H833" i="5"/>
  <c r="H825" i="5" s="1"/>
  <c r="H648" i="5" s="1"/>
  <c r="I833" i="5"/>
  <c r="I825" i="5" s="1"/>
  <c r="I648" i="5" s="1"/>
  <c r="J833" i="5"/>
  <c r="J825" i="5" s="1"/>
  <c r="J648" i="5" s="1"/>
  <c r="K833" i="5"/>
  <c r="K825" i="5" s="1"/>
  <c r="K648" i="5" s="1"/>
  <c r="L833" i="5"/>
  <c r="L825" i="5" s="1"/>
  <c r="L648" i="5" s="1"/>
  <c r="G833" i="5"/>
  <c r="G825" i="5" s="1"/>
  <c r="G648" i="5" s="1"/>
  <c r="B830" i="5"/>
  <c r="B823" i="5" s="1"/>
  <c r="B834" i="5"/>
  <c r="H854" i="5"/>
  <c r="I854" i="5"/>
  <c r="I850" i="5" s="1"/>
  <c r="J854" i="5"/>
  <c r="J850" i="5" s="1"/>
  <c r="K854" i="5"/>
  <c r="K850" i="5" s="1"/>
  <c r="L854" i="5"/>
  <c r="L850" i="5" s="1"/>
  <c r="G854" i="5"/>
  <c r="G850" i="5" s="1"/>
  <c r="B855" i="5"/>
  <c r="B1043" i="5"/>
  <c r="B1175" i="5"/>
  <c r="B1048" i="5"/>
  <c r="B947" i="5"/>
  <c r="B936" i="5" s="1"/>
  <c r="B943" i="5"/>
  <c r="B939" i="5" s="1"/>
  <c r="B888" i="5" s="1"/>
  <c r="B916" i="5"/>
  <c r="B912" i="5"/>
  <c r="B905" i="5" s="1"/>
  <c r="H1131" i="5"/>
  <c r="I1131" i="5"/>
  <c r="J1131" i="5"/>
  <c r="K1131" i="5"/>
  <c r="L1131" i="5"/>
  <c r="G1131" i="5"/>
  <c r="H1135" i="5"/>
  <c r="I1135" i="5"/>
  <c r="J1135" i="5"/>
  <c r="K1135" i="5"/>
  <c r="L1135" i="5"/>
  <c r="G1135" i="5"/>
  <c r="H1138" i="5"/>
  <c r="I1138" i="5"/>
  <c r="J1138" i="5"/>
  <c r="K1138" i="5"/>
  <c r="L1138" i="5"/>
  <c r="H1139" i="5"/>
  <c r="I1139" i="5"/>
  <c r="J1139" i="5"/>
  <c r="K1139" i="5"/>
  <c r="L1139" i="5"/>
  <c r="G1139" i="5"/>
  <c r="G1138" i="5"/>
  <c r="H1243" i="5"/>
  <c r="I1243" i="5"/>
  <c r="J1243" i="5"/>
  <c r="K1243" i="5"/>
  <c r="L1243" i="5"/>
  <c r="G1243" i="5"/>
  <c r="H1261" i="5"/>
  <c r="I1261" i="5"/>
  <c r="J1261" i="5"/>
  <c r="K1261" i="5"/>
  <c r="L1261" i="5"/>
  <c r="G1261" i="5"/>
  <c r="H1264" i="5"/>
  <c r="I1264" i="5"/>
  <c r="J1264" i="5"/>
  <c r="K1264" i="5"/>
  <c r="L1264" i="5"/>
  <c r="G1264" i="5"/>
  <c r="H1282" i="5"/>
  <c r="I1282" i="5"/>
  <c r="J1282" i="5"/>
  <c r="K1282" i="5"/>
  <c r="L1282" i="5"/>
  <c r="G1282" i="5"/>
  <c r="G1278" i="5" s="1"/>
  <c r="H1300" i="5"/>
  <c r="I1300" i="5"/>
  <c r="J1300" i="5"/>
  <c r="K1300" i="5"/>
  <c r="L1300" i="5"/>
  <c r="H1301" i="5"/>
  <c r="I1301" i="5"/>
  <c r="J1301" i="5"/>
  <c r="K1301" i="5"/>
  <c r="L1301" i="5"/>
  <c r="G1300" i="5"/>
  <c r="G1301" i="5"/>
  <c r="H1304" i="5"/>
  <c r="I1304" i="5"/>
  <c r="J1304" i="5"/>
  <c r="K1304" i="5"/>
  <c r="L1304" i="5"/>
  <c r="G1304" i="5"/>
  <c r="H1305" i="5"/>
  <c r="I1305" i="5"/>
  <c r="J1305" i="5"/>
  <c r="K1305" i="5"/>
  <c r="L1305" i="5"/>
  <c r="G1305" i="5"/>
  <c r="B1051" i="5"/>
  <c r="B1105" i="5"/>
  <c r="B1104" i="5"/>
  <c r="B1100" i="5" s="1"/>
  <c r="B1109" i="5"/>
  <c r="B1107" i="5" s="1"/>
  <c r="C1121" i="5"/>
  <c r="D1121" i="5"/>
  <c r="E1121" i="5"/>
  <c r="F1121" i="5"/>
  <c r="C1122" i="5"/>
  <c r="D1122" i="5"/>
  <c r="E1122" i="5"/>
  <c r="F1122" i="5"/>
  <c r="B1122" i="5"/>
  <c r="B1130" i="5"/>
  <c r="B1134" i="5"/>
  <c r="B1133" i="5" s="1"/>
  <c r="B1265" i="5"/>
  <c r="B1283" i="5"/>
  <c r="B1279" i="5" s="1"/>
  <c r="B1277" i="5" s="1"/>
  <c r="C1251" i="5"/>
  <c r="D1251" i="5"/>
  <c r="E1251" i="5"/>
  <c r="F1251" i="5"/>
  <c r="C1252" i="5"/>
  <c r="D1252" i="5"/>
  <c r="E1252" i="5"/>
  <c r="F1252" i="5"/>
  <c r="B1251" i="5"/>
  <c r="C1273" i="5"/>
  <c r="D1273" i="5"/>
  <c r="E1273" i="5"/>
  <c r="F1273" i="5"/>
  <c r="C1274" i="5"/>
  <c r="D1274" i="5"/>
  <c r="E1274" i="5"/>
  <c r="F1274" i="5"/>
  <c r="B1273" i="5"/>
  <c r="C1291" i="5"/>
  <c r="D1291" i="5"/>
  <c r="E1291" i="5"/>
  <c r="F1291" i="5"/>
  <c r="C1292" i="5"/>
  <c r="D1292" i="5"/>
  <c r="E1292" i="5"/>
  <c r="F1292" i="5"/>
  <c r="B1292" i="5"/>
  <c r="B1291" i="5"/>
  <c r="F1302" i="5"/>
  <c r="E1302" i="5"/>
  <c r="D1302" i="5"/>
  <c r="C1302" i="5"/>
  <c r="B1302" i="5"/>
  <c r="F1298" i="5"/>
  <c r="E1298" i="5"/>
  <c r="D1298" i="5"/>
  <c r="C1298" i="5"/>
  <c r="B1298" i="5"/>
  <c r="F1280" i="5"/>
  <c r="E1280" i="5"/>
  <c r="D1280" i="5"/>
  <c r="C1280" i="5"/>
  <c r="L1260" i="5"/>
  <c r="K1260" i="5"/>
  <c r="J1260" i="5"/>
  <c r="I1260" i="5"/>
  <c r="H1260" i="5"/>
  <c r="G1260" i="5"/>
  <c r="F1258" i="5"/>
  <c r="E1258" i="5"/>
  <c r="D1258" i="5"/>
  <c r="C1258" i="5"/>
  <c r="B1258" i="5"/>
  <c r="F1262" i="5"/>
  <c r="E1262" i="5"/>
  <c r="D1262" i="5"/>
  <c r="C1262" i="5"/>
  <c r="L1242" i="5"/>
  <c r="K1242" i="5"/>
  <c r="J1242" i="5"/>
  <c r="I1242" i="5"/>
  <c r="H1242" i="5"/>
  <c r="G1242" i="5"/>
  <c r="G1238" i="5" s="1"/>
  <c r="F1240" i="5"/>
  <c r="E1240" i="5"/>
  <c r="D1240" i="5"/>
  <c r="C1240" i="5"/>
  <c r="B1240" i="5"/>
  <c r="F1163" i="5"/>
  <c r="F1159" i="5" s="1"/>
  <c r="F1136" i="5"/>
  <c r="E1136" i="5"/>
  <c r="D1136" i="5"/>
  <c r="C1136" i="5"/>
  <c r="B1136" i="5"/>
  <c r="F1132" i="5"/>
  <c r="E1132" i="5"/>
  <c r="D1132" i="5"/>
  <c r="C1132" i="5"/>
  <c r="F1128" i="5"/>
  <c r="E1128" i="5"/>
  <c r="D1128" i="5"/>
  <c r="C1128" i="5"/>
  <c r="C899" i="5"/>
  <c r="D899" i="5"/>
  <c r="E899" i="5"/>
  <c r="F899" i="5"/>
  <c r="B899" i="5"/>
  <c r="C900" i="5"/>
  <c r="D900" i="5"/>
  <c r="E900" i="5"/>
  <c r="F900" i="5"/>
  <c r="F852" i="5"/>
  <c r="E852" i="5"/>
  <c r="D852" i="5"/>
  <c r="C852" i="5"/>
  <c r="F842" i="5"/>
  <c r="E842" i="5"/>
  <c r="D842" i="5"/>
  <c r="C842" i="5"/>
  <c r="B842" i="5"/>
  <c r="F831" i="5"/>
  <c r="E831" i="5"/>
  <c r="D831" i="5"/>
  <c r="C831" i="5"/>
  <c r="F827" i="5"/>
  <c r="E827" i="5"/>
  <c r="D827" i="5"/>
  <c r="C827" i="5"/>
  <c r="C586" i="5"/>
  <c r="D586" i="5"/>
  <c r="E586" i="5"/>
  <c r="F586" i="5"/>
  <c r="C585" i="5"/>
  <c r="D585" i="5"/>
  <c r="E585" i="5"/>
  <c r="F585" i="5"/>
  <c r="C567" i="5"/>
  <c r="D567" i="5"/>
  <c r="E567" i="5"/>
  <c r="F567" i="5"/>
  <c r="B567" i="5"/>
  <c r="C568" i="5"/>
  <c r="D568" i="5"/>
  <c r="E568" i="5"/>
  <c r="F568" i="5"/>
  <c r="F455" i="5"/>
  <c r="E455" i="5"/>
  <c r="D455" i="5"/>
  <c r="C455" i="5"/>
  <c r="F449" i="5"/>
  <c r="E449" i="5"/>
  <c r="D449" i="5"/>
  <c r="C449" i="5"/>
  <c r="F448" i="5"/>
  <c r="E448" i="5"/>
  <c r="D448" i="5"/>
  <c r="C448" i="5"/>
  <c r="B448" i="5"/>
  <c r="L439" i="5"/>
  <c r="K439" i="5"/>
  <c r="J439" i="5"/>
  <c r="I439" i="5"/>
  <c r="I435" i="5" s="1"/>
  <c r="H439" i="5"/>
  <c r="G439" i="5"/>
  <c r="G435" i="5" s="1"/>
  <c r="F437" i="5"/>
  <c r="E437" i="5"/>
  <c r="D437" i="5"/>
  <c r="C437" i="5"/>
  <c r="F431" i="5"/>
  <c r="E431" i="5"/>
  <c r="D431" i="5"/>
  <c r="C431" i="5"/>
  <c r="F430" i="5"/>
  <c r="E430" i="5"/>
  <c r="D430" i="5"/>
  <c r="C430" i="5"/>
  <c r="B430" i="5"/>
  <c r="L403" i="5"/>
  <c r="K403" i="5"/>
  <c r="J403" i="5"/>
  <c r="I403" i="5"/>
  <c r="H403" i="5"/>
  <c r="G403" i="5"/>
  <c r="G399" i="5" s="1"/>
  <c r="F401" i="5"/>
  <c r="E401" i="5"/>
  <c r="D401" i="5"/>
  <c r="C401" i="5"/>
  <c r="L421" i="5"/>
  <c r="K421" i="5"/>
  <c r="J421" i="5"/>
  <c r="I421" i="5"/>
  <c r="H421" i="5"/>
  <c r="G421" i="5"/>
  <c r="G417" i="5" s="1"/>
  <c r="F419" i="5"/>
  <c r="E419" i="5"/>
  <c r="D419" i="5"/>
  <c r="C419" i="5"/>
  <c r="B135" i="5"/>
  <c r="C107" i="5"/>
  <c r="D107" i="5"/>
  <c r="E107" i="5"/>
  <c r="C106" i="5"/>
  <c r="D106" i="5"/>
  <c r="E106" i="5"/>
  <c r="B106" i="5"/>
  <c r="F201" i="5"/>
  <c r="E199" i="5"/>
  <c r="D199" i="5"/>
  <c r="C199" i="5"/>
  <c r="E195" i="5"/>
  <c r="D195" i="5"/>
  <c r="C195" i="5"/>
  <c r="L126" i="5"/>
  <c r="K126" i="5"/>
  <c r="J126" i="5"/>
  <c r="I126" i="5"/>
  <c r="H126" i="5"/>
  <c r="G126" i="5"/>
  <c r="F126" i="5"/>
  <c r="E124" i="5"/>
  <c r="D124" i="5"/>
  <c r="C124" i="5"/>
  <c r="E90" i="7"/>
  <c r="B751" i="5" l="1"/>
  <c r="B714" i="5"/>
  <c r="B713" i="5" s="1"/>
  <c r="B746" i="5"/>
  <c r="B537" i="5"/>
  <c r="B535" i="5" s="1"/>
  <c r="B473" i="5" s="1"/>
  <c r="B532" i="5"/>
  <c r="B1171" i="5"/>
  <c r="B876" i="5" s="1"/>
  <c r="B1166" i="5"/>
  <c r="I1303" i="5"/>
  <c r="H1297" i="5"/>
  <c r="K1233" i="5"/>
  <c r="K1238" i="5"/>
  <c r="I1256" i="5"/>
  <c r="L1233" i="5"/>
  <c r="L1238" i="5"/>
  <c r="H1256" i="5"/>
  <c r="B1263" i="5"/>
  <c r="B1255" i="5" s="1"/>
  <c r="B1223" i="5" s="1"/>
  <c r="B1257" i="5"/>
  <c r="B1225" i="5" s="1"/>
  <c r="G1256" i="5"/>
  <c r="H1233" i="5"/>
  <c r="H1238" i="5"/>
  <c r="L1256" i="5"/>
  <c r="I1233" i="5"/>
  <c r="I1238" i="5"/>
  <c r="K1256" i="5"/>
  <c r="J1233" i="5"/>
  <c r="J1238" i="5"/>
  <c r="J1256" i="5"/>
  <c r="K1273" i="5"/>
  <c r="K1278" i="5"/>
  <c r="J1273" i="5"/>
  <c r="J1278" i="5"/>
  <c r="I1273" i="5"/>
  <c r="I1278" i="5"/>
  <c r="H1273" i="5"/>
  <c r="H1278" i="5"/>
  <c r="L1273" i="5"/>
  <c r="L1278" i="5"/>
  <c r="L1234" i="5"/>
  <c r="L1239" i="5"/>
  <c r="L1241" i="5"/>
  <c r="J1234" i="5"/>
  <c r="J1239" i="5"/>
  <c r="J1241" i="5"/>
  <c r="K1234" i="5"/>
  <c r="K1239" i="5"/>
  <c r="K1241" i="5"/>
  <c r="I1234" i="5"/>
  <c r="I1241" i="5"/>
  <c r="I1239" i="5"/>
  <c r="H1234" i="5"/>
  <c r="H1241" i="5"/>
  <c r="H1239" i="5"/>
  <c r="G1241" i="5"/>
  <c r="G1239" i="5"/>
  <c r="G1259" i="5"/>
  <c r="L1259" i="5"/>
  <c r="J1259" i="5"/>
  <c r="K1259" i="5"/>
  <c r="I1259" i="5"/>
  <c r="H1259" i="5"/>
  <c r="B1281" i="5"/>
  <c r="H1303" i="5"/>
  <c r="J1303" i="5"/>
  <c r="G1297" i="5"/>
  <c r="G1303" i="5"/>
  <c r="L1297" i="5"/>
  <c r="L1303" i="5"/>
  <c r="K1297" i="5"/>
  <c r="K1303" i="5"/>
  <c r="J1297" i="5"/>
  <c r="I1297" i="5"/>
  <c r="K1296" i="5"/>
  <c r="K1299" i="5"/>
  <c r="G1299" i="5"/>
  <c r="G1296" i="5"/>
  <c r="J1296" i="5"/>
  <c r="J1299" i="5"/>
  <c r="I1296" i="5"/>
  <c r="I1299" i="5"/>
  <c r="H1299" i="5"/>
  <c r="H1296" i="5"/>
  <c r="L1296" i="5"/>
  <c r="L1299" i="5"/>
  <c r="B908" i="5"/>
  <c r="B914" i="5"/>
  <c r="B906" i="5" s="1"/>
  <c r="F1036" i="5"/>
  <c r="F1070" i="5"/>
  <c r="B1173" i="5"/>
  <c r="B1169" i="5" s="1"/>
  <c r="B1129" i="5"/>
  <c r="B1126" i="5"/>
  <c r="G1127" i="5"/>
  <c r="G1137" i="5"/>
  <c r="L1127" i="5"/>
  <c r="L1137" i="5"/>
  <c r="K1127" i="5"/>
  <c r="K1137" i="5"/>
  <c r="J1127" i="5"/>
  <c r="J1137" i="5"/>
  <c r="H1137" i="5"/>
  <c r="H1127" i="5"/>
  <c r="I1137" i="5"/>
  <c r="I1127" i="5"/>
  <c r="B1101" i="5"/>
  <c r="B1103" i="5"/>
  <c r="B1099" i="5" s="1"/>
  <c r="B1042" i="5"/>
  <c r="B1036" i="5"/>
  <c r="B878" i="5" s="1"/>
  <c r="B1046" i="5"/>
  <c r="B1029" i="5"/>
  <c r="B1037" i="5"/>
  <c r="B1074" i="5"/>
  <c r="B1050" i="5"/>
  <c r="B971" i="5"/>
  <c r="B967" i="5" s="1"/>
  <c r="B969" i="5"/>
  <c r="B945" i="5"/>
  <c r="B934" i="5" s="1"/>
  <c r="B941" i="5"/>
  <c r="B937" i="5" s="1"/>
  <c r="B886" i="5" s="1"/>
  <c r="B910" i="5"/>
  <c r="B903" i="5" s="1"/>
  <c r="H842" i="5"/>
  <c r="H850" i="5"/>
  <c r="B851" i="5"/>
  <c r="B853" i="5"/>
  <c r="B832" i="5"/>
  <c r="B826" i="5"/>
  <c r="B828" i="5"/>
  <c r="B821" i="5" s="1"/>
  <c r="B799" i="5"/>
  <c r="B803" i="5"/>
  <c r="B779" i="5"/>
  <c r="B777" i="5"/>
  <c r="B753" i="5"/>
  <c r="B757" i="5"/>
  <c r="B717" i="5"/>
  <c r="B683" i="5"/>
  <c r="B679" i="5" s="1"/>
  <c r="B681" i="5"/>
  <c r="B663" i="5"/>
  <c r="B665" i="5"/>
  <c r="B614" i="5"/>
  <c r="B591" i="5"/>
  <c r="B472" i="5" s="1"/>
  <c r="B618" i="5"/>
  <c r="B610" i="5"/>
  <c r="B592" i="5" s="1"/>
  <c r="B479" i="5" s="1"/>
  <c r="B593" i="5"/>
  <c r="B480" i="5" s="1"/>
  <c r="B260" i="5" s="1"/>
  <c r="B606" i="5"/>
  <c r="B595" i="5" s="1"/>
  <c r="B482" i="5" s="1"/>
  <c r="B597" i="5"/>
  <c r="B484" i="5" s="1"/>
  <c r="B267" i="5" s="1"/>
  <c r="B602" i="5"/>
  <c r="B598" i="5" s="1"/>
  <c r="B485" i="5" s="1"/>
  <c r="B599" i="5"/>
  <c r="B486" i="5" s="1"/>
  <c r="B257" i="5" s="1"/>
  <c r="B256" i="5" s="1"/>
  <c r="B573" i="5"/>
  <c r="B478" i="5" s="1"/>
  <c r="B575" i="5"/>
  <c r="B571" i="5" s="1"/>
  <c r="B476" i="5" s="1"/>
  <c r="B557" i="5"/>
  <c r="B553" i="5" s="1"/>
  <c r="B539" i="5"/>
  <c r="J448" i="5"/>
  <c r="J453" i="5"/>
  <c r="I448" i="5"/>
  <c r="I453" i="5"/>
  <c r="H448" i="5"/>
  <c r="H453" i="5"/>
  <c r="B456" i="5"/>
  <c r="B452" i="5"/>
  <c r="B454" i="5"/>
  <c r="I412" i="5"/>
  <c r="I417" i="5"/>
  <c r="L430" i="5"/>
  <c r="L435" i="5"/>
  <c r="J412" i="5"/>
  <c r="J417" i="5"/>
  <c r="H394" i="5"/>
  <c r="H399" i="5"/>
  <c r="K412" i="5"/>
  <c r="K417" i="5"/>
  <c r="I394" i="5"/>
  <c r="I399" i="5"/>
  <c r="L412" i="5"/>
  <c r="L417" i="5"/>
  <c r="J394" i="5"/>
  <c r="J399" i="5"/>
  <c r="K394" i="5"/>
  <c r="K399" i="5"/>
  <c r="H430" i="5"/>
  <c r="H435" i="5"/>
  <c r="L394" i="5"/>
  <c r="L399" i="5"/>
  <c r="J430" i="5"/>
  <c r="J435" i="5"/>
  <c r="H412" i="5"/>
  <c r="H417" i="5"/>
  <c r="K430" i="5"/>
  <c r="K435" i="5"/>
  <c r="B434" i="5"/>
  <c r="B438" i="5"/>
  <c r="B436" i="5"/>
  <c r="B418" i="5"/>
  <c r="B416" i="5" s="1"/>
  <c r="B420" i="5"/>
  <c r="B402" i="5"/>
  <c r="B398" i="5" s="1"/>
  <c r="B400" i="5"/>
  <c r="B384" i="5"/>
  <c r="B380" i="5" s="1"/>
  <c r="B382" i="5"/>
  <c r="B366" i="5"/>
  <c r="B355" i="5"/>
  <c r="B280" i="5" s="1"/>
  <c r="B254" i="5" s="1"/>
  <c r="B358" i="5"/>
  <c r="B356" i="5"/>
  <c r="B338" i="5"/>
  <c r="B340" i="5"/>
  <c r="B336" i="5" s="1"/>
  <c r="B314" i="5"/>
  <c r="B322" i="5"/>
  <c r="B115" i="5"/>
  <c r="B300" i="5"/>
  <c r="B298" i="5"/>
  <c r="J210" i="5"/>
  <c r="J215" i="5"/>
  <c r="I210" i="5"/>
  <c r="I215" i="5"/>
  <c r="H210" i="5"/>
  <c r="H215" i="5"/>
  <c r="L210" i="5"/>
  <c r="L215" i="5"/>
  <c r="K210" i="5"/>
  <c r="K215" i="5"/>
  <c r="F210" i="5"/>
  <c r="F215" i="5"/>
  <c r="F214" i="5" s="1"/>
  <c r="F218" i="5"/>
  <c r="B54" i="5"/>
  <c r="B65" i="5"/>
  <c r="B216" i="5"/>
  <c r="B214" i="5" s="1"/>
  <c r="B218" i="5"/>
  <c r="B170" i="5"/>
  <c r="B180" i="5"/>
  <c r="B141" i="5"/>
  <c r="B154" i="5"/>
  <c r="B142" i="5" s="1"/>
  <c r="B146" i="5"/>
  <c r="B139" i="5" s="1"/>
  <c r="B121" i="5"/>
  <c r="B110" i="5" s="1"/>
  <c r="B112" i="5"/>
  <c r="B117" i="5"/>
  <c r="B113" i="5" s="1"/>
  <c r="B83" i="5"/>
  <c r="B78" i="5" s="1"/>
  <c r="B88" i="5"/>
  <c r="B84" i="5" s="1"/>
  <c r="B61" i="5" s="1"/>
  <c r="B92" i="5"/>
  <c r="B81" i="5" s="1"/>
  <c r="G394" i="5"/>
  <c r="G1234" i="5"/>
  <c r="G1233" i="5"/>
  <c r="G210" i="5"/>
  <c r="G412" i="5"/>
  <c r="B413" i="5"/>
  <c r="B772" i="5"/>
  <c r="B333" i="5"/>
  <c r="B211" i="5"/>
  <c r="G1175" i="5"/>
  <c r="G1166" i="5" s="1"/>
  <c r="B550" i="5"/>
  <c r="B790" i="5"/>
  <c r="B395" i="5"/>
  <c r="B165" i="5"/>
  <c r="B1028" i="5"/>
  <c r="F1028" i="5"/>
  <c r="F1026" i="5" s="1"/>
  <c r="F1022" i="5" s="1"/>
  <c r="B925" i="5"/>
  <c r="B964" i="5"/>
  <c r="J995" i="5"/>
  <c r="I995" i="5"/>
  <c r="H995" i="5"/>
  <c r="K995" i="5"/>
  <c r="G995" i="5"/>
  <c r="L995" i="5"/>
  <c r="B676" i="5"/>
  <c r="G842" i="5"/>
  <c r="B658" i="5"/>
  <c r="K806" i="5"/>
  <c r="J806" i="5"/>
  <c r="L806" i="5"/>
  <c r="I806" i="5"/>
  <c r="H806" i="5"/>
  <c r="E208" i="5"/>
  <c r="E204" i="5" s="1"/>
  <c r="F1073" i="5"/>
  <c r="F1069" i="5"/>
  <c r="H1240" i="5"/>
  <c r="H1292" i="5"/>
  <c r="J1136" i="5"/>
  <c r="F1231" i="5"/>
  <c r="F1227" i="5" s="1"/>
  <c r="D1219" i="5"/>
  <c r="C1231" i="5"/>
  <c r="C1227" i="5" s="1"/>
  <c r="K1258" i="5"/>
  <c r="D1289" i="5"/>
  <c r="D1285" i="5" s="1"/>
  <c r="K1298" i="5"/>
  <c r="D1145" i="5"/>
  <c r="D1141" i="5" s="1"/>
  <c r="E1271" i="5"/>
  <c r="E1267" i="5" s="1"/>
  <c r="C208" i="5"/>
  <c r="C204" i="5" s="1"/>
  <c r="F1220" i="5"/>
  <c r="I404" i="5"/>
  <c r="J404" i="5"/>
  <c r="K404" i="5"/>
  <c r="L404" i="5"/>
  <c r="G404" i="5"/>
  <c r="H404" i="5"/>
  <c r="K422" i="5"/>
  <c r="L422" i="5"/>
  <c r="G422" i="5"/>
  <c r="H422" i="5"/>
  <c r="I422" i="5"/>
  <c r="J422" i="5"/>
  <c r="D1220" i="5"/>
  <c r="K1251" i="5"/>
  <c r="L1258" i="5"/>
  <c r="E1220" i="5"/>
  <c r="G1273" i="5"/>
  <c r="K1292" i="5"/>
  <c r="F1289" i="5"/>
  <c r="F1285" i="5" s="1"/>
  <c r="I1302" i="5"/>
  <c r="C1220" i="5"/>
  <c r="G1251" i="5"/>
  <c r="H1291" i="5"/>
  <c r="H1251" i="5"/>
  <c r="J817" i="5"/>
  <c r="E1231" i="5"/>
  <c r="E1227" i="5" s="1"/>
  <c r="I1258" i="5"/>
  <c r="F1119" i="5"/>
  <c r="F1115" i="5" s="1"/>
  <c r="K834" i="5"/>
  <c r="K826" i="5" s="1"/>
  <c r="B87" i="5"/>
  <c r="L855" i="5"/>
  <c r="H830" i="5"/>
  <c r="H823" i="5" s="1"/>
  <c r="B217" i="5"/>
  <c r="B124" i="5"/>
  <c r="B1274" i="5"/>
  <c r="G667" i="5"/>
  <c r="F198" i="5"/>
  <c r="F196" i="5" s="1"/>
  <c r="F202" i="5"/>
  <c r="F200" i="5" s="1"/>
  <c r="B1252" i="5"/>
  <c r="H202" i="5"/>
  <c r="G697" i="5"/>
  <c r="L1072" i="5"/>
  <c r="H127" i="5"/>
  <c r="B568" i="5"/>
  <c r="B419" i="5"/>
  <c r="K1134" i="5"/>
  <c r="H1076" i="5"/>
  <c r="K1130" i="5"/>
  <c r="B431" i="5"/>
  <c r="H1075" i="5"/>
  <c r="B449" i="5"/>
  <c r="B401" i="5"/>
  <c r="K1136" i="5"/>
  <c r="F1219" i="5"/>
  <c r="G1291" i="5"/>
  <c r="L1292" i="5"/>
  <c r="I1298" i="5"/>
  <c r="C1145" i="5"/>
  <c r="C1141" i="5" s="1"/>
  <c r="C1163" i="5"/>
  <c r="C1159" i="5" s="1"/>
  <c r="C1119" i="5"/>
  <c r="C1115" i="5" s="1"/>
  <c r="L817" i="5"/>
  <c r="L1251" i="5"/>
  <c r="C1289" i="5"/>
  <c r="C1285" i="5" s="1"/>
  <c r="K1302" i="5"/>
  <c r="J1292" i="5"/>
  <c r="K817" i="5"/>
  <c r="C1219" i="5"/>
  <c r="E1119" i="5"/>
  <c r="E1115" i="5" s="1"/>
  <c r="I127" i="5"/>
  <c r="B195" i="5"/>
  <c r="B199" i="5"/>
  <c r="K1072" i="5"/>
  <c r="J1076" i="5"/>
  <c r="G1072" i="5"/>
  <c r="B437" i="5"/>
  <c r="K440" i="5"/>
  <c r="L440" i="5"/>
  <c r="G440" i="5"/>
  <c r="H440" i="5"/>
  <c r="I440" i="5"/>
  <c r="J440" i="5"/>
  <c r="L198" i="5"/>
  <c r="B1069" i="5"/>
  <c r="J1072" i="5"/>
  <c r="K198" i="5"/>
  <c r="L220" i="5"/>
  <c r="H198" i="5"/>
  <c r="B1132" i="5"/>
  <c r="B107" i="5"/>
  <c r="L1122" i="5"/>
  <c r="K1122" i="5"/>
  <c r="I817" i="5"/>
  <c r="H817" i="5"/>
  <c r="G817" i="5"/>
  <c r="F217" i="5"/>
  <c r="G1075" i="5"/>
  <c r="K127" i="5"/>
  <c r="G1076" i="5"/>
  <c r="J1075" i="5"/>
  <c r="I1072" i="5"/>
  <c r="I1070" i="5" s="1"/>
  <c r="J220" i="5"/>
  <c r="J198" i="5"/>
  <c r="K1075" i="5"/>
  <c r="L127" i="5"/>
  <c r="L1076" i="5"/>
  <c r="I1075" i="5"/>
  <c r="H1072" i="5"/>
  <c r="H1070" i="5" s="1"/>
  <c r="I220" i="5"/>
  <c r="L202" i="5"/>
  <c r="I198" i="5"/>
  <c r="L1075" i="5"/>
  <c r="K220" i="5"/>
  <c r="G202" i="5"/>
  <c r="K1076" i="5"/>
  <c r="H220" i="5"/>
  <c r="K202" i="5"/>
  <c r="J202" i="5"/>
  <c r="G198" i="5"/>
  <c r="G196" i="5" s="1"/>
  <c r="G127" i="5"/>
  <c r="G125" i="5" s="1"/>
  <c r="I1076" i="5"/>
  <c r="G220" i="5"/>
  <c r="I202" i="5"/>
  <c r="J127" i="5"/>
  <c r="F127" i="5"/>
  <c r="D208" i="5"/>
  <c r="D204" i="5" s="1"/>
  <c r="B1073" i="5"/>
  <c r="B455" i="5"/>
  <c r="B827" i="5"/>
  <c r="K458" i="5"/>
  <c r="B852" i="5"/>
  <c r="I458" i="5"/>
  <c r="G458" i="5"/>
  <c r="L458" i="5"/>
  <c r="H1134" i="5"/>
  <c r="J458" i="5"/>
  <c r="H458" i="5"/>
  <c r="H855" i="5"/>
  <c r="L830" i="5"/>
  <c r="L823" i="5" s="1"/>
  <c r="G1283" i="5"/>
  <c r="G1279" i="5" s="1"/>
  <c r="G1277" i="5" s="1"/>
  <c r="L1283" i="5"/>
  <c r="L1279" i="5" s="1"/>
  <c r="B900" i="5"/>
  <c r="B1128" i="5"/>
  <c r="J1283" i="5"/>
  <c r="J1279" i="5" s="1"/>
  <c r="K855" i="5"/>
  <c r="J1134" i="5"/>
  <c r="L1130" i="5"/>
  <c r="I855" i="5"/>
  <c r="G830" i="5"/>
  <c r="G823" i="5" s="1"/>
  <c r="K1265" i="5"/>
  <c r="K1257" i="5" s="1"/>
  <c r="J1251" i="5"/>
  <c r="J834" i="5"/>
  <c r="J826" i="5" s="1"/>
  <c r="D840" i="5"/>
  <c r="D836" i="5" s="1"/>
  <c r="L1240" i="5"/>
  <c r="B1121" i="5"/>
  <c r="L1291" i="5"/>
  <c r="J1265" i="5"/>
  <c r="J1257" i="5" s="1"/>
  <c r="I1251" i="5"/>
  <c r="I1134" i="5"/>
  <c r="J855" i="5"/>
  <c r="I834" i="5"/>
  <c r="I826" i="5" s="1"/>
  <c r="I1265" i="5"/>
  <c r="I1257" i="5" s="1"/>
  <c r="F1145" i="5"/>
  <c r="F1141" i="5" s="1"/>
  <c r="K1240" i="5"/>
  <c r="K1291" i="5"/>
  <c r="G1130" i="5"/>
  <c r="E1163" i="5"/>
  <c r="E1159" i="5" s="1"/>
  <c r="I1291" i="5"/>
  <c r="D1271" i="5"/>
  <c r="D1267" i="5" s="1"/>
  <c r="K1283" i="5"/>
  <c r="J1130" i="5"/>
  <c r="G834" i="5"/>
  <c r="G826" i="5" s="1"/>
  <c r="J830" i="5"/>
  <c r="J823" i="5" s="1"/>
  <c r="B818" i="5"/>
  <c r="B831" i="5"/>
  <c r="H1265" i="5"/>
  <c r="H1257" i="5" s="1"/>
  <c r="K830" i="5"/>
  <c r="K823" i="5" s="1"/>
  <c r="L1298" i="5"/>
  <c r="I1130" i="5"/>
  <c r="I830" i="5"/>
  <c r="I823" i="5" s="1"/>
  <c r="B1262" i="5"/>
  <c r="E1219" i="5"/>
  <c r="I1283" i="5"/>
  <c r="I1279" i="5" s="1"/>
  <c r="G1265" i="5"/>
  <c r="G1257" i="5" s="1"/>
  <c r="L1134" i="5"/>
  <c r="H1130" i="5"/>
  <c r="G855" i="5"/>
  <c r="L834" i="5"/>
  <c r="L826" i="5" s="1"/>
  <c r="H834" i="5"/>
  <c r="E1289" i="5"/>
  <c r="E1285" i="5" s="1"/>
  <c r="F1249" i="5"/>
  <c r="F1245" i="5" s="1"/>
  <c r="H1283" i="5"/>
  <c r="H1279" i="5" s="1"/>
  <c r="L1265" i="5"/>
  <c r="L1257" i="5" s="1"/>
  <c r="G1134" i="5"/>
  <c r="J1122" i="5"/>
  <c r="I1122" i="5"/>
  <c r="H1122" i="5"/>
  <c r="G1122" i="5"/>
  <c r="J1258" i="5"/>
  <c r="J1291" i="5"/>
  <c r="L1302" i="5"/>
  <c r="J1302" i="5"/>
  <c r="H1302" i="5"/>
  <c r="I1292" i="5"/>
  <c r="G1302" i="5"/>
  <c r="G1292" i="5"/>
  <c r="G1258" i="5"/>
  <c r="J1298" i="5"/>
  <c r="L1136" i="5"/>
  <c r="G1136" i="5"/>
  <c r="I1136" i="5"/>
  <c r="B1219" i="5"/>
  <c r="B1280" i="5"/>
  <c r="G1298" i="5"/>
  <c r="H1298" i="5"/>
  <c r="B1289" i="5"/>
  <c r="E1145" i="5"/>
  <c r="E1141" i="5" s="1"/>
  <c r="D446" i="5"/>
  <c r="D442" i="5" s="1"/>
  <c r="D1119" i="5"/>
  <c r="D1115" i="5" s="1"/>
  <c r="E1249" i="5"/>
  <c r="E1245" i="5" s="1"/>
  <c r="J1240" i="5"/>
  <c r="E840" i="5"/>
  <c r="E836" i="5" s="1"/>
  <c r="C1271" i="5"/>
  <c r="C1267" i="5" s="1"/>
  <c r="J842" i="5"/>
  <c r="D1231" i="5"/>
  <c r="D1227" i="5" s="1"/>
  <c r="D1163" i="5"/>
  <c r="D1159" i="5" s="1"/>
  <c r="F1271" i="5"/>
  <c r="F1267" i="5" s="1"/>
  <c r="D1249" i="5"/>
  <c r="D1245" i="5" s="1"/>
  <c r="C1249" i="5"/>
  <c r="C1245" i="5" s="1"/>
  <c r="H1258" i="5"/>
  <c r="G1240" i="5"/>
  <c r="I1240" i="5"/>
  <c r="E428" i="5"/>
  <c r="E424" i="5" s="1"/>
  <c r="K842" i="5"/>
  <c r="D428" i="5"/>
  <c r="D424" i="5" s="1"/>
  <c r="C815" i="5"/>
  <c r="C811" i="5" s="1"/>
  <c r="E446" i="5"/>
  <c r="E442" i="5" s="1"/>
  <c r="D815" i="5"/>
  <c r="D811" i="5" s="1"/>
  <c r="F428" i="5"/>
  <c r="F424" i="5" s="1"/>
  <c r="L448" i="5"/>
  <c r="F815" i="5"/>
  <c r="F811" i="5" s="1"/>
  <c r="E410" i="5"/>
  <c r="E406" i="5" s="1"/>
  <c r="C840" i="5"/>
  <c r="C836" i="5" s="1"/>
  <c r="C410" i="5"/>
  <c r="C406" i="5" s="1"/>
  <c r="F840" i="5"/>
  <c r="F836" i="5" s="1"/>
  <c r="E815" i="5"/>
  <c r="E811" i="5" s="1"/>
  <c r="I842" i="5"/>
  <c r="L842" i="5"/>
  <c r="C428" i="5"/>
  <c r="C424" i="5" s="1"/>
  <c r="C446" i="5"/>
  <c r="C442" i="5" s="1"/>
  <c r="E392" i="5"/>
  <c r="E388" i="5" s="1"/>
  <c r="F410" i="5"/>
  <c r="F406" i="5" s="1"/>
  <c r="D410" i="5"/>
  <c r="D406" i="5" s="1"/>
  <c r="I430" i="5"/>
  <c r="C392" i="5"/>
  <c r="C388" i="5" s="1"/>
  <c r="D392" i="5"/>
  <c r="D388" i="5" s="1"/>
  <c r="F446" i="5"/>
  <c r="F442" i="5" s="1"/>
  <c r="F392" i="5"/>
  <c r="F388" i="5" s="1"/>
  <c r="G448" i="5"/>
  <c r="K448" i="5"/>
  <c r="G430" i="5"/>
  <c r="E22" i="7"/>
  <c r="D40" i="7"/>
  <c r="E40" i="7"/>
  <c r="B849" i="5" l="1"/>
  <c r="K760" i="5"/>
  <c r="K761" i="5"/>
  <c r="L761" i="5"/>
  <c r="L760" i="5"/>
  <c r="G761" i="5"/>
  <c r="G760" i="5"/>
  <c r="I760" i="5"/>
  <c r="I761" i="5"/>
  <c r="J760" i="5"/>
  <c r="J761" i="5"/>
  <c r="H761" i="5"/>
  <c r="H760" i="5"/>
  <c r="L1295" i="5"/>
  <c r="B475" i="5"/>
  <c r="B252" i="5" s="1"/>
  <c r="B250" i="5" s="1"/>
  <c r="B27" i="5"/>
  <c r="I1295" i="5"/>
  <c r="B259" i="5"/>
  <c r="B36" i="5"/>
  <c r="B35" i="5" s="1"/>
  <c r="L1277" i="5"/>
  <c r="B265" i="5"/>
  <c r="J1277" i="5"/>
  <c r="G1224" i="5"/>
  <c r="H1295" i="5"/>
  <c r="L1224" i="5"/>
  <c r="J1224" i="5"/>
  <c r="K1224" i="5"/>
  <c r="I1224" i="5"/>
  <c r="H1224" i="5"/>
  <c r="H1225" i="5"/>
  <c r="J1237" i="5"/>
  <c r="J1225" i="5"/>
  <c r="I1237" i="5"/>
  <c r="I1225" i="5"/>
  <c r="L1237" i="5"/>
  <c r="L1225" i="5"/>
  <c r="G1237" i="5"/>
  <c r="G1225" i="5"/>
  <c r="K1237" i="5"/>
  <c r="H1277" i="5"/>
  <c r="I1277" i="5"/>
  <c r="J1295" i="5"/>
  <c r="H1237" i="5"/>
  <c r="K1281" i="5"/>
  <c r="K1279" i="5"/>
  <c r="K1277" i="5" s="1"/>
  <c r="G1295" i="5"/>
  <c r="K1295" i="5"/>
  <c r="L1274" i="5"/>
  <c r="L1271" i="5" s="1"/>
  <c r="L1267" i="5" s="1"/>
  <c r="L1281" i="5"/>
  <c r="G1274" i="5"/>
  <c r="G1271" i="5" s="1"/>
  <c r="G1267" i="5" s="1"/>
  <c r="G1281" i="5"/>
  <c r="J1274" i="5"/>
  <c r="J1271" i="5" s="1"/>
  <c r="J1267" i="5" s="1"/>
  <c r="J1281" i="5"/>
  <c r="H1274" i="5"/>
  <c r="H1271" i="5" s="1"/>
  <c r="H1267" i="5" s="1"/>
  <c r="H1281" i="5"/>
  <c r="I1274" i="5"/>
  <c r="I1271" i="5" s="1"/>
  <c r="I1267" i="5" s="1"/>
  <c r="I1281" i="5"/>
  <c r="L1262" i="5"/>
  <c r="L1263" i="5"/>
  <c r="L1255" i="5" s="1"/>
  <c r="J1262" i="5"/>
  <c r="J1263" i="5"/>
  <c r="J1255" i="5" s="1"/>
  <c r="K1262" i="5"/>
  <c r="K1263" i="5"/>
  <c r="K1255" i="5" s="1"/>
  <c r="G1262" i="5"/>
  <c r="G1263" i="5"/>
  <c r="G1255" i="5" s="1"/>
  <c r="I1262" i="5"/>
  <c r="I1263" i="5"/>
  <c r="I1255" i="5" s="1"/>
  <c r="H1252" i="5"/>
  <c r="H1249" i="5" s="1"/>
  <c r="H1245" i="5" s="1"/>
  <c r="H1263" i="5"/>
  <c r="H1255" i="5" s="1"/>
  <c r="F1035" i="5"/>
  <c r="F877" i="5" s="1"/>
  <c r="F878" i="5"/>
  <c r="B879" i="5"/>
  <c r="B1125" i="5"/>
  <c r="B874" i="5" s="1"/>
  <c r="B875" i="5"/>
  <c r="G1171" i="5"/>
  <c r="J1126" i="5"/>
  <c r="L1126" i="5"/>
  <c r="G1126" i="5"/>
  <c r="K1129" i="5"/>
  <c r="K1126" i="5"/>
  <c r="H1129" i="5"/>
  <c r="H1126" i="5"/>
  <c r="I1129" i="5"/>
  <c r="I1126" i="5"/>
  <c r="J1132" i="5"/>
  <c r="J1133" i="5"/>
  <c r="I1132" i="5"/>
  <c r="I1133" i="5"/>
  <c r="H1132" i="5"/>
  <c r="H1133" i="5"/>
  <c r="G1132" i="5"/>
  <c r="G1133" i="5"/>
  <c r="K1132" i="5"/>
  <c r="K1133" i="5"/>
  <c r="L1132" i="5"/>
  <c r="L1133" i="5"/>
  <c r="G1128" i="5"/>
  <c r="G1129" i="5"/>
  <c r="J1128" i="5"/>
  <c r="J1129" i="5"/>
  <c r="L1128" i="5"/>
  <c r="L1129" i="5"/>
  <c r="L1074" i="5"/>
  <c r="G1074" i="5"/>
  <c r="B1035" i="5"/>
  <c r="H1074" i="5"/>
  <c r="K1074" i="5"/>
  <c r="I1074" i="5"/>
  <c r="J1074" i="5"/>
  <c r="L1069" i="5"/>
  <c r="L1070" i="5"/>
  <c r="K1069" i="5"/>
  <c r="K1070" i="5"/>
  <c r="J1069" i="5"/>
  <c r="J1070" i="5"/>
  <c r="G1069" i="5"/>
  <c r="G1070" i="5"/>
  <c r="H993" i="5"/>
  <c r="H991" i="5"/>
  <c r="I993" i="5"/>
  <c r="I991" i="5"/>
  <c r="J993" i="5"/>
  <c r="J991" i="5"/>
  <c r="L993" i="5"/>
  <c r="L991" i="5"/>
  <c r="G993" i="5"/>
  <c r="G991" i="5"/>
  <c r="K993" i="5"/>
  <c r="K991" i="5"/>
  <c r="B646" i="5"/>
  <c r="J824" i="5"/>
  <c r="J647" i="5" s="1"/>
  <c r="J649" i="5"/>
  <c r="L824" i="5"/>
  <c r="L647" i="5" s="1"/>
  <c r="L649" i="5"/>
  <c r="G824" i="5"/>
  <c r="G647" i="5" s="1"/>
  <c r="G649" i="5"/>
  <c r="B640" i="5"/>
  <c r="K824" i="5"/>
  <c r="K647" i="5" s="1"/>
  <c r="K649" i="5"/>
  <c r="I824" i="5"/>
  <c r="I647" i="5" s="1"/>
  <c r="I649" i="5"/>
  <c r="B824" i="5"/>
  <c r="B647" i="5" s="1"/>
  <c r="B649" i="5"/>
  <c r="B43" i="5" s="1"/>
  <c r="L851" i="5"/>
  <c r="L853" i="5"/>
  <c r="H853" i="5"/>
  <c r="H851" i="5"/>
  <c r="I853" i="5"/>
  <c r="I851" i="5"/>
  <c r="J851" i="5"/>
  <c r="J853" i="5"/>
  <c r="B661" i="5"/>
  <c r="G853" i="5"/>
  <c r="G851" i="5"/>
  <c r="K851" i="5"/>
  <c r="K853" i="5"/>
  <c r="H832" i="5"/>
  <c r="H826" i="5"/>
  <c r="G840" i="5"/>
  <c r="G836" i="5" s="1"/>
  <c r="K852" i="5"/>
  <c r="J840" i="5"/>
  <c r="J836" i="5" s="1"/>
  <c r="H852" i="5"/>
  <c r="L840" i="5"/>
  <c r="L836" i="5" s="1"/>
  <c r="I840" i="5"/>
  <c r="I836" i="5" s="1"/>
  <c r="J828" i="5"/>
  <c r="J821" i="5" s="1"/>
  <c r="K828" i="5"/>
  <c r="K821" i="5" s="1"/>
  <c r="K831" i="5"/>
  <c r="K832" i="5"/>
  <c r="I831" i="5"/>
  <c r="I832" i="5"/>
  <c r="L831" i="5"/>
  <c r="L832" i="5"/>
  <c r="J831" i="5"/>
  <c r="J832" i="5"/>
  <c r="G831" i="5"/>
  <c r="G832" i="5"/>
  <c r="H827" i="5"/>
  <c r="H828" i="5"/>
  <c r="H821" i="5" s="1"/>
  <c r="I827" i="5"/>
  <c r="I828" i="5"/>
  <c r="I821" i="5" s="1"/>
  <c r="L827" i="5"/>
  <c r="L828" i="5"/>
  <c r="L821" i="5" s="1"/>
  <c r="G827" i="5"/>
  <c r="G828" i="5"/>
  <c r="G821" i="5" s="1"/>
  <c r="B775" i="5"/>
  <c r="B749" i="5"/>
  <c r="G663" i="5"/>
  <c r="B589" i="5"/>
  <c r="B470" i="5" s="1"/>
  <c r="B296" i="5"/>
  <c r="B282" i="5" s="1"/>
  <c r="B284" i="5"/>
  <c r="B264" i="5" s="1"/>
  <c r="B281" i="5"/>
  <c r="B255" i="5" s="1"/>
  <c r="G452" i="5"/>
  <c r="G454" i="5"/>
  <c r="I452" i="5"/>
  <c r="I454" i="5"/>
  <c r="H452" i="5"/>
  <c r="H454" i="5"/>
  <c r="K454" i="5"/>
  <c r="K452" i="5"/>
  <c r="L454" i="5"/>
  <c r="L452" i="5"/>
  <c r="J452" i="5"/>
  <c r="J454" i="5"/>
  <c r="I449" i="5"/>
  <c r="I446" i="5" s="1"/>
  <c r="I442" i="5" s="1"/>
  <c r="I456" i="5"/>
  <c r="J449" i="5"/>
  <c r="J446" i="5" s="1"/>
  <c r="J442" i="5" s="1"/>
  <c r="J456" i="5"/>
  <c r="L449" i="5"/>
  <c r="L446" i="5" s="1"/>
  <c r="L442" i="5" s="1"/>
  <c r="L456" i="5"/>
  <c r="G449" i="5"/>
  <c r="G456" i="5"/>
  <c r="H449" i="5"/>
  <c r="H446" i="5" s="1"/>
  <c r="H442" i="5" s="1"/>
  <c r="H456" i="5"/>
  <c r="K449" i="5"/>
  <c r="K446" i="5" s="1"/>
  <c r="K442" i="5" s="1"/>
  <c r="K456" i="5"/>
  <c r="L431" i="5"/>
  <c r="L428" i="5" s="1"/>
  <c r="L424" i="5" s="1"/>
  <c r="L436" i="5"/>
  <c r="L438" i="5"/>
  <c r="L434" i="5"/>
  <c r="K420" i="5"/>
  <c r="K418" i="5"/>
  <c r="K416" i="5" s="1"/>
  <c r="K431" i="5"/>
  <c r="K428" i="5" s="1"/>
  <c r="K424" i="5" s="1"/>
  <c r="K436" i="5"/>
  <c r="K438" i="5"/>
  <c r="K434" i="5"/>
  <c r="G431" i="5"/>
  <c r="G428" i="5" s="1"/>
  <c r="G434" i="5"/>
  <c r="G438" i="5"/>
  <c r="G436" i="5"/>
  <c r="L420" i="5"/>
  <c r="L418" i="5"/>
  <c r="L416" i="5" s="1"/>
  <c r="J420" i="5"/>
  <c r="J418" i="5"/>
  <c r="J416" i="5" s="1"/>
  <c r="J431" i="5"/>
  <c r="J428" i="5" s="1"/>
  <c r="J424" i="5" s="1"/>
  <c r="J434" i="5"/>
  <c r="J438" i="5"/>
  <c r="J436" i="5"/>
  <c r="I418" i="5"/>
  <c r="I416" i="5" s="1"/>
  <c r="I420" i="5"/>
  <c r="I431" i="5"/>
  <c r="I428" i="5" s="1"/>
  <c r="I424" i="5" s="1"/>
  <c r="I434" i="5"/>
  <c r="I438" i="5"/>
  <c r="I436" i="5"/>
  <c r="H418" i="5"/>
  <c r="H416" i="5" s="1"/>
  <c r="H420" i="5"/>
  <c r="H431" i="5"/>
  <c r="H428" i="5" s="1"/>
  <c r="H424" i="5" s="1"/>
  <c r="H434" i="5"/>
  <c r="H438" i="5"/>
  <c r="H436" i="5"/>
  <c r="G418" i="5"/>
  <c r="G416" i="5" s="1"/>
  <c r="G420" i="5"/>
  <c r="H400" i="5"/>
  <c r="H402" i="5"/>
  <c r="H398" i="5" s="1"/>
  <c r="G402" i="5"/>
  <c r="G398" i="5" s="1"/>
  <c r="G400" i="5"/>
  <c r="J413" i="5"/>
  <c r="J410" i="5" s="1"/>
  <c r="L402" i="5"/>
  <c r="L398" i="5" s="1"/>
  <c r="L400" i="5"/>
  <c r="J402" i="5"/>
  <c r="J398" i="5" s="1"/>
  <c r="J400" i="5"/>
  <c r="K400" i="5"/>
  <c r="K402" i="5"/>
  <c r="K398" i="5" s="1"/>
  <c r="G413" i="5"/>
  <c r="G410" i="5" s="1"/>
  <c r="I402" i="5"/>
  <c r="I398" i="5" s="1"/>
  <c r="I400" i="5"/>
  <c r="B354" i="5"/>
  <c r="B279" i="5" s="1"/>
  <c r="B71" i="5"/>
  <c r="B69" i="5"/>
  <c r="B31" i="5" s="1"/>
  <c r="B29" i="5" s="1"/>
  <c r="B66" i="5"/>
  <c r="B67" i="5"/>
  <c r="B168" i="5"/>
  <c r="B58" i="5" s="1"/>
  <c r="B60" i="5"/>
  <c r="B64" i="5"/>
  <c r="K218" i="5"/>
  <c r="K216" i="5"/>
  <c r="K214" i="5" s="1"/>
  <c r="L218" i="5"/>
  <c r="L216" i="5"/>
  <c r="L214" i="5" s="1"/>
  <c r="I218" i="5"/>
  <c r="I216" i="5"/>
  <c r="I214" i="5" s="1"/>
  <c r="J216" i="5"/>
  <c r="J214" i="5" s="1"/>
  <c r="J218" i="5"/>
  <c r="H216" i="5"/>
  <c r="H214" i="5" s="1"/>
  <c r="H218" i="5"/>
  <c r="G216" i="5"/>
  <c r="G214" i="5" s="1"/>
  <c r="G218" i="5"/>
  <c r="J211" i="5"/>
  <c r="I199" i="5"/>
  <c r="I200" i="5"/>
  <c r="G199" i="5"/>
  <c r="G200" i="5"/>
  <c r="K199" i="5"/>
  <c r="K200" i="5"/>
  <c r="J199" i="5"/>
  <c r="J200" i="5"/>
  <c r="L199" i="5"/>
  <c r="L200" i="5"/>
  <c r="H199" i="5"/>
  <c r="H200" i="5"/>
  <c r="J195" i="5"/>
  <c r="J196" i="5"/>
  <c r="L195" i="5"/>
  <c r="L196" i="5"/>
  <c r="K195" i="5"/>
  <c r="K196" i="5"/>
  <c r="I195" i="5"/>
  <c r="I196" i="5"/>
  <c r="H195" i="5"/>
  <c r="H196" i="5"/>
  <c r="L124" i="5"/>
  <c r="L125" i="5"/>
  <c r="J124" i="5"/>
  <c r="J125" i="5"/>
  <c r="I124" i="5"/>
  <c r="I125" i="5"/>
  <c r="H124" i="5"/>
  <c r="H125" i="5"/>
  <c r="F124" i="5"/>
  <c r="F115" i="5"/>
  <c r="F66" i="5" s="1"/>
  <c r="F28" i="5" s="1"/>
  <c r="F125" i="5"/>
  <c r="K124" i="5"/>
  <c r="K125" i="5"/>
  <c r="F195" i="5"/>
  <c r="G986" i="5"/>
  <c r="B743" i="5"/>
  <c r="B1026" i="5"/>
  <c r="L413" i="5"/>
  <c r="L410" i="5" s="1"/>
  <c r="L406" i="5" s="1"/>
  <c r="H401" i="5"/>
  <c r="H395" i="5"/>
  <c r="G401" i="5"/>
  <c r="G395" i="5"/>
  <c r="L401" i="5"/>
  <c r="L395" i="5"/>
  <c r="H413" i="5"/>
  <c r="H410" i="5" s="1"/>
  <c r="H406" i="5" s="1"/>
  <c r="I419" i="5"/>
  <c r="I413" i="5"/>
  <c r="I410" i="5" s="1"/>
  <c r="K401" i="5"/>
  <c r="K395" i="5"/>
  <c r="J401" i="5"/>
  <c r="J395" i="5"/>
  <c r="I401" i="5"/>
  <c r="I395" i="5"/>
  <c r="K413" i="5"/>
  <c r="K410" i="5" s="1"/>
  <c r="K406" i="5" s="1"/>
  <c r="I217" i="5"/>
  <c r="I211" i="5"/>
  <c r="L217" i="5"/>
  <c r="L211" i="5"/>
  <c r="G217" i="5"/>
  <c r="G211" i="5"/>
  <c r="K217" i="5"/>
  <c r="K211" i="5"/>
  <c r="H217" i="5"/>
  <c r="H211" i="5"/>
  <c r="L992" i="5"/>
  <c r="L986" i="5"/>
  <c r="K992" i="5"/>
  <c r="K986" i="5"/>
  <c r="H992" i="5"/>
  <c r="H986" i="5"/>
  <c r="I992" i="5"/>
  <c r="I986" i="5"/>
  <c r="J992" i="5"/>
  <c r="J986" i="5"/>
  <c r="G992" i="5"/>
  <c r="L852" i="5"/>
  <c r="B446" i="5"/>
  <c r="B1271" i="5"/>
  <c r="G806" i="5"/>
  <c r="B655" i="5"/>
  <c r="B428" i="5"/>
  <c r="B1249" i="5"/>
  <c r="G195" i="5"/>
  <c r="F199" i="5"/>
  <c r="F208" i="5"/>
  <c r="G124" i="5"/>
  <c r="H1289" i="5"/>
  <c r="H1285" i="5" s="1"/>
  <c r="F1217" i="5"/>
  <c r="F1213" i="5" s="1"/>
  <c r="E1217" i="5"/>
  <c r="E1213" i="5" s="1"/>
  <c r="D1217" i="5"/>
  <c r="D1213" i="5" s="1"/>
  <c r="K818" i="5"/>
  <c r="K815" i="5" s="1"/>
  <c r="K811" i="5" s="1"/>
  <c r="K1289" i="5"/>
  <c r="K1285" i="5" s="1"/>
  <c r="L1219" i="5"/>
  <c r="J1289" i="5"/>
  <c r="J1285" i="5" s="1"/>
  <c r="L1289" i="5"/>
  <c r="L1285" i="5" s="1"/>
  <c r="H1219" i="5"/>
  <c r="H818" i="5"/>
  <c r="H815" i="5" s="1"/>
  <c r="H811" i="5" s="1"/>
  <c r="C1217" i="5"/>
  <c r="C1213" i="5" s="1"/>
  <c r="B815" i="5"/>
  <c r="B392" i="5"/>
  <c r="B840" i="5"/>
  <c r="B1145" i="5"/>
  <c r="B1163" i="5"/>
  <c r="H1073" i="5"/>
  <c r="B1231" i="5"/>
  <c r="B1119" i="5"/>
  <c r="B410" i="5"/>
  <c r="G1289" i="5"/>
  <c r="G1285" i="5" s="1"/>
  <c r="G1219" i="5"/>
  <c r="K1219" i="5"/>
  <c r="I1219" i="5"/>
  <c r="L419" i="5"/>
  <c r="J1073" i="5"/>
  <c r="J437" i="5"/>
  <c r="K437" i="5"/>
  <c r="K455" i="5"/>
  <c r="H1121" i="5"/>
  <c r="H1119" i="5" s="1"/>
  <c r="H1115" i="5" s="1"/>
  <c r="G455" i="5"/>
  <c r="I455" i="5"/>
  <c r="G1073" i="5"/>
  <c r="H1069" i="5"/>
  <c r="J217" i="5"/>
  <c r="J419" i="5"/>
  <c r="K1073" i="5"/>
  <c r="I1069" i="5"/>
  <c r="I437" i="5"/>
  <c r="I1073" i="5"/>
  <c r="L1073" i="5"/>
  <c r="L455" i="5"/>
  <c r="H455" i="5"/>
  <c r="H437" i="5"/>
  <c r="J455" i="5"/>
  <c r="L437" i="5"/>
  <c r="K419" i="5"/>
  <c r="G419" i="5"/>
  <c r="G1231" i="5"/>
  <c r="I1231" i="5"/>
  <c r="I1227" i="5" s="1"/>
  <c r="H1262" i="5"/>
  <c r="G437" i="5"/>
  <c r="H419" i="5"/>
  <c r="H840" i="5"/>
  <c r="H836" i="5" s="1"/>
  <c r="J818" i="5"/>
  <c r="J815" i="5" s="1"/>
  <c r="J811" i="5" s="1"/>
  <c r="J1231" i="5"/>
  <c r="J1227" i="5" s="1"/>
  <c r="L818" i="5"/>
  <c r="L815" i="5" s="1"/>
  <c r="L811" i="5" s="1"/>
  <c r="L1252" i="5"/>
  <c r="L1249" i="5" s="1"/>
  <c r="L1245" i="5" s="1"/>
  <c r="H831" i="5"/>
  <c r="J1280" i="5"/>
  <c r="I852" i="5"/>
  <c r="J1252" i="5"/>
  <c r="J1249" i="5" s="1"/>
  <c r="J1245" i="5" s="1"/>
  <c r="L1280" i="5"/>
  <c r="J852" i="5"/>
  <c r="K840" i="5"/>
  <c r="K836" i="5" s="1"/>
  <c r="K827" i="5"/>
  <c r="K1252" i="5"/>
  <c r="K1249" i="5" s="1"/>
  <c r="K1245" i="5" s="1"/>
  <c r="G1252" i="5"/>
  <c r="G1249" i="5" s="1"/>
  <c r="G1245" i="5" s="1"/>
  <c r="I1280" i="5"/>
  <c r="H1231" i="5"/>
  <c r="H1227" i="5" s="1"/>
  <c r="J1121" i="5"/>
  <c r="J1119" i="5" s="1"/>
  <c r="J1115" i="5" s="1"/>
  <c r="G1280" i="5"/>
  <c r="H1280" i="5"/>
  <c r="I818" i="5"/>
  <c r="I815" i="5" s="1"/>
  <c r="I811" i="5" s="1"/>
  <c r="J827" i="5"/>
  <c r="H1128" i="5"/>
  <c r="I1252" i="5"/>
  <c r="I1249" i="5" s="1"/>
  <c r="I1245" i="5" s="1"/>
  <c r="K1280" i="5"/>
  <c r="K1274" i="5"/>
  <c r="K1271" i="5" s="1"/>
  <c r="K1267" i="5" s="1"/>
  <c r="L1121" i="5"/>
  <c r="L1119" i="5" s="1"/>
  <c r="L1115" i="5" s="1"/>
  <c r="G852" i="5"/>
  <c r="J1219" i="5"/>
  <c r="I1289" i="5"/>
  <c r="I1285" i="5" s="1"/>
  <c r="G818" i="5"/>
  <c r="G815" i="5" s="1"/>
  <c r="G811" i="5" s="1"/>
  <c r="G1121" i="5"/>
  <c r="G1119" i="5" s="1"/>
  <c r="H1136" i="5"/>
  <c r="I1128" i="5"/>
  <c r="I1121" i="5"/>
  <c r="I1119" i="5" s="1"/>
  <c r="I1115" i="5" s="1"/>
  <c r="K1121" i="5"/>
  <c r="K1119" i="5" s="1"/>
  <c r="K1115" i="5" s="1"/>
  <c r="K1128" i="5"/>
  <c r="B1220" i="5"/>
  <c r="B1285" i="5"/>
  <c r="E89" i="7"/>
  <c r="E91" i="7" s="1"/>
  <c r="E88" i="7"/>
  <c r="C135" i="5"/>
  <c r="C54" i="5" s="1"/>
  <c r="D135" i="5"/>
  <c r="D54" i="5" s="1"/>
  <c r="E135" i="5"/>
  <c r="E54" i="5" s="1"/>
  <c r="C136" i="5"/>
  <c r="C55" i="5" s="1"/>
  <c r="D136" i="5"/>
  <c r="D55" i="5" s="1"/>
  <c r="E136" i="5"/>
  <c r="E55" i="5" s="1"/>
  <c r="F136" i="5"/>
  <c r="K849" i="5" l="1"/>
  <c r="G849" i="5"/>
  <c r="H849" i="5"/>
  <c r="L849" i="5"/>
  <c r="I849" i="5"/>
  <c r="J849" i="5"/>
  <c r="B19" i="5"/>
  <c r="B17" i="5" s="1"/>
  <c r="B40" i="5"/>
  <c r="B28" i="5"/>
  <c r="B26" i="5" s="1"/>
  <c r="B22" i="5"/>
  <c r="B41" i="5"/>
  <c r="B21" i="5"/>
  <c r="B263" i="5"/>
  <c r="B253" i="5"/>
  <c r="K1225" i="5"/>
  <c r="L1223" i="5"/>
  <c r="G1223" i="5"/>
  <c r="I1223" i="5"/>
  <c r="H1223" i="5"/>
  <c r="K1223" i="5"/>
  <c r="J1223" i="5"/>
  <c r="J989" i="5"/>
  <c r="J889" i="5" s="1"/>
  <c r="J891" i="5"/>
  <c r="J46" i="5" s="1"/>
  <c r="J44" i="5" s="1"/>
  <c r="K989" i="5"/>
  <c r="K889" i="5" s="1"/>
  <c r="K891" i="5"/>
  <c r="K46" i="5" s="1"/>
  <c r="K44" i="5" s="1"/>
  <c r="I989" i="5"/>
  <c r="I889" i="5" s="1"/>
  <c r="I891" i="5"/>
  <c r="I46" i="5" s="1"/>
  <c r="I44" i="5" s="1"/>
  <c r="G989" i="5"/>
  <c r="G889" i="5" s="1"/>
  <c r="G891" i="5"/>
  <c r="G46" i="5" s="1"/>
  <c r="H989" i="5"/>
  <c r="H889" i="5" s="1"/>
  <c r="H891" i="5"/>
  <c r="H46" i="5" s="1"/>
  <c r="H44" i="5" s="1"/>
  <c r="L989" i="5"/>
  <c r="L889" i="5" s="1"/>
  <c r="L891" i="5"/>
  <c r="L46" i="5" s="1"/>
  <c r="L44" i="5" s="1"/>
  <c r="I1125" i="5"/>
  <c r="H1125" i="5"/>
  <c r="J1125" i="5"/>
  <c r="G1125" i="5"/>
  <c r="L1125" i="5"/>
  <c r="K1125" i="5"/>
  <c r="B877" i="5"/>
  <c r="B644" i="5"/>
  <c r="B638" i="5"/>
  <c r="H824" i="5"/>
  <c r="H647" i="5" s="1"/>
  <c r="H649" i="5"/>
  <c r="G446" i="5"/>
  <c r="G442" i="5" s="1"/>
  <c r="E52" i="5"/>
  <c r="E48" i="5" s="1"/>
  <c r="K392" i="5"/>
  <c r="K388" i="5" s="1"/>
  <c r="H392" i="5"/>
  <c r="H388" i="5" s="1"/>
  <c r="I392" i="5"/>
  <c r="I388" i="5" s="1"/>
  <c r="L392" i="5"/>
  <c r="L388" i="5" s="1"/>
  <c r="G392" i="5"/>
  <c r="G388" i="5" s="1"/>
  <c r="J392" i="5"/>
  <c r="J388" i="5" s="1"/>
  <c r="C52" i="5"/>
  <c r="C48" i="5" s="1"/>
  <c r="D52" i="5"/>
  <c r="D48" i="5" s="1"/>
  <c r="B1267" i="5"/>
  <c r="B739" i="5"/>
  <c r="B1245" i="5"/>
  <c r="B424" i="5"/>
  <c r="B836" i="5"/>
  <c r="B1022" i="5"/>
  <c r="H1220" i="5"/>
  <c r="H1217" i="5" s="1"/>
  <c r="H1213" i="5" s="1"/>
  <c r="B811" i="5"/>
  <c r="B388" i="5"/>
  <c r="B442" i="5"/>
  <c r="F204" i="5"/>
  <c r="I406" i="5"/>
  <c r="J406" i="5"/>
  <c r="B1227" i="5"/>
  <c r="B406" i="5"/>
  <c r="B1115" i="5"/>
  <c r="B1159" i="5"/>
  <c r="B1141" i="5"/>
  <c r="B1217" i="5"/>
  <c r="G1220" i="5"/>
  <c r="J1220" i="5"/>
  <c r="K1220" i="5"/>
  <c r="I1220" i="5"/>
  <c r="L1220" i="5"/>
  <c r="E92" i="7"/>
  <c r="K1231" i="5"/>
  <c r="K1227" i="5" s="1"/>
  <c r="L1231" i="5"/>
  <c r="L1227" i="5" s="1"/>
  <c r="G1227" i="5"/>
  <c r="G1115" i="5"/>
  <c r="G424" i="5"/>
  <c r="G406" i="5"/>
  <c r="B20" i="5" l="1"/>
  <c r="B262" i="5"/>
  <c r="B39" i="5"/>
  <c r="B38" i="5" s="1"/>
  <c r="G44" i="5"/>
  <c r="B1213" i="5"/>
  <c r="K1217" i="5"/>
  <c r="K1213" i="5" s="1"/>
  <c r="J1217" i="5"/>
  <c r="J1213" i="5" s="1"/>
  <c r="L1217" i="5"/>
  <c r="L1213" i="5" s="1"/>
  <c r="I1217" i="5"/>
  <c r="I1213" i="5" s="1"/>
  <c r="G1217" i="5"/>
  <c r="G1213" i="5" s="1"/>
  <c r="C654" i="5"/>
  <c r="D654" i="5"/>
  <c r="E654" i="5"/>
  <c r="F654" i="5"/>
  <c r="G654" i="5"/>
  <c r="H654" i="5"/>
  <c r="I654" i="5"/>
  <c r="J654" i="5"/>
  <c r="K654" i="5"/>
  <c r="L654" i="5"/>
  <c r="B654" i="5"/>
  <c r="C657" i="5"/>
  <c r="D657" i="5"/>
  <c r="E657" i="5"/>
  <c r="F657" i="5"/>
  <c r="C658" i="5"/>
  <c r="D658" i="5"/>
  <c r="E658" i="5"/>
  <c r="F658" i="5"/>
  <c r="E652" i="5" l="1"/>
  <c r="F652" i="5"/>
  <c r="C652" i="5"/>
  <c r="D652" i="5"/>
  <c r="B652" i="5"/>
  <c r="F655" i="5"/>
  <c r="F651" i="5" s="1"/>
  <c r="E655" i="5"/>
  <c r="E651" i="5" s="1"/>
  <c r="D655" i="5"/>
  <c r="D651" i="5" s="1"/>
  <c r="C655" i="5"/>
  <c r="C651" i="5" s="1"/>
  <c r="C95" i="5"/>
  <c r="D95" i="5"/>
  <c r="E95" i="5"/>
  <c r="F97" i="5"/>
  <c r="F82" i="5" s="1"/>
  <c r="G97" i="5"/>
  <c r="H97" i="5"/>
  <c r="I97" i="5"/>
  <c r="J97" i="5"/>
  <c r="K97" i="5"/>
  <c r="L97" i="5"/>
  <c r="K98" i="5"/>
  <c r="L1108" i="5"/>
  <c r="J1104" i="5"/>
  <c r="H1060" i="5"/>
  <c r="G1056" i="5"/>
  <c r="G1034" i="5" s="1"/>
  <c r="J1175" i="5"/>
  <c r="I1016" i="5"/>
  <c r="I1009" i="5" s="1"/>
  <c r="K1156" i="5"/>
  <c r="K1152" i="5" s="1"/>
  <c r="K973" i="5"/>
  <c r="K969" i="5" s="1"/>
  <c r="L951" i="5"/>
  <c r="L933" i="5" s="1"/>
  <c r="I947" i="5"/>
  <c r="I936" i="5" s="1"/>
  <c r="I943" i="5"/>
  <c r="I939" i="5" s="1"/>
  <c r="C1092" i="5"/>
  <c r="C867" i="5" s="1"/>
  <c r="D1092" i="5"/>
  <c r="D867" i="5" s="1"/>
  <c r="E1092" i="5"/>
  <c r="E867" i="5" s="1"/>
  <c r="F1092" i="5"/>
  <c r="C1093" i="5"/>
  <c r="C868" i="5" s="1"/>
  <c r="D1093" i="5"/>
  <c r="D868" i="5" s="1"/>
  <c r="E1093" i="5"/>
  <c r="E868" i="5" s="1"/>
  <c r="F1093" i="5"/>
  <c r="F868" i="5" s="1"/>
  <c r="H1112" i="5"/>
  <c r="I1112" i="5"/>
  <c r="J1112" i="5"/>
  <c r="K1112" i="5"/>
  <c r="L1112" i="5"/>
  <c r="G1112" i="5"/>
  <c r="H1109" i="5"/>
  <c r="I1109" i="5"/>
  <c r="J1109" i="5"/>
  <c r="K1109" i="5"/>
  <c r="L1109" i="5"/>
  <c r="G1109" i="5"/>
  <c r="H1105" i="5"/>
  <c r="I1105" i="5"/>
  <c r="J1105" i="5"/>
  <c r="K1105" i="5"/>
  <c r="L1105" i="5"/>
  <c r="G1105" i="5"/>
  <c r="H1059" i="5"/>
  <c r="I1059" i="5"/>
  <c r="J1059" i="5"/>
  <c r="K1059" i="5"/>
  <c r="L1059" i="5"/>
  <c r="G1059" i="5"/>
  <c r="H1055" i="5"/>
  <c r="H1033" i="5" s="1"/>
  <c r="I1055" i="5"/>
  <c r="I1033" i="5" s="1"/>
  <c r="J1055" i="5"/>
  <c r="J1033" i="5" s="1"/>
  <c r="K1055" i="5"/>
  <c r="K1033" i="5" s="1"/>
  <c r="L1055" i="5"/>
  <c r="L1033" i="5" s="1"/>
  <c r="G1055" i="5"/>
  <c r="G1033" i="5" s="1"/>
  <c r="H1051" i="5"/>
  <c r="I1051" i="5"/>
  <c r="J1051" i="5"/>
  <c r="K1051" i="5"/>
  <c r="L1051" i="5"/>
  <c r="G1051" i="5"/>
  <c r="H1174" i="5"/>
  <c r="I1174" i="5"/>
  <c r="J1174" i="5"/>
  <c r="K1174" i="5"/>
  <c r="L1174" i="5"/>
  <c r="G1174" i="5"/>
  <c r="G1165" i="5" s="1"/>
  <c r="H1047" i="5"/>
  <c r="I1047" i="5"/>
  <c r="J1047" i="5"/>
  <c r="K1047" i="5"/>
  <c r="L1047" i="5"/>
  <c r="G1047" i="5"/>
  <c r="H1044" i="5"/>
  <c r="I1044" i="5"/>
  <c r="J1044" i="5"/>
  <c r="K1044" i="5"/>
  <c r="L1044" i="5"/>
  <c r="G1044" i="5"/>
  <c r="H1015" i="5"/>
  <c r="I1015" i="5"/>
  <c r="J1015" i="5"/>
  <c r="K1015" i="5"/>
  <c r="L1015" i="5"/>
  <c r="G1015" i="5"/>
  <c r="H1157" i="5"/>
  <c r="H1153" i="5" s="1"/>
  <c r="I1157" i="5"/>
  <c r="I1153" i="5" s="1"/>
  <c r="J1157" i="5"/>
  <c r="J1153" i="5" s="1"/>
  <c r="K1157" i="5"/>
  <c r="K1153" i="5" s="1"/>
  <c r="L1157" i="5"/>
  <c r="L1153" i="5" s="1"/>
  <c r="G1157" i="5"/>
  <c r="G1153" i="5" s="1"/>
  <c r="G1148" i="5" s="1"/>
  <c r="H954" i="5"/>
  <c r="H929" i="5" s="1"/>
  <c r="I954" i="5"/>
  <c r="I929" i="5" s="1"/>
  <c r="J954" i="5"/>
  <c r="J929" i="5" s="1"/>
  <c r="K954" i="5"/>
  <c r="K929" i="5" s="1"/>
  <c r="L954" i="5"/>
  <c r="L929" i="5" s="1"/>
  <c r="G954" i="5"/>
  <c r="G929" i="5" s="1"/>
  <c r="H972" i="5"/>
  <c r="I972" i="5"/>
  <c r="J972" i="5"/>
  <c r="K972" i="5"/>
  <c r="L972" i="5"/>
  <c r="G972" i="5"/>
  <c r="G968" i="5" s="1"/>
  <c r="H950" i="5"/>
  <c r="H932" i="5" s="1"/>
  <c r="I950" i="5"/>
  <c r="I932" i="5" s="1"/>
  <c r="J950" i="5"/>
  <c r="J932" i="5" s="1"/>
  <c r="K950" i="5"/>
  <c r="K932" i="5" s="1"/>
  <c r="L950" i="5"/>
  <c r="L932" i="5" s="1"/>
  <c r="G950" i="5"/>
  <c r="G932" i="5" s="1"/>
  <c r="H946" i="5"/>
  <c r="H935" i="5" s="1"/>
  <c r="I946" i="5"/>
  <c r="I935" i="5" s="1"/>
  <c r="J946" i="5"/>
  <c r="J935" i="5" s="1"/>
  <c r="K946" i="5"/>
  <c r="K935" i="5" s="1"/>
  <c r="L946" i="5"/>
  <c r="L935" i="5" s="1"/>
  <c r="G946" i="5"/>
  <c r="G935" i="5" s="1"/>
  <c r="H916" i="5"/>
  <c r="I916" i="5"/>
  <c r="J916" i="5"/>
  <c r="K916" i="5"/>
  <c r="L916" i="5"/>
  <c r="G916" i="5"/>
  <c r="H911" i="5"/>
  <c r="H904" i="5" s="1"/>
  <c r="I911" i="5"/>
  <c r="I904" i="5" s="1"/>
  <c r="J911" i="5"/>
  <c r="J904" i="5" s="1"/>
  <c r="K911" i="5"/>
  <c r="K904" i="5" s="1"/>
  <c r="L911" i="5"/>
  <c r="L904" i="5" s="1"/>
  <c r="G911" i="5"/>
  <c r="G904" i="5" s="1"/>
  <c r="H942" i="5"/>
  <c r="H938" i="5" s="1"/>
  <c r="I942" i="5"/>
  <c r="I938" i="5" s="1"/>
  <c r="J942" i="5"/>
  <c r="J938" i="5" s="1"/>
  <c r="K942" i="5"/>
  <c r="K938" i="5" s="1"/>
  <c r="L942" i="5"/>
  <c r="L938" i="5" s="1"/>
  <c r="G942" i="5"/>
  <c r="G938" i="5" s="1"/>
  <c r="J915" i="5"/>
  <c r="J907" i="5" s="1"/>
  <c r="I912" i="5"/>
  <c r="I905" i="5" s="1"/>
  <c r="G805" i="5"/>
  <c r="G801" i="5" s="1"/>
  <c r="G640" i="5" s="1"/>
  <c r="L755" i="5"/>
  <c r="H1080" i="5"/>
  <c r="G759" i="5"/>
  <c r="B709" i="5"/>
  <c r="K701" i="5"/>
  <c r="K697" i="5"/>
  <c r="I693" i="5"/>
  <c r="H689" i="5"/>
  <c r="J685" i="5"/>
  <c r="H667" i="5"/>
  <c r="B586" i="5"/>
  <c r="H616" i="5"/>
  <c r="B585" i="5"/>
  <c r="G608" i="5"/>
  <c r="J604" i="5"/>
  <c r="J600" i="5" s="1"/>
  <c r="J487" i="5" s="1"/>
  <c r="J258" i="5" s="1"/>
  <c r="K577" i="5"/>
  <c r="J559" i="5"/>
  <c r="J555" i="5" s="1"/>
  <c r="J541" i="5"/>
  <c r="H804" i="5"/>
  <c r="I804" i="5"/>
  <c r="J804" i="5"/>
  <c r="K804" i="5"/>
  <c r="L804" i="5"/>
  <c r="G804" i="5"/>
  <c r="G800" i="5" s="1"/>
  <c r="G639" i="5" s="1"/>
  <c r="C709" i="5"/>
  <c r="D709" i="5"/>
  <c r="E709" i="5"/>
  <c r="F709" i="5"/>
  <c r="C710" i="5"/>
  <c r="D710" i="5"/>
  <c r="E710" i="5"/>
  <c r="F710" i="5"/>
  <c r="B710" i="5"/>
  <c r="H781" i="5"/>
  <c r="H777" i="5" s="1"/>
  <c r="I781" i="5"/>
  <c r="I777" i="5" s="1"/>
  <c r="J781" i="5"/>
  <c r="J777" i="5" s="1"/>
  <c r="K781" i="5"/>
  <c r="K777" i="5" s="1"/>
  <c r="L781" i="5"/>
  <c r="L777" i="5" s="1"/>
  <c r="G781" i="5"/>
  <c r="H754" i="5"/>
  <c r="I754" i="5"/>
  <c r="J754" i="5"/>
  <c r="K754" i="5"/>
  <c r="L754" i="5"/>
  <c r="G754" i="5"/>
  <c r="G750" i="5" s="1"/>
  <c r="H1083" i="5"/>
  <c r="I1083" i="5"/>
  <c r="J1083" i="5"/>
  <c r="K1083" i="5"/>
  <c r="L1083" i="5"/>
  <c r="G1083" i="5"/>
  <c r="H1079" i="5"/>
  <c r="I1079" i="5"/>
  <c r="J1079" i="5"/>
  <c r="K1079" i="5"/>
  <c r="L1079" i="5"/>
  <c r="G1079" i="5"/>
  <c r="H758" i="5"/>
  <c r="H745" i="5" s="1"/>
  <c r="I758" i="5"/>
  <c r="I745" i="5" s="1"/>
  <c r="J758" i="5"/>
  <c r="J745" i="5" s="1"/>
  <c r="K758" i="5"/>
  <c r="K745" i="5" s="1"/>
  <c r="L758" i="5"/>
  <c r="L745" i="5" s="1"/>
  <c r="G758" i="5"/>
  <c r="G745" i="5" s="1"/>
  <c r="H719" i="5"/>
  <c r="I719" i="5"/>
  <c r="J719" i="5"/>
  <c r="K719" i="5"/>
  <c r="L719" i="5"/>
  <c r="G719" i="5"/>
  <c r="G715" i="5" s="1"/>
  <c r="H700" i="5"/>
  <c r="I700" i="5"/>
  <c r="J700" i="5"/>
  <c r="K700" i="5"/>
  <c r="L700" i="5"/>
  <c r="G700" i="5"/>
  <c r="H696" i="5"/>
  <c r="I696" i="5"/>
  <c r="J696" i="5"/>
  <c r="K696" i="5"/>
  <c r="L696" i="5"/>
  <c r="G696" i="5"/>
  <c r="G695" i="5" s="1"/>
  <c r="H692" i="5"/>
  <c r="I692" i="5"/>
  <c r="J692" i="5"/>
  <c r="K692" i="5"/>
  <c r="L692" i="5"/>
  <c r="G692" i="5"/>
  <c r="H688" i="5"/>
  <c r="I688" i="5"/>
  <c r="J688" i="5"/>
  <c r="K688" i="5"/>
  <c r="L688" i="5"/>
  <c r="G688" i="5"/>
  <c r="H684" i="5"/>
  <c r="I684" i="5"/>
  <c r="J684" i="5"/>
  <c r="K684" i="5"/>
  <c r="L684" i="5"/>
  <c r="G684" i="5"/>
  <c r="H666" i="5"/>
  <c r="I666" i="5"/>
  <c r="J666" i="5"/>
  <c r="K666" i="5"/>
  <c r="L666" i="5"/>
  <c r="G666" i="5"/>
  <c r="H576" i="5"/>
  <c r="I576" i="5"/>
  <c r="J576" i="5"/>
  <c r="K576" i="5"/>
  <c r="L576" i="5"/>
  <c r="G576" i="5"/>
  <c r="G572" i="5" s="1"/>
  <c r="G477" i="5" s="1"/>
  <c r="C513" i="5"/>
  <c r="D513" i="5"/>
  <c r="E513" i="5"/>
  <c r="F513" i="5"/>
  <c r="C514" i="5"/>
  <c r="D514" i="5"/>
  <c r="E514" i="5"/>
  <c r="F514" i="5"/>
  <c r="B514" i="5"/>
  <c r="B513" i="5"/>
  <c r="C495" i="5"/>
  <c r="D495" i="5"/>
  <c r="E495" i="5"/>
  <c r="F495" i="5"/>
  <c r="F466" i="5" s="1"/>
  <c r="C496" i="5"/>
  <c r="C467" i="5" s="1"/>
  <c r="D496" i="5"/>
  <c r="E496" i="5"/>
  <c r="E467" i="5" s="1"/>
  <c r="F496" i="5"/>
  <c r="F467" i="5" s="1"/>
  <c r="B496" i="5"/>
  <c r="B495" i="5"/>
  <c r="C350" i="5"/>
  <c r="D350" i="5"/>
  <c r="E350" i="5"/>
  <c r="F350" i="5"/>
  <c r="C351" i="5"/>
  <c r="D351" i="5"/>
  <c r="E351" i="5"/>
  <c r="F351" i="5"/>
  <c r="C376" i="5"/>
  <c r="D376" i="5"/>
  <c r="E376" i="5"/>
  <c r="F376" i="5"/>
  <c r="B376" i="5"/>
  <c r="C377" i="5"/>
  <c r="D377" i="5"/>
  <c r="E377" i="5"/>
  <c r="F377" i="5"/>
  <c r="H619" i="5"/>
  <c r="I619" i="5"/>
  <c r="J619" i="5"/>
  <c r="K619" i="5"/>
  <c r="L619" i="5"/>
  <c r="G619" i="5"/>
  <c r="H615" i="5"/>
  <c r="I615" i="5"/>
  <c r="J615" i="5"/>
  <c r="K615" i="5"/>
  <c r="L615" i="5"/>
  <c r="G615" i="5"/>
  <c r="H612" i="5"/>
  <c r="H594" i="5" s="1"/>
  <c r="H481" i="5" s="1"/>
  <c r="H261" i="5" s="1"/>
  <c r="H37" i="5" s="1"/>
  <c r="I612" i="5"/>
  <c r="I594" i="5" s="1"/>
  <c r="I481" i="5" s="1"/>
  <c r="I261" i="5" s="1"/>
  <c r="I37" i="5" s="1"/>
  <c r="J612" i="5"/>
  <c r="J594" i="5" s="1"/>
  <c r="J481" i="5" s="1"/>
  <c r="J261" i="5" s="1"/>
  <c r="J37" i="5" s="1"/>
  <c r="K612" i="5"/>
  <c r="K594" i="5" s="1"/>
  <c r="K481" i="5" s="1"/>
  <c r="K261" i="5" s="1"/>
  <c r="K37" i="5" s="1"/>
  <c r="L612" i="5"/>
  <c r="L594" i="5" s="1"/>
  <c r="L481" i="5" s="1"/>
  <c r="L261" i="5" s="1"/>
  <c r="L37" i="5" s="1"/>
  <c r="G612" i="5"/>
  <c r="G594" i="5" s="1"/>
  <c r="G481" i="5" s="1"/>
  <c r="G261" i="5" s="1"/>
  <c r="G37" i="5" s="1"/>
  <c r="H607" i="5"/>
  <c r="H596" i="5" s="1"/>
  <c r="H483" i="5" s="1"/>
  <c r="H266" i="5" s="1"/>
  <c r="I607" i="5"/>
  <c r="I596" i="5" s="1"/>
  <c r="I483" i="5" s="1"/>
  <c r="I266" i="5" s="1"/>
  <c r="J607" i="5"/>
  <c r="J596" i="5" s="1"/>
  <c r="J483" i="5" s="1"/>
  <c r="J266" i="5" s="1"/>
  <c r="K607" i="5"/>
  <c r="K596" i="5" s="1"/>
  <c r="K483" i="5" s="1"/>
  <c r="K266" i="5" s="1"/>
  <c r="L607" i="5"/>
  <c r="L596" i="5" s="1"/>
  <c r="L483" i="5" s="1"/>
  <c r="L266" i="5" s="1"/>
  <c r="G607" i="5"/>
  <c r="G596" i="5" s="1"/>
  <c r="G483" i="5" s="1"/>
  <c r="G266" i="5" s="1"/>
  <c r="H603" i="5"/>
  <c r="I603" i="5"/>
  <c r="J603" i="5"/>
  <c r="K603" i="5"/>
  <c r="L603" i="5"/>
  <c r="G603" i="5"/>
  <c r="H558" i="5"/>
  <c r="I558" i="5"/>
  <c r="J558" i="5"/>
  <c r="K558" i="5"/>
  <c r="L558" i="5"/>
  <c r="G558" i="5"/>
  <c r="G554" i="5" s="1"/>
  <c r="H540" i="5"/>
  <c r="I540" i="5"/>
  <c r="J540" i="5"/>
  <c r="K540" i="5"/>
  <c r="L540" i="5"/>
  <c r="G540" i="5"/>
  <c r="H522" i="5"/>
  <c r="I522" i="5"/>
  <c r="J522" i="5"/>
  <c r="K522" i="5"/>
  <c r="L522" i="5"/>
  <c r="H523" i="5"/>
  <c r="I523" i="5"/>
  <c r="J523" i="5"/>
  <c r="K523" i="5"/>
  <c r="L523" i="5"/>
  <c r="G523" i="5"/>
  <c r="G522" i="5"/>
  <c r="H504" i="5"/>
  <c r="I504" i="5"/>
  <c r="J504" i="5"/>
  <c r="K504" i="5"/>
  <c r="L504" i="5"/>
  <c r="H505" i="5"/>
  <c r="I505" i="5"/>
  <c r="J505" i="5"/>
  <c r="K505" i="5"/>
  <c r="L505" i="5"/>
  <c r="G505" i="5"/>
  <c r="G501" i="5" s="1"/>
  <c r="G504" i="5"/>
  <c r="H385" i="5"/>
  <c r="I385" i="5"/>
  <c r="J385" i="5"/>
  <c r="K385" i="5"/>
  <c r="L385" i="5"/>
  <c r="G385" i="5"/>
  <c r="G381" i="5" s="1"/>
  <c r="H368" i="5"/>
  <c r="I368" i="5"/>
  <c r="J368" i="5"/>
  <c r="K368" i="5"/>
  <c r="L368" i="5"/>
  <c r="G368" i="5"/>
  <c r="H363" i="5"/>
  <c r="I363" i="5"/>
  <c r="J363" i="5"/>
  <c r="K363" i="5"/>
  <c r="L363" i="5"/>
  <c r="H364" i="5"/>
  <c r="I364" i="5"/>
  <c r="J364" i="5"/>
  <c r="K364" i="5"/>
  <c r="L364" i="5"/>
  <c r="G364" i="5"/>
  <c r="G363" i="5"/>
  <c r="H359" i="5"/>
  <c r="I359" i="5"/>
  <c r="J359" i="5"/>
  <c r="K359" i="5"/>
  <c r="L359" i="5"/>
  <c r="G359" i="5"/>
  <c r="H341" i="5"/>
  <c r="I341" i="5"/>
  <c r="J341" i="5"/>
  <c r="K341" i="5"/>
  <c r="L341" i="5"/>
  <c r="G341" i="5"/>
  <c r="H324" i="5"/>
  <c r="I324" i="5"/>
  <c r="J324" i="5"/>
  <c r="K324" i="5"/>
  <c r="L324" i="5"/>
  <c r="G324" i="5"/>
  <c r="H319" i="5"/>
  <c r="I319" i="5"/>
  <c r="J319" i="5"/>
  <c r="K319" i="5"/>
  <c r="L319" i="5"/>
  <c r="H320" i="5"/>
  <c r="I320" i="5"/>
  <c r="J320" i="5"/>
  <c r="K320" i="5"/>
  <c r="L320" i="5"/>
  <c r="G320" i="5"/>
  <c r="G319" i="5"/>
  <c r="H301" i="5"/>
  <c r="I301" i="5"/>
  <c r="J301" i="5"/>
  <c r="K301" i="5"/>
  <c r="L301" i="5"/>
  <c r="G301" i="5"/>
  <c r="G297" i="5" s="1"/>
  <c r="G283" i="5" s="1"/>
  <c r="C310" i="5"/>
  <c r="D310" i="5"/>
  <c r="E310" i="5"/>
  <c r="F310" i="5"/>
  <c r="C311" i="5"/>
  <c r="D311" i="5"/>
  <c r="E311" i="5"/>
  <c r="F311" i="5"/>
  <c r="B311" i="5"/>
  <c r="B289" i="5"/>
  <c r="C289" i="5"/>
  <c r="D289" i="5"/>
  <c r="E289" i="5"/>
  <c r="F289" i="5"/>
  <c r="G289" i="5"/>
  <c r="H289" i="5"/>
  <c r="I289" i="5"/>
  <c r="J289" i="5"/>
  <c r="K289" i="5"/>
  <c r="L289" i="5"/>
  <c r="B292" i="5"/>
  <c r="C292" i="5"/>
  <c r="D292" i="5"/>
  <c r="E292" i="5"/>
  <c r="F292" i="5"/>
  <c r="C293" i="5"/>
  <c r="D293" i="5"/>
  <c r="E293" i="5"/>
  <c r="F293" i="5"/>
  <c r="H386" i="5"/>
  <c r="B350" i="5"/>
  <c r="J360" i="5"/>
  <c r="L323" i="5"/>
  <c r="B293" i="5"/>
  <c r="C466" i="5" l="1"/>
  <c r="D467" i="5"/>
  <c r="E466" i="5"/>
  <c r="B466" i="5"/>
  <c r="D466" i="5"/>
  <c r="B467" i="5"/>
  <c r="L531" i="5"/>
  <c r="L536" i="5"/>
  <c r="L474" i="5" s="1"/>
  <c r="L251" i="5" s="1"/>
  <c r="H531" i="5"/>
  <c r="H536" i="5"/>
  <c r="G531" i="5"/>
  <c r="G536" i="5"/>
  <c r="G474" i="5" s="1"/>
  <c r="G251" i="5" s="1"/>
  <c r="L315" i="5"/>
  <c r="J531" i="5"/>
  <c r="J536" i="5"/>
  <c r="J474" i="5" s="1"/>
  <c r="J251" i="5" s="1"/>
  <c r="K536" i="5"/>
  <c r="K474" i="5" s="1"/>
  <c r="K251" i="5" s="1"/>
  <c r="K531" i="5"/>
  <c r="I536" i="5"/>
  <c r="I474" i="5" s="1"/>
  <c r="I251" i="5" s="1"/>
  <c r="I531" i="5"/>
  <c r="J537" i="5"/>
  <c r="J475" i="5" s="1"/>
  <c r="J252" i="5" s="1"/>
  <c r="J532" i="5"/>
  <c r="I872" i="5"/>
  <c r="H872" i="5"/>
  <c r="H18" i="5" s="1"/>
  <c r="K872" i="5"/>
  <c r="K18" i="5" s="1"/>
  <c r="J872" i="5"/>
  <c r="G872" i="5"/>
  <c r="L872" i="5"/>
  <c r="I885" i="5"/>
  <c r="I1148" i="5"/>
  <c r="H885" i="5"/>
  <c r="H1148" i="5"/>
  <c r="K884" i="5"/>
  <c r="K1147" i="5"/>
  <c r="K885" i="5"/>
  <c r="K1148" i="5"/>
  <c r="L885" i="5"/>
  <c r="L1148" i="5"/>
  <c r="J885" i="5"/>
  <c r="J1148" i="5"/>
  <c r="G885" i="5"/>
  <c r="I1170" i="5"/>
  <c r="I1165" i="5"/>
  <c r="H1170" i="5"/>
  <c r="H1165" i="5"/>
  <c r="G1163" i="5"/>
  <c r="G1159" i="5" s="1"/>
  <c r="J1171" i="5"/>
  <c r="J1166" i="5"/>
  <c r="L1170" i="5"/>
  <c r="L1165" i="5"/>
  <c r="K1170" i="5"/>
  <c r="K1165" i="5"/>
  <c r="J1170" i="5"/>
  <c r="J1165" i="5"/>
  <c r="L316" i="5"/>
  <c r="I1101" i="5"/>
  <c r="H1101" i="5"/>
  <c r="I888" i="5"/>
  <c r="I908" i="5"/>
  <c r="K908" i="5"/>
  <c r="H908" i="5"/>
  <c r="J914" i="5"/>
  <c r="J906" i="5" s="1"/>
  <c r="J908" i="5"/>
  <c r="G908" i="5"/>
  <c r="L908" i="5"/>
  <c r="G1054" i="5"/>
  <c r="G1032" i="5" s="1"/>
  <c r="L963" i="5"/>
  <c r="L968" i="5"/>
  <c r="L1097" i="5"/>
  <c r="K963" i="5"/>
  <c r="K968" i="5"/>
  <c r="G1008" i="5"/>
  <c r="G887" i="5" s="1"/>
  <c r="K1097" i="5"/>
  <c r="K1155" i="5"/>
  <c r="K1151" i="5" s="1"/>
  <c r="K883" i="5" s="1"/>
  <c r="L949" i="5"/>
  <c r="L931" i="5" s="1"/>
  <c r="J963" i="5"/>
  <c r="J968" i="5"/>
  <c r="L1008" i="5"/>
  <c r="L887" i="5" s="1"/>
  <c r="H1058" i="5"/>
  <c r="L1107" i="5"/>
  <c r="J1097" i="5"/>
  <c r="I963" i="5"/>
  <c r="I968" i="5"/>
  <c r="K1008" i="5"/>
  <c r="K887" i="5" s="1"/>
  <c r="G1170" i="5"/>
  <c r="G1173" i="5"/>
  <c r="G1169" i="5" s="1"/>
  <c r="I1097" i="5"/>
  <c r="H1078" i="5"/>
  <c r="H963" i="5"/>
  <c r="H968" i="5"/>
  <c r="J1008" i="5"/>
  <c r="J887" i="5" s="1"/>
  <c r="H1097" i="5"/>
  <c r="G1097" i="5"/>
  <c r="I1008" i="5"/>
  <c r="I887" i="5" s="1"/>
  <c r="I1014" i="5"/>
  <c r="I1007" i="5" s="1"/>
  <c r="I941" i="5"/>
  <c r="I937" i="5" s="1"/>
  <c r="H1008" i="5"/>
  <c r="H887" i="5" s="1"/>
  <c r="I945" i="5"/>
  <c r="I934" i="5" s="1"/>
  <c r="J1173" i="5"/>
  <c r="J1169" i="5" s="1"/>
  <c r="G1101" i="5"/>
  <c r="L1101" i="5"/>
  <c r="K1101" i="5"/>
  <c r="J1101" i="5"/>
  <c r="J1103" i="5"/>
  <c r="K964" i="5"/>
  <c r="K971" i="5"/>
  <c r="K967" i="5" s="1"/>
  <c r="G638" i="5"/>
  <c r="I910" i="5"/>
  <c r="I903" i="5" s="1"/>
  <c r="G316" i="5"/>
  <c r="J318" i="5"/>
  <c r="H362" i="5"/>
  <c r="I691" i="5"/>
  <c r="G680" i="5"/>
  <c r="I789" i="5"/>
  <c r="I800" i="5"/>
  <c r="I639" i="5" s="1"/>
  <c r="H789" i="5"/>
  <c r="H800" i="5"/>
  <c r="H639" i="5" s="1"/>
  <c r="K789" i="5"/>
  <c r="K800" i="5"/>
  <c r="K639" i="5" s="1"/>
  <c r="J789" i="5"/>
  <c r="J800" i="5"/>
  <c r="J639" i="5" s="1"/>
  <c r="L789" i="5"/>
  <c r="L800" i="5"/>
  <c r="L639" i="5" s="1"/>
  <c r="G799" i="5"/>
  <c r="G803" i="5"/>
  <c r="K695" i="5"/>
  <c r="L750" i="5"/>
  <c r="K710" i="5"/>
  <c r="K715" i="5"/>
  <c r="K750" i="5"/>
  <c r="L590" i="5"/>
  <c r="L680" i="5"/>
  <c r="J710" i="5"/>
  <c r="J715" i="5"/>
  <c r="J750" i="5"/>
  <c r="K699" i="5"/>
  <c r="K680" i="5"/>
  <c r="I710" i="5"/>
  <c r="I715" i="5"/>
  <c r="I750" i="5"/>
  <c r="J680" i="5"/>
  <c r="H710" i="5"/>
  <c r="H715" i="5"/>
  <c r="H750" i="5"/>
  <c r="L710" i="5"/>
  <c r="L715" i="5"/>
  <c r="I680" i="5"/>
  <c r="H680" i="5"/>
  <c r="H687" i="5"/>
  <c r="G777" i="5"/>
  <c r="H772" i="5"/>
  <c r="I772" i="5"/>
  <c r="L772" i="5"/>
  <c r="J772" i="5"/>
  <c r="K772" i="5"/>
  <c r="G757" i="5"/>
  <c r="L753" i="5"/>
  <c r="J683" i="5"/>
  <c r="G521" i="5"/>
  <c r="G662" i="5"/>
  <c r="G665" i="5"/>
  <c r="L657" i="5"/>
  <c r="L652" i="5" s="1"/>
  <c r="L662" i="5"/>
  <c r="K657" i="5"/>
  <c r="K652" i="5" s="1"/>
  <c r="K662" i="5"/>
  <c r="J657" i="5"/>
  <c r="J652" i="5" s="1"/>
  <c r="J662" i="5"/>
  <c r="H657" i="5"/>
  <c r="H652" i="5" s="1"/>
  <c r="H662" i="5"/>
  <c r="I657" i="5"/>
  <c r="I652" i="5" s="1"/>
  <c r="I662" i="5"/>
  <c r="H665" i="5"/>
  <c r="H663" i="5"/>
  <c r="H549" i="5"/>
  <c r="H554" i="5"/>
  <c r="L549" i="5"/>
  <c r="L554" i="5"/>
  <c r="G362" i="5"/>
  <c r="K549" i="5"/>
  <c r="K554" i="5"/>
  <c r="J549" i="5"/>
  <c r="J554" i="5"/>
  <c r="I549" i="5"/>
  <c r="I554" i="5"/>
  <c r="G590" i="5"/>
  <c r="L513" i="5"/>
  <c r="L521" i="5"/>
  <c r="K513" i="5"/>
  <c r="K521" i="5"/>
  <c r="G518" i="5"/>
  <c r="G517" i="5"/>
  <c r="L514" i="5"/>
  <c r="L517" i="5"/>
  <c r="L518" i="5"/>
  <c r="I513" i="5"/>
  <c r="I521" i="5"/>
  <c r="K590" i="5"/>
  <c r="K514" i="5"/>
  <c r="K518" i="5"/>
  <c r="K517" i="5"/>
  <c r="H513" i="5"/>
  <c r="H521" i="5"/>
  <c r="J590" i="5"/>
  <c r="H614" i="5"/>
  <c r="J514" i="5"/>
  <c r="J518" i="5"/>
  <c r="J517" i="5"/>
  <c r="I590" i="5"/>
  <c r="J513" i="5"/>
  <c r="J521" i="5"/>
  <c r="I514" i="5"/>
  <c r="I518" i="5"/>
  <c r="I517" i="5"/>
  <c r="H590" i="5"/>
  <c r="L567" i="5"/>
  <c r="L572" i="5"/>
  <c r="L477" i="5" s="1"/>
  <c r="J567" i="5"/>
  <c r="J572" i="5"/>
  <c r="J477" i="5" s="1"/>
  <c r="I567" i="5"/>
  <c r="I572" i="5"/>
  <c r="I477" i="5" s="1"/>
  <c r="H567" i="5"/>
  <c r="H572" i="5"/>
  <c r="H477" i="5" s="1"/>
  <c r="H514" i="5"/>
  <c r="H518" i="5"/>
  <c r="H517" i="5"/>
  <c r="K567" i="5"/>
  <c r="K572" i="5"/>
  <c r="K477" i="5" s="1"/>
  <c r="G606" i="5"/>
  <c r="G595" i="5" s="1"/>
  <c r="G482" i="5" s="1"/>
  <c r="G597" i="5"/>
  <c r="G484" i="5" s="1"/>
  <c r="G267" i="5" s="1"/>
  <c r="L599" i="5"/>
  <c r="L486" i="5" s="1"/>
  <c r="L257" i="5" s="1"/>
  <c r="K599" i="5"/>
  <c r="K486" i="5" s="1"/>
  <c r="K257" i="5" s="1"/>
  <c r="G599" i="5"/>
  <c r="G486" i="5" s="1"/>
  <c r="G257" i="5" s="1"/>
  <c r="J602" i="5"/>
  <c r="J598" i="5" s="1"/>
  <c r="J485" i="5" s="1"/>
  <c r="J599" i="5"/>
  <c r="J486" i="5" s="1"/>
  <c r="J257" i="5" s="1"/>
  <c r="J256" i="5" s="1"/>
  <c r="I599" i="5"/>
  <c r="I486" i="5" s="1"/>
  <c r="I257" i="5" s="1"/>
  <c r="H599" i="5"/>
  <c r="H486" i="5" s="1"/>
  <c r="H257" i="5" s="1"/>
  <c r="K573" i="5"/>
  <c r="K478" i="5" s="1"/>
  <c r="K575" i="5"/>
  <c r="K571" i="5" s="1"/>
  <c r="K476" i="5" s="1"/>
  <c r="K568" i="5"/>
  <c r="J550" i="5"/>
  <c r="J557" i="5"/>
  <c r="J553" i="5" s="1"/>
  <c r="J539" i="5"/>
  <c r="K496" i="5"/>
  <c r="K501" i="5"/>
  <c r="H495" i="5"/>
  <c r="H499" i="5"/>
  <c r="H500" i="5"/>
  <c r="H503" i="5"/>
  <c r="J496" i="5"/>
  <c r="J501" i="5"/>
  <c r="I496" i="5"/>
  <c r="I501" i="5"/>
  <c r="H496" i="5"/>
  <c r="H501" i="5"/>
  <c r="L495" i="5"/>
  <c r="L500" i="5"/>
  <c r="L503" i="5"/>
  <c r="L499" i="5"/>
  <c r="G499" i="5"/>
  <c r="G500" i="5"/>
  <c r="G503" i="5"/>
  <c r="K495" i="5"/>
  <c r="K500" i="5"/>
  <c r="K499" i="5"/>
  <c r="K503" i="5"/>
  <c r="J495" i="5"/>
  <c r="J500" i="5"/>
  <c r="J503" i="5"/>
  <c r="J499" i="5"/>
  <c r="L496" i="5"/>
  <c r="L501" i="5"/>
  <c r="I495" i="5"/>
  <c r="I499" i="5"/>
  <c r="I500" i="5"/>
  <c r="I503" i="5"/>
  <c r="J316" i="5"/>
  <c r="I318" i="5"/>
  <c r="I316" i="5"/>
  <c r="L362" i="5"/>
  <c r="L376" i="5"/>
  <c r="L381" i="5"/>
  <c r="K376" i="5"/>
  <c r="K381" i="5"/>
  <c r="K316" i="5"/>
  <c r="H318" i="5"/>
  <c r="J376" i="5"/>
  <c r="J381" i="5"/>
  <c r="I376" i="5"/>
  <c r="I381" i="5"/>
  <c r="H376" i="5"/>
  <c r="H381" i="5"/>
  <c r="K362" i="5"/>
  <c r="J362" i="5"/>
  <c r="I362" i="5"/>
  <c r="H382" i="5"/>
  <c r="H384" i="5"/>
  <c r="H380" i="5" s="1"/>
  <c r="J358" i="5"/>
  <c r="J356" i="5"/>
  <c r="H377" i="5"/>
  <c r="G337" i="5"/>
  <c r="L332" i="5"/>
  <c r="L337" i="5"/>
  <c r="J332" i="5"/>
  <c r="J337" i="5"/>
  <c r="H316" i="5"/>
  <c r="I332" i="5"/>
  <c r="I337" i="5"/>
  <c r="L318" i="5"/>
  <c r="H332" i="5"/>
  <c r="H337" i="5"/>
  <c r="K332" i="5"/>
  <c r="K337" i="5"/>
  <c r="G318" i="5"/>
  <c r="K318" i="5"/>
  <c r="L322" i="5"/>
  <c r="K292" i="5"/>
  <c r="K287" i="5" s="1"/>
  <c r="K297" i="5"/>
  <c r="K283" i="5" s="1"/>
  <c r="J292" i="5"/>
  <c r="J287" i="5" s="1"/>
  <c r="J297" i="5"/>
  <c r="J283" i="5" s="1"/>
  <c r="I292" i="5"/>
  <c r="I287" i="5" s="1"/>
  <c r="I297" i="5"/>
  <c r="I283" i="5" s="1"/>
  <c r="L292" i="5"/>
  <c r="L287" i="5" s="1"/>
  <c r="L297" i="5"/>
  <c r="L283" i="5" s="1"/>
  <c r="H292" i="5"/>
  <c r="H287" i="5" s="1"/>
  <c r="H297" i="5"/>
  <c r="H283" i="5" s="1"/>
  <c r="K96" i="5"/>
  <c r="F95" i="5"/>
  <c r="F96" i="5"/>
  <c r="F81" i="5" s="1"/>
  <c r="G549" i="5"/>
  <c r="G332" i="5"/>
  <c r="G789" i="5"/>
  <c r="G772" i="5"/>
  <c r="G790" i="5"/>
  <c r="G924" i="5"/>
  <c r="L924" i="5"/>
  <c r="K924" i="5"/>
  <c r="J924" i="5"/>
  <c r="I924" i="5"/>
  <c r="H924" i="5"/>
  <c r="I1004" i="5"/>
  <c r="K1003" i="5"/>
  <c r="E276" i="5"/>
  <c r="L675" i="5"/>
  <c r="K675" i="5"/>
  <c r="J675" i="5"/>
  <c r="G675" i="5"/>
  <c r="I675" i="5"/>
  <c r="H675" i="5"/>
  <c r="G963" i="5"/>
  <c r="D276" i="5"/>
  <c r="G710" i="5"/>
  <c r="G657" i="5"/>
  <c r="G567" i="5"/>
  <c r="G514" i="5"/>
  <c r="G513" i="5"/>
  <c r="G495" i="5"/>
  <c r="G496" i="5"/>
  <c r="G376" i="5"/>
  <c r="F276" i="5"/>
  <c r="D275" i="5"/>
  <c r="C276" i="5"/>
  <c r="F275" i="5"/>
  <c r="E275" i="5"/>
  <c r="C275" i="5"/>
  <c r="G292" i="5"/>
  <c r="H658" i="5"/>
  <c r="F867" i="5"/>
  <c r="C629" i="5"/>
  <c r="I900" i="5"/>
  <c r="E628" i="5"/>
  <c r="F628" i="5"/>
  <c r="E629" i="5"/>
  <c r="D628" i="5"/>
  <c r="C628" i="5"/>
  <c r="J899" i="5"/>
  <c r="F629" i="5"/>
  <c r="D629" i="5"/>
  <c r="B287" i="5"/>
  <c r="C787" i="5"/>
  <c r="C783" i="5" s="1"/>
  <c r="C287" i="5"/>
  <c r="E287" i="5"/>
  <c r="D287" i="5"/>
  <c r="F707" i="5"/>
  <c r="F703" i="5" s="1"/>
  <c r="E961" i="5"/>
  <c r="E957" i="5" s="1"/>
  <c r="E348" i="5"/>
  <c r="E344" i="5" s="1"/>
  <c r="L759" i="5"/>
  <c r="L751" i="5" s="1"/>
  <c r="L604" i="5"/>
  <c r="L600" i="5" s="1"/>
  <c r="L487" i="5" s="1"/>
  <c r="L258" i="5" s="1"/>
  <c r="L1043" i="5"/>
  <c r="L1036" i="5" s="1"/>
  <c r="I1048" i="5"/>
  <c r="I667" i="5"/>
  <c r="J955" i="5"/>
  <c r="C983" i="5"/>
  <c r="C979" i="5" s="1"/>
  <c r="H577" i="5"/>
  <c r="F547" i="5"/>
  <c r="F543" i="5" s="1"/>
  <c r="F290" i="5"/>
  <c r="D348" i="5"/>
  <c r="D344" i="5" s="1"/>
  <c r="D511" i="5"/>
  <c r="D507" i="5" s="1"/>
  <c r="K667" i="5"/>
  <c r="F787" i="5"/>
  <c r="F783" i="5" s="1"/>
  <c r="K1108" i="5"/>
  <c r="K1107" i="5" s="1"/>
  <c r="H1104" i="5"/>
  <c r="G943" i="5"/>
  <c r="K943" i="5"/>
  <c r="G1108" i="5"/>
  <c r="G1107" i="5" s="1"/>
  <c r="J943" i="5"/>
  <c r="K1043" i="5"/>
  <c r="K1036" i="5" s="1"/>
  <c r="H943" i="5"/>
  <c r="G1043" i="5"/>
  <c r="J1043" i="5"/>
  <c r="J1036" i="5" s="1"/>
  <c r="J1108" i="5"/>
  <c r="J1092" i="5" s="1"/>
  <c r="I1043" i="5"/>
  <c r="I1036" i="5" s="1"/>
  <c r="B95" i="5"/>
  <c r="G658" i="5"/>
  <c r="K759" i="5"/>
  <c r="J98" i="5"/>
  <c r="J759" i="5"/>
  <c r="I98" i="5"/>
  <c r="L98" i="5"/>
  <c r="L667" i="5"/>
  <c r="H759" i="5"/>
  <c r="I955" i="5"/>
  <c r="H98" i="5"/>
  <c r="H1175" i="5"/>
  <c r="H1166" i="5" s="1"/>
  <c r="G98" i="5"/>
  <c r="G96" i="5" s="1"/>
  <c r="G604" i="5"/>
  <c r="G600" i="5" s="1"/>
  <c r="G487" i="5" s="1"/>
  <c r="G258" i="5" s="1"/>
  <c r="I718" i="5"/>
  <c r="I714" i="5" s="1"/>
  <c r="K604" i="5"/>
  <c r="K600" i="5" s="1"/>
  <c r="K487" i="5" s="1"/>
  <c r="K258" i="5" s="1"/>
  <c r="I604" i="5"/>
  <c r="I600" i="5" s="1"/>
  <c r="I487" i="5" s="1"/>
  <c r="I258" i="5" s="1"/>
  <c r="L1080" i="5"/>
  <c r="L1078" i="5" s="1"/>
  <c r="H604" i="5"/>
  <c r="H600" i="5" s="1"/>
  <c r="H487" i="5" s="1"/>
  <c r="H258" i="5" s="1"/>
  <c r="I1104" i="5"/>
  <c r="K95" i="5"/>
  <c r="L611" i="5"/>
  <c r="L593" i="5" s="1"/>
  <c r="L480" i="5" s="1"/>
  <c r="L260" i="5" s="1"/>
  <c r="L311" i="5"/>
  <c r="K311" i="5"/>
  <c r="E511" i="5"/>
  <c r="E507" i="5" s="1"/>
  <c r="B1092" i="5"/>
  <c r="B867" i="5" s="1"/>
  <c r="E547" i="5"/>
  <c r="E543" i="5" s="1"/>
  <c r="L1056" i="5"/>
  <c r="L1034" i="5" s="1"/>
  <c r="G912" i="5"/>
  <c r="G905" i="5" s="1"/>
  <c r="J1060" i="5"/>
  <c r="E290" i="5"/>
  <c r="G541" i="5"/>
  <c r="D961" i="5"/>
  <c r="D957" i="5" s="1"/>
  <c r="D290" i="5"/>
  <c r="J386" i="5"/>
  <c r="H541" i="5"/>
  <c r="I951" i="5"/>
  <c r="C961" i="5"/>
  <c r="C957" i="5" s="1"/>
  <c r="C290" i="5"/>
  <c r="F961" i="5"/>
  <c r="F957" i="5" s="1"/>
  <c r="D374" i="5"/>
  <c r="D370" i="5" s="1"/>
  <c r="B511" i="5"/>
  <c r="H951" i="5"/>
  <c r="E787" i="5"/>
  <c r="E783" i="5" s="1"/>
  <c r="D1090" i="5"/>
  <c r="D1086" i="5" s="1"/>
  <c r="G616" i="5"/>
  <c r="G614" i="5" s="1"/>
  <c r="L608" i="5"/>
  <c r="H912" i="5"/>
  <c r="H905" i="5" s="1"/>
  <c r="G1060" i="5"/>
  <c r="B583" i="5"/>
  <c r="L955" i="5"/>
  <c r="K323" i="5"/>
  <c r="I559" i="5"/>
  <c r="I555" i="5" s="1"/>
  <c r="K955" i="5"/>
  <c r="J342" i="5"/>
  <c r="J338" i="5" s="1"/>
  <c r="G360" i="5"/>
  <c r="H915" i="5"/>
  <c r="H907" i="5" s="1"/>
  <c r="L1060" i="5"/>
  <c r="L1058" i="5" s="1"/>
  <c r="I342" i="5"/>
  <c r="I338" i="5" s="1"/>
  <c r="K386" i="5"/>
  <c r="K559" i="5"/>
  <c r="K555" i="5" s="1"/>
  <c r="K608" i="5"/>
  <c r="I915" i="5"/>
  <c r="I907" i="5" s="1"/>
  <c r="I1175" i="5"/>
  <c r="K1056" i="5"/>
  <c r="K1034" i="5" s="1"/>
  <c r="G323" i="5"/>
  <c r="G315" i="5" s="1"/>
  <c r="J323" i="5"/>
  <c r="L360" i="5"/>
  <c r="L356" i="5" s="1"/>
  <c r="I386" i="5"/>
  <c r="I608" i="5"/>
  <c r="L616" i="5"/>
  <c r="L614" i="5" s="1"/>
  <c r="L718" i="5"/>
  <c r="L714" i="5" s="1"/>
  <c r="L912" i="5"/>
  <c r="L905" i="5" s="1"/>
  <c r="I1056" i="5"/>
  <c r="I1034" i="5" s="1"/>
  <c r="I323" i="5"/>
  <c r="H360" i="5"/>
  <c r="H356" i="5" s="1"/>
  <c r="H608" i="5"/>
  <c r="K616" i="5"/>
  <c r="K614" i="5" s="1"/>
  <c r="I685" i="5"/>
  <c r="G718" i="5"/>
  <c r="G714" i="5" s="1"/>
  <c r="G713" i="5" s="1"/>
  <c r="K718" i="5"/>
  <c r="K714" i="5" s="1"/>
  <c r="G1048" i="5"/>
  <c r="H1056" i="5"/>
  <c r="H1034" i="5" s="1"/>
  <c r="H342" i="5"/>
  <c r="H338" i="5" s="1"/>
  <c r="J1056" i="5"/>
  <c r="J1034" i="5" s="1"/>
  <c r="H323" i="5"/>
  <c r="L367" i="5"/>
  <c r="L355" i="5" s="1"/>
  <c r="B330" i="5"/>
  <c r="H685" i="5"/>
  <c r="G342" i="5"/>
  <c r="G338" i="5" s="1"/>
  <c r="G367" i="5"/>
  <c r="K367" i="5"/>
  <c r="K355" i="5" s="1"/>
  <c r="H718" i="5"/>
  <c r="H714" i="5" s="1"/>
  <c r="H973" i="5"/>
  <c r="J608" i="5"/>
  <c r="K342" i="5"/>
  <c r="K338" i="5" s="1"/>
  <c r="J367" i="5"/>
  <c r="J355" i="5" s="1"/>
  <c r="L302" i="5"/>
  <c r="L298" i="5" s="1"/>
  <c r="L284" i="5" s="1"/>
  <c r="B290" i="5"/>
  <c r="H302" i="5"/>
  <c r="H298" i="5" s="1"/>
  <c r="B922" i="5"/>
  <c r="K1016" i="5"/>
  <c r="L1016" i="5"/>
  <c r="L1014" i="5" s="1"/>
  <c r="L1007" i="5" s="1"/>
  <c r="J780" i="5"/>
  <c r="J779" i="5" s="1"/>
  <c r="G780" i="5"/>
  <c r="G776" i="5" s="1"/>
  <c r="K780" i="5"/>
  <c r="B628" i="5"/>
  <c r="I780" i="5"/>
  <c r="I779" i="5" s="1"/>
  <c r="B547" i="5"/>
  <c r="H620" i="5"/>
  <c r="K620" i="5"/>
  <c r="G620" i="5"/>
  <c r="I697" i="5"/>
  <c r="I695" i="5" s="1"/>
  <c r="L697" i="5"/>
  <c r="L695" i="5" s="1"/>
  <c r="G1113" i="5"/>
  <c r="G1098" i="5" s="1"/>
  <c r="K1113" i="5"/>
  <c r="L1113" i="5"/>
  <c r="H1113" i="5"/>
  <c r="H1111" i="5" s="1"/>
  <c r="H1096" i="5" s="1"/>
  <c r="J1113" i="5"/>
  <c r="B310" i="5"/>
  <c r="L342" i="5"/>
  <c r="L338" i="5" s="1"/>
  <c r="I360" i="5"/>
  <c r="I356" i="5" s="1"/>
  <c r="G386" i="5"/>
  <c r="I541" i="5"/>
  <c r="G559" i="5"/>
  <c r="G555" i="5" s="1"/>
  <c r="H611" i="5"/>
  <c r="H593" i="5" s="1"/>
  <c r="H480" i="5" s="1"/>
  <c r="H260" i="5" s="1"/>
  <c r="B351" i="5"/>
  <c r="L577" i="5"/>
  <c r="J693" i="5"/>
  <c r="J691" i="5" s="1"/>
  <c r="J701" i="5"/>
  <c r="J699" i="5" s="1"/>
  <c r="J755" i="5"/>
  <c r="L805" i="5"/>
  <c r="L801" i="5" s="1"/>
  <c r="L640" i="5" s="1"/>
  <c r="K951" i="5"/>
  <c r="L973" i="5"/>
  <c r="L1104" i="5"/>
  <c r="L1100" i="5" s="1"/>
  <c r="L386" i="5"/>
  <c r="B377" i="5"/>
  <c r="J577" i="5"/>
  <c r="H693" i="5"/>
  <c r="H691" i="5" s="1"/>
  <c r="I701" i="5"/>
  <c r="I699" i="5" s="1"/>
  <c r="I755" i="5"/>
  <c r="B787" i="5"/>
  <c r="J951" i="5"/>
  <c r="J973" i="5"/>
  <c r="I577" i="5"/>
  <c r="I973" i="5"/>
  <c r="L1175" i="5"/>
  <c r="I367" i="5"/>
  <c r="I355" i="5" s="1"/>
  <c r="L541" i="5"/>
  <c r="H559" i="5"/>
  <c r="H555" i="5" s="1"/>
  <c r="G611" i="5"/>
  <c r="K611" i="5"/>
  <c r="K593" i="5" s="1"/>
  <c r="K480" i="5" s="1"/>
  <c r="K260" i="5" s="1"/>
  <c r="J616" i="5"/>
  <c r="J614" i="5" s="1"/>
  <c r="G701" i="5"/>
  <c r="G699" i="5" s="1"/>
  <c r="K912" i="5"/>
  <c r="K905" i="5" s="1"/>
  <c r="L915" i="5"/>
  <c r="L907" i="5" s="1"/>
  <c r="K1048" i="5"/>
  <c r="K360" i="5"/>
  <c r="K356" i="5" s="1"/>
  <c r="H367" i="5"/>
  <c r="K541" i="5"/>
  <c r="J611" i="5"/>
  <c r="J593" i="5" s="1"/>
  <c r="J480" i="5" s="1"/>
  <c r="J260" i="5" s="1"/>
  <c r="I616" i="5"/>
  <c r="I614" i="5" s="1"/>
  <c r="B565" i="5"/>
  <c r="L693" i="5"/>
  <c r="L691" i="5" s="1"/>
  <c r="G1080" i="5"/>
  <c r="G1078" i="5" s="1"/>
  <c r="H1084" i="5"/>
  <c r="H1082" i="5" s="1"/>
  <c r="J912" i="5"/>
  <c r="J905" i="5" s="1"/>
  <c r="G915" i="5"/>
  <c r="G907" i="5" s="1"/>
  <c r="K915" i="5"/>
  <c r="K907" i="5" s="1"/>
  <c r="G947" i="5"/>
  <c r="G951" i="5"/>
  <c r="I1156" i="5"/>
  <c r="I1152" i="5" s="1"/>
  <c r="J1048" i="5"/>
  <c r="I611" i="5"/>
  <c r="I593" i="5" s="1"/>
  <c r="I480" i="5" s="1"/>
  <c r="I260" i="5" s="1"/>
  <c r="G689" i="5"/>
  <c r="G687" i="5" s="1"/>
  <c r="K693" i="5"/>
  <c r="K691" i="5" s="1"/>
  <c r="K755" i="5"/>
  <c r="H947" i="5"/>
  <c r="G973" i="5"/>
  <c r="H1048" i="5"/>
  <c r="F374" i="5"/>
  <c r="F370" i="5" s="1"/>
  <c r="C1090" i="5"/>
  <c r="C1086" i="5" s="1"/>
  <c r="F1090" i="5"/>
  <c r="F1086" i="5" s="1"/>
  <c r="E1090" i="5"/>
  <c r="E1086" i="5" s="1"/>
  <c r="D1001" i="5"/>
  <c r="D997" i="5" s="1"/>
  <c r="F1001" i="5"/>
  <c r="F997" i="5" s="1"/>
  <c r="E1001" i="5"/>
  <c r="E997" i="5" s="1"/>
  <c r="C1001" i="5"/>
  <c r="C997" i="5" s="1"/>
  <c r="F983" i="5"/>
  <c r="F979" i="5" s="1"/>
  <c r="E983" i="5"/>
  <c r="E979" i="5" s="1"/>
  <c r="D983" i="5"/>
  <c r="D979" i="5" s="1"/>
  <c r="F922" i="5"/>
  <c r="F918" i="5" s="1"/>
  <c r="E922" i="5"/>
  <c r="E918" i="5" s="1"/>
  <c r="D922" i="5"/>
  <c r="D918" i="5" s="1"/>
  <c r="I1113" i="5"/>
  <c r="B1093" i="5"/>
  <c r="B868" i="5" s="1"/>
  <c r="I1108" i="5"/>
  <c r="I1107" i="5" s="1"/>
  <c r="H1108" i="5"/>
  <c r="H1107" i="5" s="1"/>
  <c r="G1104" i="5"/>
  <c r="K1104" i="5"/>
  <c r="K1060" i="5"/>
  <c r="K1058" i="5" s="1"/>
  <c r="I1060" i="5"/>
  <c r="K1175" i="5"/>
  <c r="L1048" i="5"/>
  <c r="H1043" i="5"/>
  <c r="H1036" i="5" s="1"/>
  <c r="J1016" i="5"/>
  <c r="J1014" i="5" s="1"/>
  <c r="J1007" i="5" s="1"/>
  <c r="H1016" i="5"/>
  <c r="H1014" i="5" s="1"/>
  <c r="H1007" i="5" s="1"/>
  <c r="G1016" i="5"/>
  <c r="G1009" i="5" s="1"/>
  <c r="J1156" i="5"/>
  <c r="J1152" i="5" s="1"/>
  <c r="H1156" i="5"/>
  <c r="H1152" i="5" s="1"/>
  <c r="L1156" i="5"/>
  <c r="L1152" i="5" s="1"/>
  <c r="G1156" i="5"/>
  <c r="G1152" i="5" s="1"/>
  <c r="G1147" i="5" s="1"/>
  <c r="H955" i="5"/>
  <c r="G955" i="5"/>
  <c r="L947" i="5"/>
  <c r="K947" i="5"/>
  <c r="J947" i="5"/>
  <c r="L943" i="5"/>
  <c r="D897" i="5"/>
  <c r="D893" i="5" s="1"/>
  <c r="F897" i="5"/>
  <c r="F893" i="5" s="1"/>
  <c r="E897" i="5"/>
  <c r="E893" i="5" s="1"/>
  <c r="F769" i="5"/>
  <c r="F765" i="5" s="1"/>
  <c r="E769" i="5"/>
  <c r="E765" i="5" s="1"/>
  <c r="D707" i="5"/>
  <c r="D703" i="5" s="1"/>
  <c r="E673" i="5"/>
  <c r="E669" i="5" s="1"/>
  <c r="F673" i="5"/>
  <c r="F669" i="5" s="1"/>
  <c r="C922" i="5"/>
  <c r="C918" i="5" s="1"/>
  <c r="C897" i="5"/>
  <c r="C893" i="5" s="1"/>
  <c r="K805" i="5"/>
  <c r="K801" i="5" s="1"/>
  <c r="K640" i="5" s="1"/>
  <c r="J805" i="5"/>
  <c r="J801" i="5" s="1"/>
  <c r="J640" i="5" s="1"/>
  <c r="I805" i="5"/>
  <c r="I801" i="5" s="1"/>
  <c r="I640" i="5" s="1"/>
  <c r="H805" i="5"/>
  <c r="H801" i="5" s="1"/>
  <c r="H640" i="5" s="1"/>
  <c r="H780" i="5"/>
  <c r="L780" i="5"/>
  <c r="L779" i="5" s="1"/>
  <c r="H755" i="5"/>
  <c r="H751" i="5" s="1"/>
  <c r="G755" i="5"/>
  <c r="G751" i="5" s="1"/>
  <c r="G1084" i="5"/>
  <c r="G1082" i="5" s="1"/>
  <c r="L1084" i="5"/>
  <c r="L1082" i="5" s="1"/>
  <c r="K1084" i="5"/>
  <c r="K1082" i="5" s="1"/>
  <c r="J1084" i="5"/>
  <c r="J1082" i="5" s="1"/>
  <c r="I1084" i="5"/>
  <c r="I1082" i="5" s="1"/>
  <c r="K1080" i="5"/>
  <c r="K1078" i="5" s="1"/>
  <c r="J1080" i="5"/>
  <c r="J1078" i="5" s="1"/>
  <c r="I1080" i="5"/>
  <c r="I1078" i="5" s="1"/>
  <c r="I759" i="5"/>
  <c r="J718" i="5"/>
  <c r="J714" i="5" s="1"/>
  <c r="B707" i="5"/>
  <c r="H701" i="5"/>
  <c r="H699" i="5" s="1"/>
  <c r="L701" i="5"/>
  <c r="L699" i="5" s="1"/>
  <c r="J697" i="5"/>
  <c r="J695" i="5" s="1"/>
  <c r="H697" i="5"/>
  <c r="H695" i="5" s="1"/>
  <c r="G693" i="5"/>
  <c r="G691" i="5" s="1"/>
  <c r="J689" i="5"/>
  <c r="J687" i="5" s="1"/>
  <c r="I689" i="5"/>
  <c r="I687" i="5" s="1"/>
  <c r="L689" i="5"/>
  <c r="L687" i="5" s="1"/>
  <c r="K689" i="5"/>
  <c r="K687" i="5" s="1"/>
  <c r="G685" i="5"/>
  <c r="L685" i="5"/>
  <c r="K685" i="5"/>
  <c r="J667" i="5"/>
  <c r="D583" i="5"/>
  <c r="D579" i="5" s="1"/>
  <c r="L620" i="5"/>
  <c r="I620" i="5"/>
  <c r="J620" i="5"/>
  <c r="G577" i="5"/>
  <c r="D547" i="5"/>
  <c r="D543" i="5" s="1"/>
  <c r="L559" i="5"/>
  <c r="L555" i="5" s="1"/>
  <c r="C529" i="5"/>
  <c r="C525" i="5" s="1"/>
  <c r="C547" i="5"/>
  <c r="C543" i="5" s="1"/>
  <c r="F583" i="5"/>
  <c r="F579" i="5" s="1"/>
  <c r="D673" i="5"/>
  <c r="D669" i="5" s="1"/>
  <c r="F529" i="5"/>
  <c r="F525" i="5" s="1"/>
  <c r="E583" i="5"/>
  <c r="E579" i="5" s="1"/>
  <c r="C673" i="5"/>
  <c r="C669" i="5" s="1"/>
  <c r="C707" i="5"/>
  <c r="C703" i="5" s="1"/>
  <c r="F511" i="5"/>
  <c r="F507" i="5" s="1"/>
  <c r="C583" i="5"/>
  <c r="C579" i="5" s="1"/>
  <c r="C769" i="5"/>
  <c r="C765" i="5" s="1"/>
  <c r="D787" i="5"/>
  <c r="D783" i="5" s="1"/>
  <c r="E707" i="5"/>
  <c r="E703" i="5" s="1"/>
  <c r="C565" i="5"/>
  <c r="C561" i="5" s="1"/>
  <c r="E725" i="5"/>
  <c r="E721" i="5" s="1"/>
  <c r="D725" i="5"/>
  <c r="D721" i="5" s="1"/>
  <c r="C725" i="5"/>
  <c r="C721" i="5" s="1"/>
  <c r="F725" i="5"/>
  <c r="F721" i="5" s="1"/>
  <c r="C511" i="5"/>
  <c r="C507" i="5" s="1"/>
  <c r="F565" i="5"/>
  <c r="F561" i="5" s="1"/>
  <c r="E565" i="5"/>
  <c r="E561" i="5" s="1"/>
  <c r="E529" i="5"/>
  <c r="E525" i="5" s="1"/>
  <c r="D565" i="5"/>
  <c r="D561" i="5" s="1"/>
  <c r="D529" i="5"/>
  <c r="D525" i="5" s="1"/>
  <c r="E493" i="5"/>
  <c r="E489" i="5" s="1"/>
  <c r="D493" i="5"/>
  <c r="D489" i="5" s="1"/>
  <c r="C493" i="5"/>
  <c r="C489" i="5" s="1"/>
  <c r="B493" i="5"/>
  <c r="F493" i="5"/>
  <c r="F489" i="5" s="1"/>
  <c r="L310" i="5"/>
  <c r="C330" i="5"/>
  <c r="C326" i="5" s="1"/>
  <c r="C348" i="5"/>
  <c r="C344" i="5" s="1"/>
  <c r="J351" i="5"/>
  <c r="F348" i="5"/>
  <c r="F344" i="5" s="1"/>
  <c r="D769" i="5"/>
  <c r="D765" i="5" s="1"/>
  <c r="K302" i="5"/>
  <c r="K298" i="5" s="1"/>
  <c r="K284" i="5" s="1"/>
  <c r="C308" i="5"/>
  <c r="C304" i="5" s="1"/>
  <c r="H311" i="5"/>
  <c r="E374" i="5"/>
  <c r="E370" i="5" s="1"/>
  <c r="C374" i="5"/>
  <c r="C370" i="5" s="1"/>
  <c r="F330" i="5"/>
  <c r="F326" i="5" s="1"/>
  <c r="E330" i="5"/>
  <c r="E326" i="5" s="1"/>
  <c r="D330" i="5"/>
  <c r="D326" i="5" s="1"/>
  <c r="F308" i="5"/>
  <c r="F304" i="5" s="1"/>
  <c r="E308" i="5"/>
  <c r="E304" i="5" s="1"/>
  <c r="D308" i="5"/>
  <c r="D304" i="5" s="1"/>
  <c r="I311" i="5"/>
  <c r="G311" i="5"/>
  <c r="J311" i="5"/>
  <c r="I302" i="5"/>
  <c r="I298" i="5" s="1"/>
  <c r="J302" i="5"/>
  <c r="J298" i="5" s="1"/>
  <c r="G302" i="5"/>
  <c r="F287" i="5"/>
  <c r="I181" i="5"/>
  <c r="L181" i="5"/>
  <c r="K181" i="5"/>
  <c r="J181" i="5"/>
  <c r="H181" i="5"/>
  <c r="G181" i="5"/>
  <c r="G185" i="5"/>
  <c r="H185" i="5"/>
  <c r="I185" i="5"/>
  <c r="J185" i="5"/>
  <c r="K185" i="5"/>
  <c r="L185" i="5"/>
  <c r="G186" i="5"/>
  <c r="H186" i="5"/>
  <c r="I186" i="5"/>
  <c r="J186" i="5"/>
  <c r="K186" i="5"/>
  <c r="L186" i="5"/>
  <c r="F185" i="5"/>
  <c r="F184" i="5" s="1"/>
  <c r="G189" i="5"/>
  <c r="H189" i="5"/>
  <c r="I189" i="5"/>
  <c r="J189" i="5"/>
  <c r="K189" i="5"/>
  <c r="L189" i="5"/>
  <c r="G190" i="5"/>
  <c r="H190" i="5"/>
  <c r="I190" i="5"/>
  <c r="J190" i="5"/>
  <c r="K190" i="5"/>
  <c r="L190" i="5"/>
  <c r="F189" i="5"/>
  <c r="F188" i="5" s="1"/>
  <c r="G193" i="5"/>
  <c r="H193" i="5"/>
  <c r="I193" i="5"/>
  <c r="J193" i="5"/>
  <c r="K193" i="5"/>
  <c r="L193" i="5"/>
  <c r="G194" i="5"/>
  <c r="H194" i="5"/>
  <c r="I194" i="5"/>
  <c r="J194" i="5"/>
  <c r="K194" i="5"/>
  <c r="L194" i="5"/>
  <c r="F194" i="5"/>
  <c r="F193" i="5"/>
  <c r="L182" i="5"/>
  <c r="K182" i="5"/>
  <c r="J182" i="5"/>
  <c r="I182" i="5"/>
  <c r="H182" i="5"/>
  <c r="G182" i="5"/>
  <c r="F182" i="5"/>
  <c r="F180" i="5" s="1"/>
  <c r="G177" i="5"/>
  <c r="H177" i="5"/>
  <c r="I177" i="5"/>
  <c r="J177" i="5"/>
  <c r="K177" i="5"/>
  <c r="L177" i="5"/>
  <c r="G178" i="5"/>
  <c r="H178" i="5"/>
  <c r="I178" i="5"/>
  <c r="J178" i="5"/>
  <c r="K178" i="5"/>
  <c r="L178" i="5"/>
  <c r="F178" i="5"/>
  <c r="F176" i="5" s="1"/>
  <c r="G173" i="5"/>
  <c r="H173" i="5"/>
  <c r="I173" i="5"/>
  <c r="J173" i="5"/>
  <c r="K173" i="5"/>
  <c r="L173" i="5"/>
  <c r="F173" i="5"/>
  <c r="G174" i="5"/>
  <c r="H174" i="5"/>
  <c r="I174" i="5"/>
  <c r="J174" i="5"/>
  <c r="K174" i="5"/>
  <c r="L174" i="5"/>
  <c r="J751" i="5" l="1"/>
  <c r="I751" i="5"/>
  <c r="K751" i="5"/>
  <c r="K749" i="5" s="1"/>
  <c r="L749" i="5"/>
  <c r="H746" i="5"/>
  <c r="H743" i="5" s="1"/>
  <c r="H739" i="5" s="1"/>
  <c r="J746" i="5"/>
  <c r="J743" i="5" s="1"/>
  <c r="J739" i="5" s="1"/>
  <c r="J749" i="5"/>
  <c r="K746" i="5"/>
  <c r="K743" i="5" s="1"/>
  <c r="K739" i="5" s="1"/>
  <c r="G646" i="5"/>
  <c r="G746" i="5"/>
  <c r="L746" i="5"/>
  <c r="L743" i="5" s="1"/>
  <c r="L739" i="5" s="1"/>
  <c r="I746" i="5"/>
  <c r="I743" i="5" s="1"/>
  <c r="I739" i="5" s="1"/>
  <c r="L314" i="5"/>
  <c r="L537" i="5"/>
  <c r="L475" i="5" s="1"/>
  <c r="L252" i="5" s="1"/>
  <c r="L532" i="5"/>
  <c r="L529" i="5" s="1"/>
  <c r="L525" i="5" s="1"/>
  <c r="I537" i="5"/>
  <c r="I535" i="5" s="1"/>
  <c r="I473" i="5" s="1"/>
  <c r="I532" i="5"/>
  <c r="H537" i="5"/>
  <c r="H535" i="5" s="1"/>
  <c r="H473" i="5" s="1"/>
  <c r="H532" i="5"/>
  <c r="H529" i="5" s="1"/>
  <c r="H525" i="5" s="1"/>
  <c r="G537" i="5"/>
  <c r="G475" i="5" s="1"/>
  <c r="G252" i="5" s="1"/>
  <c r="G532" i="5"/>
  <c r="K537" i="5"/>
  <c r="K535" i="5" s="1"/>
  <c r="K473" i="5" s="1"/>
  <c r="K532" i="5"/>
  <c r="K529" i="5" s="1"/>
  <c r="K525" i="5" s="1"/>
  <c r="K1145" i="5"/>
  <c r="K1141" i="5" s="1"/>
  <c r="J18" i="5"/>
  <c r="L18" i="5"/>
  <c r="G18" i="5"/>
  <c r="I18" i="5"/>
  <c r="I884" i="5"/>
  <c r="I1147" i="5"/>
  <c r="I1145" i="5" s="1"/>
  <c r="I1141" i="5" s="1"/>
  <c r="H884" i="5"/>
  <c r="H1147" i="5"/>
  <c r="H1145" i="5" s="1"/>
  <c r="H1141" i="5" s="1"/>
  <c r="G1145" i="5"/>
  <c r="L884" i="5"/>
  <c r="L1147" i="5"/>
  <c r="L1145" i="5" s="1"/>
  <c r="L1141" i="5" s="1"/>
  <c r="J884" i="5"/>
  <c r="J1147" i="5"/>
  <c r="J1145" i="5" s="1"/>
  <c r="J1141" i="5" s="1"/>
  <c r="J250" i="5"/>
  <c r="K875" i="5"/>
  <c r="G884" i="5"/>
  <c r="H713" i="5"/>
  <c r="J1163" i="5"/>
  <c r="J1159" i="5" s="1"/>
  <c r="H259" i="5"/>
  <c r="H36" i="5"/>
  <c r="H35" i="5" s="1"/>
  <c r="L259" i="5"/>
  <c r="L36" i="5"/>
  <c r="L35" i="5" s="1"/>
  <c r="J259" i="5"/>
  <c r="J36" i="5"/>
  <c r="J35" i="5" s="1"/>
  <c r="I259" i="5"/>
  <c r="I36" i="5"/>
  <c r="I35" i="5" s="1"/>
  <c r="K259" i="5"/>
  <c r="K36" i="5"/>
  <c r="K35" i="5" s="1"/>
  <c r="L1171" i="5"/>
  <c r="L1166" i="5"/>
  <c r="L1163" i="5" s="1"/>
  <c r="L1159" i="5" s="1"/>
  <c r="K1171" i="5"/>
  <c r="K1166" i="5"/>
  <c r="K1163" i="5" s="1"/>
  <c r="K1159" i="5" s="1"/>
  <c r="I1171" i="5"/>
  <c r="I1166" i="5"/>
  <c r="I1163" i="5" s="1"/>
  <c r="I1159" i="5" s="1"/>
  <c r="G265" i="5"/>
  <c r="G43" i="5"/>
  <c r="H256" i="5"/>
  <c r="G256" i="5"/>
  <c r="I256" i="5"/>
  <c r="K256" i="5"/>
  <c r="L256" i="5"/>
  <c r="I875" i="5"/>
  <c r="H511" i="5"/>
  <c r="H507" i="5" s="1"/>
  <c r="L875" i="5"/>
  <c r="H875" i="5"/>
  <c r="J875" i="5"/>
  <c r="G875" i="5"/>
  <c r="I914" i="5"/>
  <c r="I906" i="5" s="1"/>
  <c r="L914" i="5"/>
  <c r="L906" i="5" s="1"/>
  <c r="K914" i="5"/>
  <c r="K906" i="5" s="1"/>
  <c r="J1058" i="5"/>
  <c r="G914" i="5"/>
  <c r="G906" i="5" s="1"/>
  <c r="K32" i="5"/>
  <c r="H914" i="5"/>
  <c r="H906" i="5" s="1"/>
  <c r="I886" i="5"/>
  <c r="L878" i="5"/>
  <c r="G953" i="5"/>
  <c r="G928" i="5" s="1"/>
  <c r="G930" i="5"/>
  <c r="G873" i="5" s="1"/>
  <c r="G871" i="5" s="1"/>
  <c r="I953" i="5"/>
  <c r="I928" i="5" s="1"/>
  <c r="I930" i="5"/>
  <c r="I873" i="5" s="1"/>
  <c r="I871" i="5" s="1"/>
  <c r="J941" i="5"/>
  <c r="J937" i="5" s="1"/>
  <c r="J886" i="5" s="1"/>
  <c r="J939" i="5"/>
  <c r="K945" i="5"/>
  <c r="K934" i="5" s="1"/>
  <c r="K936" i="5"/>
  <c r="L945" i="5"/>
  <c r="L934" i="5" s="1"/>
  <c r="L936" i="5"/>
  <c r="I949" i="5"/>
  <c r="I931" i="5" s="1"/>
  <c r="I933" i="5"/>
  <c r="H941" i="5"/>
  <c r="H937" i="5" s="1"/>
  <c r="H886" i="5" s="1"/>
  <c r="H939" i="5"/>
  <c r="J953" i="5"/>
  <c r="J928" i="5" s="1"/>
  <c r="J930" i="5"/>
  <c r="J949" i="5"/>
  <c r="J931" i="5" s="1"/>
  <c r="J933" i="5"/>
  <c r="K941" i="5"/>
  <c r="K937" i="5" s="1"/>
  <c r="K939" i="5"/>
  <c r="L941" i="5"/>
  <c r="L937" i="5" s="1"/>
  <c r="L886" i="5" s="1"/>
  <c r="L939" i="5"/>
  <c r="H945" i="5"/>
  <c r="H934" i="5" s="1"/>
  <c r="H936" i="5"/>
  <c r="G949" i="5"/>
  <c r="G931" i="5" s="1"/>
  <c r="G933" i="5"/>
  <c r="G876" i="5" s="1"/>
  <c r="G941" i="5"/>
  <c r="G937" i="5" s="1"/>
  <c r="G939" i="5"/>
  <c r="G888" i="5" s="1"/>
  <c r="L953" i="5"/>
  <c r="L928" i="5" s="1"/>
  <c r="L930" i="5"/>
  <c r="L873" i="5" s="1"/>
  <c r="L871" i="5" s="1"/>
  <c r="H953" i="5"/>
  <c r="H928" i="5" s="1"/>
  <c r="H930" i="5"/>
  <c r="H873" i="5" s="1"/>
  <c r="H871" i="5" s="1"/>
  <c r="H949" i="5"/>
  <c r="H931" i="5" s="1"/>
  <c r="H933" i="5"/>
  <c r="J945" i="5"/>
  <c r="J934" i="5" s="1"/>
  <c r="J936" i="5"/>
  <c r="G945" i="5"/>
  <c r="G934" i="5" s="1"/>
  <c r="G936" i="5"/>
  <c r="K949" i="5"/>
  <c r="K931" i="5" s="1"/>
  <c r="K933" i="5"/>
  <c r="K953" i="5"/>
  <c r="K928" i="5" s="1"/>
  <c r="K930" i="5"/>
  <c r="K873" i="5" s="1"/>
  <c r="K871" i="5" s="1"/>
  <c r="K511" i="5"/>
  <c r="K507" i="5" s="1"/>
  <c r="K961" i="5"/>
  <c r="K957" i="5" s="1"/>
  <c r="G1155" i="5"/>
  <c r="G1151" i="5" s="1"/>
  <c r="G883" i="5" s="1"/>
  <c r="I1054" i="5"/>
  <c r="I1032" i="5" s="1"/>
  <c r="I1058" i="5"/>
  <c r="L1003" i="5"/>
  <c r="L1155" i="5"/>
  <c r="L1151" i="5" s="1"/>
  <c r="L883" i="5" s="1"/>
  <c r="I1093" i="5"/>
  <c r="I1098" i="5"/>
  <c r="I1003" i="5"/>
  <c r="I1155" i="5"/>
  <c r="I1151" i="5" s="1"/>
  <c r="I883" i="5" s="1"/>
  <c r="J1100" i="5"/>
  <c r="J878" i="5" s="1"/>
  <c r="J1107" i="5"/>
  <c r="J1099" i="5" s="1"/>
  <c r="L1054" i="5"/>
  <c r="L1032" i="5" s="1"/>
  <c r="J1093" i="5"/>
  <c r="J1090" i="5" s="1"/>
  <c r="J1086" i="5" s="1"/>
  <c r="J1098" i="5"/>
  <c r="J1054" i="5"/>
  <c r="J1032" i="5" s="1"/>
  <c r="K1054" i="5"/>
  <c r="K1032" i="5" s="1"/>
  <c r="H1003" i="5"/>
  <c r="H1155" i="5"/>
  <c r="H1151" i="5" s="1"/>
  <c r="H883" i="5" s="1"/>
  <c r="J1003" i="5"/>
  <c r="J1155" i="5"/>
  <c r="J1151" i="5" s="1"/>
  <c r="J883" i="5" s="1"/>
  <c r="H1093" i="5"/>
  <c r="H1098" i="5"/>
  <c r="K1004" i="5"/>
  <c r="K1009" i="5"/>
  <c r="K493" i="5"/>
  <c r="K489" i="5" s="1"/>
  <c r="H1054" i="5"/>
  <c r="H1032" i="5" s="1"/>
  <c r="L1093" i="5"/>
  <c r="L1098" i="5"/>
  <c r="G1058" i="5"/>
  <c r="G1111" i="5"/>
  <c r="G1096" i="5" s="1"/>
  <c r="I1111" i="5"/>
  <c r="I1096" i="5" s="1"/>
  <c r="K1014" i="5"/>
  <c r="K1007" i="5" s="1"/>
  <c r="L1111" i="5"/>
  <c r="L1096" i="5" s="1"/>
  <c r="H1004" i="5"/>
  <c r="H1009" i="5"/>
  <c r="K1093" i="5"/>
  <c r="K1098" i="5"/>
  <c r="K1111" i="5"/>
  <c r="K1096" i="5" s="1"/>
  <c r="L1004" i="5"/>
  <c r="L1009" i="5"/>
  <c r="J1004" i="5"/>
  <c r="J1009" i="5"/>
  <c r="J1111" i="5"/>
  <c r="J1096" i="5" s="1"/>
  <c r="G1014" i="5"/>
  <c r="G1007" i="5" s="1"/>
  <c r="H1173" i="5"/>
  <c r="H1169" i="5" s="1"/>
  <c r="H1171" i="5"/>
  <c r="I1173" i="5"/>
  <c r="I1169" i="5" s="1"/>
  <c r="L1173" i="5"/>
  <c r="L1169" i="5" s="1"/>
  <c r="K1173" i="5"/>
  <c r="K1169" i="5" s="1"/>
  <c r="K1103" i="5"/>
  <c r="K1099" i="5" s="1"/>
  <c r="K1100" i="5"/>
  <c r="K878" i="5" s="1"/>
  <c r="H1103" i="5"/>
  <c r="H1099" i="5" s="1"/>
  <c r="H1100" i="5"/>
  <c r="H878" i="5" s="1"/>
  <c r="I1103" i="5"/>
  <c r="I1099" i="5" s="1"/>
  <c r="I1100" i="5"/>
  <c r="I878" i="5" s="1"/>
  <c r="G1103" i="5"/>
  <c r="G1099" i="5" s="1"/>
  <c r="G1100" i="5"/>
  <c r="G1042" i="5"/>
  <c r="G1036" i="5"/>
  <c r="G1046" i="5"/>
  <c r="L1046" i="5"/>
  <c r="H1046" i="5"/>
  <c r="J1046" i="5"/>
  <c r="I1046" i="5"/>
  <c r="K1046" i="5"/>
  <c r="L1092" i="5"/>
  <c r="L1103" i="5"/>
  <c r="L1099" i="5" s="1"/>
  <c r="I1028" i="5"/>
  <c r="I1042" i="5"/>
  <c r="J1028" i="5"/>
  <c r="J1042" i="5"/>
  <c r="H1028" i="5"/>
  <c r="H1042" i="5"/>
  <c r="K1028" i="5"/>
  <c r="K1042" i="5"/>
  <c r="L1028" i="5"/>
  <c r="L1042" i="5"/>
  <c r="H971" i="5"/>
  <c r="H967" i="5" s="1"/>
  <c r="H969" i="5"/>
  <c r="L971" i="5"/>
  <c r="L967" i="5" s="1"/>
  <c r="L969" i="5"/>
  <c r="I971" i="5"/>
  <c r="I967" i="5" s="1"/>
  <c r="I969" i="5"/>
  <c r="J971" i="5"/>
  <c r="J967" i="5" s="1"/>
  <c r="J969" i="5"/>
  <c r="G971" i="5"/>
  <c r="G967" i="5" s="1"/>
  <c r="G969" i="5"/>
  <c r="L899" i="5"/>
  <c r="I899" i="5"/>
  <c r="I897" i="5" s="1"/>
  <c r="I893" i="5" s="1"/>
  <c r="K910" i="5"/>
  <c r="K903" i="5" s="1"/>
  <c r="J910" i="5"/>
  <c r="J903" i="5" s="1"/>
  <c r="G910" i="5"/>
  <c r="G903" i="5" s="1"/>
  <c r="L910" i="5"/>
  <c r="L903" i="5" s="1"/>
  <c r="H899" i="5"/>
  <c r="K899" i="5"/>
  <c r="H910" i="5"/>
  <c r="H903" i="5" s="1"/>
  <c r="K900" i="5"/>
  <c r="J900" i="5"/>
  <c r="L900" i="5"/>
  <c r="H900" i="5"/>
  <c r="L638" i="5"/>
  <c r="I638" i="5"/>
  <c r="G645" i="5"/>
  <c r="J638" i="5"/>
  <c r="K638" i="5"/>
  <c r="H638" i="5"/>
  <c r="J713" i="5"/>
  <c r="K713" i="5"/>
  <c r="H661" i="5"/>
  <c r="G661" i="5"/>
  <c r="I713" i="5"/>
  <c r="I511" i="5"/>
  <c r="I507" i="5" s="1"/>
  <c r="J511" i="5"/>
  <c r="J507" i="5" s="1"/>
  <c r="K799" i="5"/>
  <c r="J799" i="5"/>
  <c r="I799" i="5"/>
  <c r="H799" i="5"/>
  <c r="L799" i="5"/>
  <c r="H790" i="5"/>
  <c r="H787" i="5" s="1"/>
  <c r="H803" i="5"/>
  <c r="L790" i="5"/>
  <c r="L787" i="5" s="1"/>
  <c r="L783" i="5" s="1"/>
  <c r="L803" i="5"/>
  <c r="I790" i="5"/>
  <c r="I787" i="5" s="1"/>
  <c r="I783" i="5" s="1"/>
  <c r="I803" i="5"/>
  <c r="J790" i="5"/>
  <c r="J787" i="5" s="1"/>
  <c r="J783" i="5" s="1"/>
  <c r="J803" i="5"/>
  <c r="K790" i="5"/>
  <c r="K803" i="5"/>
  <c r="L713" i="5"/>
  <c r="I493" i="5"/>
  <c r="I489" i="5" s="1"/>
  <c r="L511" i="5"/>
  <c r="L507" i="5" s="1"/>
  <c r="H749" i="5"/>
  <c r="J771" i="5"/>
  <c r="J769" i="5" s="1"/>
  <c r="J765" i="5" s="1"/>
  <c r="J776" i="5"/>
  <c r="J775" i="5" s="1"/>
  <c r="G779" i="5"/>
  <c r="L188" i="5"/>
  <c r="I184" i="5"/>
  <c r="L771" i="5"/>
  <c r="L769" i="5" s="1"/>
  <c r="L765" i="5" s="1"/>
  <c r="L776" i="5"/>
  <c r="L775" i="5" s="1"/>
  <c r="H771" i="5"/>
  <c r="H769" i="5" s="1"/>
  <c r="H765" i="5" s="1"/>
  <c r="H776" i="5"/>
  <c r="H775" i="5" s="1"/>
  <c r="I749" i="5"/>
  <c r="K771" i="5"/>
  <c r="K769" i="5" s="1"/>
  <c r="K765" i="5" s="1"/>
  <c r="K776" i="5"/>
  <c r="K775" i="5" s="1"/>
  <c r="G192" i="5"/>
  <c r="I771" i="5"/>
  <c r="I769" i="5" s="1"/>
  <c r="I765" i="5" s="1"/>
  <c r="I776" i="5"/>
  <c r="I775" i="5" s="1"/>
  <c r="K779" i="5"/>
  <c r="H779" i="5"/>
  <c r="G775" i="5"/>
  <c r="G753" i="5"/>
  <c r="I757" i="5"/>
  <c r="K757" i="5"/>
  <c r="H757" i="5"/>
  <c r="H753" i="5"/>
  <c r="K753" i="5"/>
  <c r="I753" i="5"/>
  <c r="L757" i="5"/>
  <c r="J757" i="5"/>
  <c r="J753" i="5"/>
  <c r="G717" i="5"/>
  <c r="J725" i="5"/>
  <c r="J721" i="5" s="1"/>
  <c r="H725" i="5"/>
  <c r="H721" i="5" s="1"/>
  <c r="K725" i="5"/>
  <c r="K721" i="5" s="1"/>
  <c r="L725" i="5"/>
  <c r="L721" i="5" s="1"/>
  <c r="H709" i="5"/>
  <c r="H717" i="5"/>
  <c r="J709" i="5"/>
  <c r="J707" i="5" s="1"/>
  <c r="J703" i="5" s="1"/>
  <c r="J717" i="5"/>
  <c r="K709" i="5"/>
  <c r="K707" i="5" s="1"/>
  <c r="K703" i="5" s="1"/>
  <c r="K717" i="5"/>
  <c r="L709" i="5"/>
  <c r="L707" i="5" s="1"/>
  <c r="L703" i="5" s="1"/>
  <c r="L717" i="5"/>
  <c r="I709" i="5"/>
  <c r="I707" i="5" s="1"/>
  <c r="I703" i="5" s="1"/>
  <c r="I717" i="5"/>
  <c r="H655" i="5"/>
  <c r="H651" i="5" s="1"/>
  <c r="H683" i="5"/>
  <c r="H679" i="5" s="1"/>
  <c r="H681" i="5"/>
  <c r="K683" i="5"/>
  <c r="K679" i="5" s="1"/>
  <c r="K681" i="5"/>
  <c r="L683" i="5"/>
  <c r="L679" i="5" s="1"/>
  <c r="L681" i="5"/>
  <c r="I683" i="5"/>
  <c r="I679" i="5" s="1"/>
  <c r="I681" i="5"/>
  <c r="J681" i="5"/>
  <c r="G683" i="5"/>
  <c r="G679" i="5" s="1"/>
  <c r="G681" i="5"/>
  <c r="J679" i="5"/>
  <c r="K663" i="5"/>
  <c r="K665" i="5"/>
  <c r="I665" i="5"/>
  <c r="I663" i="5"/>
  <c r="L663" i="5"/>
  <c r="L665" i="5"/>
  <c r="J663" i="5"/>
  <c r="J665" i="5"/>
  <c r="K658" i="5"/>
  <c r="I658" i="5"/>
  <c r="I655" i="5" s="1"/>
  <c r="I651" i="5" s="1"/>
  <c r="J658" i="5"/>
  <c r="L658" i="5"/>
  <c r="L655" i="5" s="1"/>
  <c r="L651" i="5" s="1"/>
  <c r="J493" i="5"/>
  <c r="J489" i="5" s="1"/>
  <c r="I471" i="5"/>
  <c r="J535" i="5"/>
  <c r="J473" i="5" s="1"/>
  <c r="K471" i="5"/>
  <c r="H471" i="5"/>
  <c r="L471" i="5"/>
  <c r="H493" i="5"/>
  <c r="H489" i="5" s="1"/>
  <c r="G471" i="5"/>
  <c r="H474" i="5"/>
  <c r="J471" i="5"/>
  <c r="J263" i="5"/>
  <c r="J39" i="5" s="1"/>
  <c r="L493" i="5"/>
  <c r="L489" i="5" s="1"/>
  <c r="K565" i="5"/>
  <c r="K561" i="5" s="1"/>
  <c r="K263" i="5"/>
  <c r="K39" i="5" s="1"/>
  <c r="I263" i="5"/>
  <c r="I39" i="5" s="1"/>
  <c r="H263" i="5"/>
  <c r="H39" i="5" s="1"/>
  <c r="K264" i="5"/>
  <c r="L263" i="5"/>
  <c r="L39" i="5" s="1"/>
  <c r="J529" i="5"/>
  <c r="J525" i="5" s="1"/>
  <c r="H618" i="5"/>
  <c r="H589" i="5" s="1"/>
  <c r="H591" i="5"/>
  <c r="H472" i="5" s="1"/>
  <c r="L618" i="5"/>
  <c r="L589" i="5" s="1"/>
  <c r="L591" i="5"/>
  <c r="L472" i="5" s="1"/>
  <c r="I618" i="5"/>
  <c r="I589" i="5" s="1"/>
  <c r="I591" i="5"/>
  <c r="I472" i="5" s="1"/>
  <c r="G618" i="5"/>
  <c r="G589" i="5" s="1"/>
  <c r="G591" i="5"/>
  <c r="G472" i="5" s="1"/>
  <c r="J618" i="5"/>
  <c r="J589" i="5" s="1"/>
  <c r="J470" i="5" s="1"/>
  <c r="J591" i="5"/>
  <c r="J472" i="5" s="1"/>
  <c r="K618" i="5"/>
  <c r="K589" i="5" s="1"/>
  <c r="K591" i="5"/>
  <c r="K472" i="5" s="1"/>
  <c r="H606" i="5"/>
  <c r="H595" i="5" s="1"/>
  <c r="H482" i="5" s="1"/>
  <c r="H597" i="5"/>
  <c r="H484" i="5" s="1"/>
  <c r="H267" i="5" s="1"/>
  <c r="I606" i="5"/>
  <c r="I595" i="5" s="1"/>
  <c r="I482" i="5" s="1"/>
  <c r="I597" i="5"/>
  <c r="I484" i="5" s="1"/>
  <c r="I267" i="5" s="1"/>
  <c r="L606" i="5"/>
  <c r="L595" i="5" s="1"/>
  <c r="L482" i="5" s="1"/>
  <c r="L597" i="5"/>
  <c r="L484" i="5" s="1"/>
  <c r="L267" i="5" s="1"/>
  <c r="J606" i="5"/>
  <c r="J595" i="5" s="1"/>
  <c r="J482" i="5" s="1"/>
  <c r="J597" i="5"/>
  <c r="J484" i="5" s="1"/>
  <c r="J267" i="5" s="1"/>
  <c r="K606" i="5"/>
  <c r="K595" i="5" s="1"/>
  <c r="K482" i="5" s="1"/>
  <c r="K597" i="5"/>
  <c r="K484" i="5" s="1"/>
  <c r="K267" i="5" s="1"/>
  <c r="G610" i="5"/>
  <c r="G592" i="5" s="1"/>
  <c r="G479" i="5" s="1"/>
  <c r="G593" i="5"/>
  <c r="H585" i="5"/>
  <c r="H466" i="5" s="1"/>
  <c r="H610" i="5"/>
  <c r="H592" i="5" s="1"/>
  <c r="H479" i="5" s="1"/>
  <c r="J585" i="5"/>
  <c r="J466" i="5" s="1"/>
  <c r="J610" i="5"/>
  <c r="J592" i="5" s="1"/>
  <c r="J479" i="5" s="1"/>
  <c r="L585" i="5"/>
  <c r="L466" i="5" s="1"/>
  <c r="L610" i="5"/>
  <c r="L592" i="5" s="1"/>
  <c r="L479" i="5" s="1"/>
  <c r="I585" i="5"/>
  <c r="I466" i="5" s="1"/>
  <c r="I610" i="5"/>
  <c r="I592" i="5" s="1"/>
  <c r="I479" i="5" s="1"/>
  <c r="K585" i="5"/>
  <c r="K466" i="5" s="1"/>
  <c r="K610" i="5"/>
  <c r="K592" i="5" s="1"/>
  <c r="K479" i="5" s="1"/>
  <c r="G602" i="5"/>
  <c r="G598" i="5" s="1"/>
  <c r="G485" i="5" s="1"/>
  <c r="H602" i="5"/>
  <c r="H598" i="5" s="1"/>
  <c r="H485" i="5" s="1"/>
  <c r="K602" i="5"/>
  <c r="K598" i="5" s="1"/>
  <c r="K485" i="5" s="1"/>
  <c r="I602" i="5"/>
  <c r="I598" i="5" s="1"/>
  <c r="I485" i="5" s="1"/>
  <c r="L602" i="5"/>
  <c r="L598" i="5" s="1"/>
  <c r="L485" i="5" s="1"/>
  <c r="H575" i="5"/>
  <c r="H571" i="5" s="1"/>
  <c r="H476" i="5" s="1"/>
  <c r="H573" i="5"/>
  <c r="H478" i="5" s="1"/>
  <c r="J575" i="5"/>
  <c r="J571" i="5" s="1"/>
  <c r="J476" i="5" s="1"/>
  <c r="J573" i="5"/>
  <c r="J478" i="5" s="1"/>
  <c r="I575" i="5"/>
  <c r="I571" i="5" s="1"/>
  <c r="I476" i="5" s="1"/>
  <c r="I573" i="5"/>
  <c r="I478" i="5" s="1"/>
  <c r="L573" i="5"/>
  <c r="L478" i="5" s="1"/>
  <c r="L575" i="5"/>
  <c r="L571" i="5" s="1"/>
  <c r="L476" i="5" s="1"/>
  <c r="G575" i="5"/>
  <c r="G571" i="5" s="1"/>
  <c r="G476" i="5" s="1"/>
  <c r="G573" i="5"/>
  <c r="G478" i="5" s="1"/>
  <c r="H568" i="5"/>
  <c r="H565" i="5" s="1"/>
  <c r="H561" i="5" s="1"/>
  <c r="J568" i="5"/>
  <c r="J565" i="5" s="1"/>
  <c r="J561" i="5" s="1"/>
  <c r="I568" i="5"/>
  <c r="I565" i="5" s="1"/>
  <c r="I561" i="5" s="1"/>
  <c r="L568" i="5"/>
  <c r="L565" i="5" s="1"/>
  <c r="L561" i="5" s="1"/>
  <c r="G557" i="5"/>
  <c r="G553" i="5" s="1"/>
  <c r="L550" i="5"/>
  <c r="L547" i="5" s="1"/>
  <c r="L543" i="5" s="1"/>
  <c r="L557" i="5"/>
  <c r="L553" i="5" s="1"/>
  <c r="H550" i="5"/>
  <c r="H547" i="5" s="1"/>
  <c r="H543" i="5" s="1"/>
  <c r="H557" i="5"/>
  <c r="H553" i="5" s="1"/>
  <c r="G539" i="5"/>
  <c r="K550" i="5"/>
  <c r="K547" i="5" s="1"/>
  <c r="K543" i="5" s="1"/>
  <c r="K557" i="5"/>
  <c r="K553" i="5" s="1"/>
  <c r="I550" i="5"/>
  <c r="I547" i="5" s="1"/>
  <c r="I543" i="5" s="1"/>
  <c r="I557" i="5"/>
  <c r="I553" i="5" s="1"/>
  <c r="I539" i="5"/>
  <c r="K539" i="5"/>
  <c r="H539" i="5"/>
  <c r="L539" i="5"/>
  <c r="H374" i="5"/>
  <c r="H370" i="5" s="1"/>
  <c r="H296" i="5"/>
  <c r="H282" i="5" s="1"/>
  <c r="H284" i="5"/>
  <c r="J296" i="5"/>
  <c r="J282" i="5" s="1"/>
  <c r="J284" i="5"/>
  <c r="I296" i="5"/>
  <c r="I282" i="5" s="1"/>
  <c r="I284" i="5"/>
  <c r="H281" i="5"/>
  <c r="L280" i="5"/>
  <c r="K296" i="5"/>
  <c r="K282" i="5" s="1"/>
  <c r="G382" i="5"/>
  <c r="G384" i="5"/>
  <c r="G380" i="5" s="1"/>
  <c r="I382" i="5"/>
  <c r="I281" i="5" s="1"/>
  <c r="I384" i="5"/>
  <c r="I380" i="5" s="1"/>
  <c r="J382" i="5"/>
  <c r="J281" i="5" s="1"/>
  <c r="J384" i="5"/>
  <c r="J380" i="5" s="1"/>
  <c r="L384" i="5"/>
  <c r="L380" i="5" s="1"/>
  <c r="L382" i="5"/>
  <c r="L281" i="5" s="1"/>
  <c r="K382" i="5"/>
  <c r="K281" i="5" s="1"/>
  <c r="K384" i="5"/>
  <c r="K380" i="5" s="1"/>
  <c r="H366" i="5"/>
  <c r="H355" i="5"/>
  <c r="G366" i="5"/>
  <c r="G355" i="5"/>
  <c r="G280" i="5" s="1"/>
  <c r="J377" i="5"/>
  <c r="J374" i="5" s="1"/>
  <c r="J370" i="5" s="1"/>
  <c r="K377" i="5"/>
  <c r="K374" i="5" s="1"/>
  <c r="K370" i="5" s="1"/>
  <c r="L377" i="5"/>
  <c r="L374" i="5" s="1"/>
  <c r="L370" i="5" s="1"/>
  <c r="G358" i="5"/>
  <c r="G356" i="5"/>
  <c r="I377" i="5"/>
  <c r="I374" i="5" s="1"/>
  <c r="I370" i="5" s="1"/>
  <c r="L350" i="5"/>
  <c r="L366" i="5"/>
  <c r="I350" i="5"/>
  <c r="I366" i="5"/>
  <c r="K350" i="5"/>
  <c r="K366" i="5"/>
  <c r="J350" i="5"/>
  <c r="J348" i="5" s="1"/>
  <c r="J344" i="5" s="1"/>
  <c r="J366" i="5"/>
  <c r="J354" i="5" s="1"/>
  <c r="H351" i="5"/>
  <c r="H358" i="5"/>
  <c r="L351" i="5"/>
  <c r="L358" i="5"/>
  <c r="K351" i="5"/>
  <c r="K358" i="5"/>
  <c r="I351" i="5"/>
  <c r="I358" i="5"/>
  <c r="J188" i="5"/>
  <c r="G184" i="5"/>
  <c r="L296" i="5"/>
  <c r="L282" i="5" s="1"/>
  <c r="K188" i="5"/>
  <c r="I340" i="5"/>
  <c r="I336" i="5" s="1"/>
  <c r="K340" i="5"/>
  <c r="K336" i="5" s="1"/>
  <c r="H184" i="5"/>
  <c r="G340" i="5"/>
  <c r="G336" i="5" s="1"/>
  <c r="L340" i="5"/>
  <c r="L336" i="5" s="1"/>
  <c r="H340" i="5"/>
  <c r="H336" i="5" s="1"/>
  <c r="J340" i="5"/>
  <c r="J336" i="5" s="1"/>
  <c r="I315" i="5"/>
  <c r="J315" i="5"/>
  <c r="I333" i="5"/>
  <c r="I330" i="5" s="1"/>
  <c r="I326" i="5" s="1"/>
  <c r="H333" i="5"/>
  <c r="K315" i="5"/>
  <c r="G314" i="5"/>
  <c r="L333" i="5"/>
  <c r="L330" i="5" s="1"/>
  <c r="L326" i="5" s="1"/>
  <c r="K333" i="5"/>
  <c r="K330" i="5" s="1"/>
  <c r="K326" i="5" s="1"/>
  <c r="H315" i="5"/>
  <c r="J333" i="5"/>
  <c r="J330" i="5" s="1"/>
  <c r="J326" i="5" s="1"/>
  <c r="G322" i="5"/>
  <c r="H310" i="5"/>
  <c r="H308" i="5" s="1"/>
  <c r="H322" i="5"/>
  <c r="K310" i="5"/>
  <c r="K308" i="5" s="1"/>
  <c r="K322" i="5"/>
  <c r="I310" i="5"/>
  <c r="I322" i="5"/>
  <c r="J310" i="5"/>
  <c r="J308" i="5" s="1"/>
  <c r="J322" i="5"/>
  <c r="J192" i="5"/>
  <c r="L184" i="5"/>
  <c r="K184" i="5"/>
  <c r="H192" i="5"/>
  <c r="J184" i="5"/>
  <c r="K170" i="5"/>
  <c r="G169" i="5"/>
  <c r="G180" i="5"/>
  <c r="G300" i="5"/>
  <c r="G298" i="5"/>
  <c r="H293" i="5"/>
  <c r="H290" i="5" s="1"/>
  <c r="H300" i="5"/>
  <c r="I293" i="5"/>
  <c r="I300" i="5"/>
  <c r="L293" i="5"/>
  <c r="L290" i="5" s="1"/>
  <c r="L300" i="5"/>
  <c r="J293" i="5"/>
  <c r="J300" i="5"/>
  <c r="K293" i="5"/>
  <c r="K290" i="5" s="1"/>
  <c r="K300" i="5"/>
  <c r="L192" i="5"/>
  <c r="K192" i="5"/>
  <c r="I192" i="5"/>
  <c r="I169" i="5"/>
  <c r="I188" i="5"/>
  <c r="H188" i="5"/>
  <c r="G188" i="5"/>
  <c r="F170" i="5"/>
  <c r="H180" i="5"/>
  <c r="J180" i="5"/>
  <c r="K180" i="5"/>
  <c r="L180" i="5"/>
  <c r="I180" i="5"/>
  <c r="K169" i="5"/>
  <c r="F169" i="5"/>
  <c r="F172" i="5"/>
  <c r="J169" i="5"/>
  <c r="H169" i="5"/>
  <c r="I170" i="5"/>
  <c r="G170" i="5"/>
  <c r="L170" i="5"/>
  <c r="J170" i="5"/>
  <c r="H170" i="5"/>
  <c r="L169" i="5"/>
  <c r="L172" i="5"/>
  <c r="H176" i="5"/>
  <c r="F192" i="5"/>
  <c r="I176" i="5"/>
  <c r="G176" i="5"/>
  <c r="I172" i="5"/>
  <c r="J172" i="5"/>
  <c r="H172" i="5"/>
  <c r="L176" i="5"/>
  <c r="G172" i="5"/>
  <c r="K172" i="5"/>
  <c r="K176" i="5"/>
  <c r="J176" i="5"/>
  <c r="J95" i="5"/>
  <c r="J96" i="5"/>
  <c r="H95" i="5"/>
  <c r="H96" i="5"/>
  <c r="L95" i="5"/>
  <c r="L96" i="5"/>
  <c r="I95" i="5"/>
  <c r="I96" i="5"/>
  <c r="G771" i="5"/>
  <c r="G550" i="5"/>
  <c r="G1028" i="5"/>
  <c r="G333" i="5"/>
  <c r="G165" i="5"/>
  <c r="I165" i="5"/>
  <c r="J164" i="5"/>
  <c r="H165" i="5"/>
  <c r="G164" i="5"/>
  <c r="J165" i="5"/>
  <c r="L165" i="5"/>
  <c r="K165" i="5"/>
  <c r="I164" i="5"/>
  <c r="H164" i="5"/>
  <c r="F164" i="5"/>
  <c r="L164" i="5"/>
  <c r="K164" i="5"/>
  <c r="F165" i="5"/>
  <c r="F246" i="5"/>
  <c r="G725" i="5"/>
  <c r="G721" i="5" s="1"/>
  <c r="E247" i="5"/>
  <c r="E14" i="5" s="1"/>
  <c r="L925" i="5"/>
  <c r="L922" i="5" s="1"/>
  <c r="L918" i="5" s="1"/>
  <c r="G925" i="5"/>
  <c r="K925" i="5"/>
  <c r="K922" i="5" s="1"/>
  <c r="K918" i="5" s="1"/>
  <c r="H925" i="5"/>
  <c r="H922" i="5" s="1"/>
  <c r="H918" i="5" s="1"/>
  <c r="I925" i="5"/>
  <c r="J925" i="5"/>
  <c r="J922" i="5" s="1"/>
  <c r="J918" i="5" s="1"/>
  <c r="D246" i="5"/>
  <c r="D13" i="5" s="1"/>
  <c r="C247" i="5"/>
  <c r="C14" i="5" s="1"/>
  <c r="F247" i="5"/>
  <c r="G287" i="5"/>
  <c r="K676" i="5"/>
  <c r="I676" i="5"/>
  <c r="G676" i="5"/>
  <c r="J676" i="5"/>
  <c r="L676" i="5"/>
  <c r="H676" i="5"/>
  <c r="C246" i="5"/>
  <c r="C13" i="5" s="1"/>
  <c r="G493" i="5"/>
  <c r="G489" i="5" s="1"/>
  <c r="G1004" i="5"/>
  <c r="D247" i="5"/>
  <c r="D14" i="5" s="1"/>
  <c r="G1003" i="5"/>
  <c r="G964" i="5"/>
  <c r="B275" i="5"/>
  <c r="I964" i="5"/>
  <c r="I961" i="5" s="1"/>
  <c r="I957" i="5" s="1"/>
  <c r="H964" i="5"/>
  <c r="H961" i="5" s="1"/>
  <c r="H957" i="5" s="1"/>
  <c r="J964" i="5"/>
  <c r="J961" i="5" s="1"/>
  <c r="J957" i="5" s="1"/>
  <c r="L964" i="5"/>
  <c r="L961" i="5" s="1"/>
  <c r="L957" i="5" s="1"/>
  <c r="B276" i="5"/>
  <c r="E246" i="5"/>
  <c r="E13" i="5" s="1"/>
  <c r="G652" i="5"/>
  <c r="G511" i="5"/>
  <c r="G507" i="5" s="1"/>
  <c r="G899" i="5"/>
  <c r="D286" i="5"/>
  <c r="D269" i="5" s="1"/>
  <c r="D273" i="5"/>
  <c r="C286" i="5"/>
  <c r="C269" i="5" s="1"/>
  <c r="C273" i="5"/>
  <c r="E286" i="5"/>
  <c r="E269" i="5" s="1"/>
  <c r="E273" i="5"/>
  <c r="F286" i="5"/>
  <c r="F269" i="5" s="1"/>
  <c r="F273" i="5"/>
  <c r="G585" i="5"/>
  <c r="G466" i="5" s="1"/>
  <c r="G377" i="5"/>
  <c r="G374" i="5" s="1"/>
  <c r="G370" i="5" s="1"/>
  <c r="B348" i="5"/>
  <c r="B308" i="5"/>
  <c r="B529" i="5"/>
  <c r="B286" i="5"/>
  <c r="G350" i="5"/>
  <c r="G900" i="5"/>
  <c r="G310" i="5"/>
  <c r="B725" i="5"/>
  <c r="G568" i="5"/>
  <c r="G709" i="5"/>
  <c r="G351" i="5"/>
  <c r="I586" i="5"/>
  <c r="B961" i="5"/>
  <c r="J586" i="5"/>
  <c r="G586" i="5"/>
  <c r="K586" i="5"/>
  <c r="H586" i="5"/>
  <c r="L586" i="5"/>
  <c r="B136" i="5"/>
  <c r="B55" i="5" s="1"/>
  <c r="L308" i="5"/>
  <c r="K983" i="5"/>
  <c r="K979" i="5" s="1"/>
  <c r="G655" i="5"/>
  <c r="L983" i="5"/>
  <c r="L979" i="5" s="1"/>
  <c r="I983" i="5"/>
  <c r="I979" i="5" s="1"/>
  <c r="J983" i="5"/>
  <c r="J979" i="5" s="1"/>
  <c r="G787" i="5"/>
  <c r="G783" i="5" s="1"/>
  <c r="K1092" i="5"/>
  <c r="G1092" i="5"/>
  <c r="G95" i="5"/>
  <c r="H1092" i="5"/>
  <c r="B769" i="5"/>
  <c r="I1092" i="5"/>
  <c r="B489" i="5"/>
  <c r="B507" i="5"/>
  <c r="B579" i="5"/>
  <c r="H350" i="5"/>
  <c r="B374" i="5"/>
  <c r="J547" i="5"/>
  <c r="J543" i="5" s="1"/>
  <c r="B561" i="5"/>
  <c r="B326" i="5"/>
  <c r="B783" i="5"/>
  <c r="B1090" i="5"/>
  <c r="B703" i="5"/>
  <c r="B897" i="5"/>
  <c r="G1093" i="5"/>
  <c r="G148" i="5"/>
  <c r="B918" i="5"/>
  <c r="B543" i="5"/>
  <c r="G293" i="5"/>
  <c r="E865" i="5"/>
  <c r="E861" i="5" s="1"/>
  <c r="H983" i="5"/>
  <c r="H979" i="5" s="1"/>
  <c r="D865" i="5"/>
  <c r="D861" i="5" s="1"/>
  <c r="F865" i="5"/>
  <c r="F861" i="5" s="1"/>
  <c r="B1001" i="5"/>
  <c r="B983" i="5"/>
  <c r="C865" i="5"/>
  <c r="C861" i="5" s="1"/>
  <c r="F626" i="5"/>
  <c r="F622" i="5" s="1"/>
  <c r="C626" i="5"/>
  <c r="D626" i="5"/>
  <c r="E626" i="5"/>
  <c r="F464" i="5"/>
  <c r="D464" i="5"/>
  <c r="C464" i="5"/>
  <c r="E464" i="5"/>
  <c r="C162" i="5"/>
  <c r="C158" i="5" s="1"/>
  <c r="D162" i="5"/>
  <c r="D158" i="5" s="1"/>
  <c r="E162" i="5"/>
  <c r="E158" i="5" s="1"/>
  <c r="B162" i="5"/>
  <c r="G155" i="5"/>
  <c r="G143" i="5" s="1"/>
  <c r="G68" i="5" s="1"/>
  <c r="H155" i="5"/>
  <c r="H143" i="5" s="1"/>
  <c r="H68" i="5" s="1"/>
  <c r="I155" i="5"/>
  <c r="I143" i="5" s="1"/>
  <c r="I68" i="5" s="1"/>
  <c r="J155" i="5"/>
  <c r="J143" i="5" s="1"/>
  <c r="J68" i="5" s="1"/>
  <c r="K155" i="5"/>
  <c r="K143" i="5" s="1"/>
  <c r="K68" i="5" s="1"/>
  <c r="L155" i="5"/>
  <c r="L143" i="5" s="1"/>
  <c r="L68" i="5" s="1"/>
  <c r="G156" i="5"/>
  <c r="G144" i="5" s="1"/>
  <c r="G69" i="5" s="1"/>
  <c r="G31" i="5" s="1"/>
  <c r="G29" i="5" s="1"/>
  <c r="H156" i="5"/>
  <c r="H144" i="5" s="1"/>
  <c r="H69" i="5" s="1"/>
  <c r="H31" i="5" s="1"/>
  <c r="H29" i="5" s="1"/>
  <c r="I156" i="5"/>
  <c r="I144" i="5" s="1"/>
  <c r="I69" i="5" s="1"/>
  <c r="I31" i="5" s="1"/>
  <c r="I29" i="5" s="1"/>
  <c r="J156" i="5"/>
  <c r="J144" i="5" s="1"/>
  <c r="J69" i="5" s="1"/>
  <c r="J31" i="5" s="1"/>
  <c r="J29" i="5" s="1"/>
  <c r="K156" i="5"/>
  <c r="K144" i="5" s="1"/>
  <c r="K69" i="5" s="1"/>
  <c r="K31" i="5" s="1"/>
  <c r="K29" i="5" s="1"/>
  <c r="L156" i="5"/>
  <c r="L144" i="5" s="1"/>
  <c r="L69" i="5" s="1"/>
  <c r="L31" i="5" s="1"/>
  <c r="L29" i="5" s="1"/>
  <c r="F155" i="5"/>
  <c r="G151" i="5"/>
  <c r="H151" i="5"/>
  <c r="I151" i="5"/>
  <c r="J151" i="5"/>
  <c r="K151" i="5"/>
  <c r="L151" i="5"/>
  <c r="G152" i="5"/>
  <c r="H152" i="5"/>
  <c r="I152" i="5"/>
  <c r="J152" i="5"/>
  <c r="K152" i="5"/>
  <c r="L152" i="5"/>
  <c r="F151" i="5"/>
  <c r="F150" i="5" s="1"/>
  <c r="G147" i="5"/>
  <c r="H147" i="5"/>
  <c r="I147" i="5"/>
  <c r="J147" i="5"/>
  <c r="K147" i="5"/>
  <c r="L147" i="5"/>
  <c r="H148" i="5"/>
  <c r="I148" i="5"/>
  <c r="J148" i="5"/>
  <c r="K148" i="5"/>
  <c r="L148" i="5"/>
  <c r="F147" i="5"/>
  <c r="G122" i="5"/>
  <c r="G111" i="5" s="1"/>
  <c r="H122" i="5"/>
  <c r="H111" i="5" s="1"/>
  <c r="I122" i="5"/>
  <c r="I111" i="5" s="1"/>
  <c r="J122" i="5"/>
  <c r="J111" i="5" s="1"/>
  <c r="K122" i="5"/>
  <c r="K111" i="5" s="1"/>
  <c r="L122" i="5"/>
  <c r="L111" i="5" s="1"/>
  <c r="G123" i="5"/>
  <c r="H123" i="5"/>
  <c r="I123" i="5"/>
  <c r="I112" i="5" s="1"/>
  <c r="J123" i="5"/>
  <c r="K123" i="5"/>
  <c r="L123" i="5"/>
  <c r="F123" i="5"/>
  <c r="F122" i="5"/>
  <c r="F111" i="5" s="1"/>
  <c r="G118" i="5"/>
  <c r="G114" i="5" s="1"/>
  <c r="H118" i="5"/>
  <c r="H114" i="5" s="1"/>
  <c r="I118" i="5"/>
  <c r="I114" i="5" s="1"/>
  <c r="J118" i="5"/>
  <c r="J114" i="5" s="1"/>
  <c r="K118" i="5"/>
  <c r="K114" i="5" s="1"/>
  <c r="L118" i="5"/>
  <c r="L114" i="5" s="1"/>
  <c r="F118" i="5"/>
  <c r="C91" i="5"/>
  <c r="D91" i="5"/>
  <c r="E91" i="5"/>
  <c r="B91" i="5"/>
  <c r="G93" i="5"/>
  <c r="G82" i="5" s="1"/>
  <c r="H93" i="5"/>
  <c r="H82" i="5" s="1"/>
  <c r="I93" i="5"/>
  <c r="I82" i="5" s="1"/>
  <c r="J93" i="5"/>
  <c r="J82" i="5" s="1"/>
  <c r="J77" i="5" s="1"/>
  <c r="K93" i="5"/>
  <c r="K82" i="5" s="1"/>
  <c r="L93" i="5"/>
  <c r="L82" i="5" s="1"/>
  <c r="F91" i="5"/>
  <c r="G89" i="5"/>
  <c r="G85" i="5" s="1"/>
  <c r="G62" i="5" s="1"/>
  <c r="H89" i="5"/>
  <c r="H85" i="5" s="1"/>
  <c r="H62" i="5" s="1"/>
  <c r="I89" i="5"/>
  <c r="I85" i="5" s="1"/>
  <c r="I62" i="5" s="1"/>
  <c r="J89" i="5"/>
  <c r="J85" i="5" s="1"/>
  <c r="J62" i="5" s="1"/>
  <c r="K89" i="5"/>
  <c r="K85" i="5" s="1"/>
  <c r="K62" i="5" s="1"/>
  <c r="L89" i="5"/>
  <c r="L85" i="5" s="1"/>
  <c r="L62" i="5" s="1"/>
  <c r="F89" i="5"/>
  <c r="L1110" i="5"/>
  <c r="K1110" i="5"/>
  <c r="J1110" i="5"/>
  <c r="I1110" i="5"/>
  <c r="H1110" i="5"/>
  <c r="G1110" i="5"/>
  <c r="F1110" i="5"/>
  <c r="E1110" i="5"/>
  <c r="D1110" i="5"/>
  <c r="C1110" i="5"/>
  <c r="B1110" i="5"/>
  <c r="L1106" i="5"/>
  <c r="K1106" i="5"/>
  <c r="J1106" i="5"/>
  <c r="I1106" i="5"/>
  <c r="H1106" i="5"/>
  <c r="G1106" i="5"/>
  <c r="F1106" i="5"/>
  <c r="E1106" i="5"/>
  <c r="D1106" i="5"/>
  <c r="C1106" i="5"/>
  <c r="B1106" i="5"/>
  <c r="L1102" i="5"/>
  <c r="K1102" i="5"/>
  <c r="J1102" i="5"/>
  <c r="I1102" i="5"/>
  <c r="H1102" i="5"/>
  <c r="G1102" i="5"/>
  <c r="F1102" i="5"/>
  <c r="E1102" i="5"/>
  <c r="D1102" i="5"/>
  <c r="C1102" i="5"/>
  <c r="B1102" i="5"/>
  <c r="L1057" i="5"/>
  <c r="K1057" i="5"/>
  <c r="J1057" i="5"/>
  <c r="I1057" i="5"/>
  <c r="H1057" i="5"/>
  <c r="G1057" i="5"/>
  <c r="F1057" i="5"/>
  <c r="E1057" i="5"/>
  <c r="D1057" i="5"/>
  <c r="C1057" i="5"/>
  <c r="B1057" i="5"/>
  <c r="L1053" i="5"/>
  <c r="K1053" i="5"/>
  <c r="J1053" i="5"/>
  <c r="I1053" i="5"/>
  <c r="H1053" i="5"/>
  <c r="G1053" i="5"/>
  <c r="F1053" i="5"/>
  <c r="E1053" i="5"/>
  <c r="D1053" i="5"/>
  <c r="C1053" i="5"/>
  <c r="B1053" i="5"/>
  <c r="F1049" i="5"/>
  <c r="E1049" i="5"/>
  <c r="D1049" i="5"/>
  <c r="C1049" i="5"/>
  <c r="L1172" i="5"/>
  <c r="K1172" i="5"/>
  <c r="J1172" i="5"/>
  <c r="I1172" i="5"/>
  <c r="H1172" i="5"/>
  <c r="G1172" i="5"/>
  <c r="F1172" i="5"/>
  <c r="E1172" i="5"/>
  <c r="D1172" i="5"/>
  <c r="C1172" i="5"/>
  <c r="B1172" i="5"/>
  <c r="L1045" i="5"/>
  <c r="K1045" i="5"/>
  <c r="J1045" i="5"/>
  <c r="I1045" i="5"/>
  <c r="H1045" i="5"/>
  <c r="G1045" i="5"/>
  <c r="F1045" i="5"/>
  <c r="E1045" i="5"/>
  <c r="D1045" i="5"/>
  <c r="C1045" i="5"/>
  <c r="B1045" i="5"/>
  <c r="L1041" i="5"/>
  <c r="K1041" i="5"/>
  <c r="J1041" i="5"/>
  <c r="I1041" i="5"/>
  <c r="H1041" i="5"/>
  <c r="G1041" i="5"/>
  <c r="F1041" i="5"/>
  <c r="E1041" i="5"/>
  <c r="D1041" i="5"/>
  <c r="C1041" i="5"/>
  <c r="B1041" i="5"/>
  <c r="L1013" i="5"/>
  <c r="K1013" i="5"/>
  <c r="J1013" i="5"/>
  <c r="I1013" i="5"/>
  <c r="H1013" i="5"/>
  <c r="G1013" i="5"/>
  <c r="F1013" i="5"/>
  <c r="E1013" i="5"/>
  <c r="D1013" i="5"/>
  <c r="C1013" i="5"/>
  <c r="B1013" i="5"/>
  <c r="L1154" i="5"/>
  <c r="K1154" i="5"/>
  <c r="J1154" i="5"/>
  <c r="I1154" i="5"/>
  <c r="H1154" i="5"/>
  <c r="G1154" i="5"/>
  <c r="F1154" i="5"/>
  <c r="E1154" i="5"/>
  <c r="D1154" i="5"/>
  <c r="C1154" i="5"/>
  <c r="B1154" i="5"/>
  <c r="L952" i="5"/>
  <c r="K952" i="5"/>
  <c r="J952" i="5"/>
  <c r="I952" i="5"/>
  <c r="H952" i="5"/>
  <c r="G952" i="5"/>
  <c r="F952" i="5"/>
  <c r="E952" i="5"/>
  <c r="D952" i="5"/>
  <c r="C952" i="5"/>
  <c r="B952" i="5"/>
  <c r="L970" i="5"/>
  <c r="K970" i="5"/>
  <c r="J970" i="5"/>
  <c r="I970" i="5"/>
  <c r="H970" i="5"/>
  <c r="G970" i="5"/>
  <c r="F970" i="5"/>
  <c r="E970" i="5"/>
  <c r="D970" i="5"/>
  <c r="C970" i="5"/>
  <c r="B970" i="5"/>
  <c r="L948" i="5"/>
  <c r="K948" i="5"/>
  <c r="J948" i="5"/>
  <c r="I948" i="5"/>
  <c r="H948" i="5"/>
  <c r="G948" i="5"/>
  <c r="F948" i="5"/>
  <c r="E948" i="5"/>
  <c r="D948" i="5"/>
  <c r="C948" i="5"/>
  <c r="B948" i="5"/>
  <c r="L944" i="5"/>
  <c r="K944" i="5"/>
  <c r="J944" i="5"/>
  <c r="I944" i="5"/>
  <c r="H944" i="5"/>
  <c r="G944" i="5"/>
  <c r="F944" i="5"/>
  <c r="E944" i="5"/>
  <c r="D944" i="5"/>
  <c r="C944" i="5"/>
  <c r="B944" i="5"/>
  <c r="L940" i="5"/>
  <c r="K940" i="5"/>
  <c r="J940" i="5"/>
  <c r="I940" i="5"/>
  <c r="H940" i="5"/>
  <c r="G940" i="5"/>
  <c r="F940" i="5"/>
  <c r="E940" i="5"/>
  <c r="D940" i="5"/>
  <c r="C940" i="5"/>
  <c r="B940" i="5"/>
  <c r="L913" i="5"/>
  <c r="K913" i="5"/>
  <c r="J913" i="5"/>
  <c r="I913" i="5"/>
  <c r="H913" i="5"/>
  <c r="G913" i="5"/>
  <c r="F913" i="5"/>
  <c r="E913" i="5"/>
  <c r="D913" i="5"/>
  <c r="C913" i="5"/>
  <c r="B913" i="5"/>
  <c r="L909" i="5"/>
  <c r="K909" i="5"/>
  <c r="J909" i="5"/>
  <c r="I909" i="5"/>
  <c r="H909" i="5"/>
  <c r="G909" i="5"/>
  <c r="F909" i="5"/>
  <c r="E909" i="5"/>
  <c r="D909" i="5"/>
  <c r="C909" i="5"/>
  <c r="B909" i="5"/>
  <c r="L802" i="5"/>
  <c r="K802" i="5"/>
  <c r="J802" i="5"/>
  <c r="I802" i="5"/>
  <c r="H802" i="5"/>
  <c r="G802" i="5"/>
  <c r="F802" i="5"/>
  <c r="E802" i="5"/>
  <c r="D802" i="5"/>
  <c r="C802" i="5"/>
  <c r="B802" i="5"/>
  <c r="L778" i="5"/>
  <c r="K778" i="5"/>
  <c r="J778" i="5"/>
  <c r="I778" i="5"/>
  <c r="H778" i="5"/>
  <c r="G778" i="5"/>
  <c r="F778" i="5"/>
  <c r="E778" i="5"/>
  <c r="D778" i="5"/>
  <c r="C778" i="5"/>
  <c r="B778" i="5"/>
  <c r="L752" i="5"/>
  <c r="K752" i="5"/>
  <c r="J752" i="5"/>
  <c r="I752" i="5"/>
  <c r="H752" i="5"/>
  <c r="G752" i="5"/>
  <c r="F752" i="5"/>
  <c r="E752" i="5"/>
  <c r="D752" i="5"/>
  <c r="C752" i="5"/>
  <c r="B752" i="5"/>
  <c r="L1081" i="5"/>
  <c r="K1081" i="5"/>
  <c r="J1081" i="5"/>
  <c r="I1081" i="5"/>
  <c r="H1081" i="5"/>
  <c r="G1081" i="5"/>
  <c r="F1081" i="5"/>
  <c r="E1081" i="5"/>
  <c r="D1081" i="5"/>
  <c r="C1081" i="5"/>
  <c r="B1081" i="5"/>
  <c r="L1077" i="5"/>
  <c r="K1077" i="5"/>
  <c r="J1077" i="5"/>
  <c r="I1077" i="5"/>
  <c r="H1077" i="5"/>
  <c r="G1077" i="5"/>
  <c r="F1077" i="5"/>
  <c r="E1077" i="5"/>
  <c r="D1077" i="5"/>
  <c r="C1077" i="5"/>
  <c r="B1077" i="5"/>
  <c r="L756" i="5"/>
  <c r="K756" i="5"/>
  <c r="J756" i="5"/>
  <c r="I756" i="5"/>
  <c r="H756" i="5"/>
  <c r="G756" i="5"/>
  <c r="F756" i="5"/>
  <c r="E756" i="5"/>
  <c r="D756" i="5"/>
  <c r="C756" i="5"/>
  <c r="B756" i="5"/>
  <c r="L716" i="5"/>
  <c r="K716" i="5"/>
  <c r="J716" i="5"/>
  <c r="I716" i="5"/>
  <c r="H716" i="5"/>
  <c r="G716" i="5"/>
  <c r="F716" i="5"/>
  <c r="E716" i="5"/>
  <c r="D716" i="5"/>
  <c r="C716" i="5"/>
  <c r="B716" i="5"/>
  <c r="L698" i="5"/>
  <c r="K698" i="5"/>
  <c r="J698" i="5"/>
  <c r="I698" i="5"/>
  <c r="H698" i="5"/>
  <c r="G698" i="5"/>
  <c r="F698" i="5"/>
  <c r="E698" i="5"/>
  <c r="D698" i="5"/>
  <c r="C698" i="5"/>
  <c r="B698" i="5"/>
  <c r="L694" i="5"/>
  <c r="K694" i="5"/>
  <c r="J694" i="5"/>
  <c r="I694" i="5"/>
  <c r="H694" i="5"/>
  <c r="G694" i="5"/>
  <c r="F694" i="5"/>
  <c r="E694" i="5"/>
  <c r="D694" i="5"/>
  <c r="C694" i="5"/>
  <c r="B694" i="5"/>
  <c r="L690" i="5"/>
  <c r="K690" i="5"/>
  <c r="J690" i="5"/>
  <c r="I690" i="5"/>
  <c r="H690" i="5"/>
  <c r="G690" i="5"/>
  <c r="F690" i="5"/>
  <c r="E690" i="5"/>
  <c r="D690" i="5"/>
  <c r="C690" i="5"/>
  <c r="B690" i="5"/>
  <c r="L686" i="5"/>
  <c r="K686" i="5"/>
  <c r="J686" i="5"/>
  <c r="I686" i="5"/>
  <c r="H686" i="5"/>
  <c r="G686" i="5"/>
  <c r="F686" i="5"/>
  <c r="E686" i="5"/>
  <c r="D686" i="5"/>
  <c r="C686" i="5"/>
  <c r="B686" i="5"/>
  <c r="L682" i="5"/>
  <c r="K682" i="5"/>
  <c r="J682" i="5"/>
  <c r="I682" i="5"/>
  <c r="H682" i="5"/>
  <c r="G682" i="5"/>
  <c r="F682" i="5"/>
  <c r="E682" i="5"/>
  <c r="D682" i="5"/>
  <c r="C682" i="5"/>
  <c r="B682" i="5"/>
  <c r="L664" i="5"/>
  <c r="K664" i="5"/>
  <c r="J664" i="5"/>
  <c r="I664" i="5"/>
  <c r="H664" i="5"/>
  <c r="G664" i="5"/>
  <c r="F664" i="5"/>
  <c r="E664" i="5"/>
  <c r="D664" i="5"/>
  <c r="C664" i="5"/>
  <c r="B664" i="5"/>
  <c r="L617" i="5"/>
  <c r="K617" i="5"/>
  <c r="J617" i="5"/>
  <c r="I617" i="5"/>
  <c r="H617" i="5"/>
  <c r="G617" i="5"/>
  <c r="F617" i="5"/>
  <c r="E617" i="5"/>
  <c r="D617" i="5"/>
  <c r="C617" i="5"/>
  <c r="B617" i="5"/>
  <c r="L613" i="5"/>
  <c r="K613" i="5"/>
  <c r="J613" i="5"/>
  <c r="I613" i="5"/>
  <c r="H613" i="5"/>
  <c r="G613" i="5"/>
  <c r="F613" i="5"/>
  <c r="E613" i="5"/>
  <c r="D613" i="5"/>
  <c r="C613" i="5"/>
  <c r="B613" i="5"/>
  <c r="L609" i="5"/>
  <c r="K609" i="5"/>
  <c r="J609" i="5"/>
  <c r="I609" i="5"/>
  <c r="H609" i="5"/>
  <c r="G609" i="5"/>
  <c r="F609" i="5"/>
  <c r="E609" i="5"/>
  <c r="D609" i="5"/>
  <c r="C609" i="5"/>
  <c r="B609" i="5"/>
  <c r="L605" i="5"/>
  <c r="K605" i="5"/>
  <c r="J605" i="5"/>
  <c r="I605" i="5"/>
  <c r="H605" i="5"/>
  <c r="G605" i="5"/>
  <c r="F605" i="5"/>
  <c r="E605" i="5"/>
  <c r="D605" i="5"/>
  <c r="C605" i="5"/>
  <c r="B605" i="5"/>
  <c r="L601" i="5"/>
  <c r="K601" i="5"/>
  <c r="J601" i="5"/>
  <c r="I601" i="5"/>
  <c r="H601" i="5"/>
  <c r="G601" i="5"/>
  <c r="F601" i="5"/>
  <c r="E601" i="5"/>
  <c r="D601" i="5"/>
  <c r="C601" i="5"/>
  <c r="B601" i="5"/>
  <c r="L574" i="5"/>
  <c r="K574" i="5"/>
  <c r="J574" i="5"/>
  <c r="I574" i="5"/>
  <c r="H574" i="5"/>
  <c r="G574" i="5"/>
  <c r="F574" i="5"/>
  <c r="E574" i="5"/>
  <c r="D574" i="5"/>
  <c r="C574" i="5"/>
  <c r="B574" i="5"/>
  <c r="L556" i="5"/>
  <c r="K556" i="5"/>
  <c r="J556" i="5"/>
  <c r="I556" i="5"/>
  <c r="H556" i="5"/>
  <c r="G556" i="5"/>
  <c r="F556" i="5"/>
  <c r="E556" i="5"/>
  <c r="D556" i="5"/>
  <c r="C556" i="5"/>
  <c r="B556" i="5"/>
  <c r="L538" i="5"/>
  <c r="K538" i="5"/>
  <c r="J538" i="5"/>
  <c r="I538" i="5"/>
  <c r="H538" i="5"/>
  <c r="G538" i="5"/>
  <c r="F538" i="5"/>
  <c r="E538" i="5"/>
  <c r="D538" i="5"/>
  <c r="C538" i="5"/>
  <c r="B538" i="5"/>
  <c r="L520" i="5"/>
  <c r="K520" i="5"/>
  <c r="J520" i="5"/>
  <c r="I520" i="5"/>
  <c r="H520" i="5"/>
  <c r="G520" i="5"/>
  <c r="F520" i="5"/>
  <c r="E520" i="5"/>
  <c r="D520" i="5"/>
  <c r="C520" i="5"/>
  <c r="B520" i="5"/>
  <c r="L502" i="5"/>
  <c r="K502" i="5"/>
  <c r="J502" i="5"/>
  <c r="I502" i="5"/>
  <c r="H502" i="5"/>
  <c r="G502" i="5"/>
  <c r="F502" i="5"/>
  <c r="E502" i="5"/>
  <c r="D502" i="5"/>
  <c r="C502" i="5"/>
  <c r="B502" i="5"/>
  <c r="L383" i="5"/>
  <c r="K383" i="5"/>
  <c r="J383" i="5"/>
  <c r="I383" i="5"/>
  <c r="H383" i="5"/>
  <c r="G383" i="5"/>
  <c r="F383" i="5"/>
  <c r="E383" i="5"/>
  <c r="D383" i="5"/>
  <c r="C383" i="5"/>
  <c r="B383" i="5"/>
  <c r="L365" i="5"/>
  <c r="K365" i="5"/>
  <c r="J365" i="5"/>
  <c r="I365" i="5"/>
  <c r="H365" i="5"/>
  <c r="G365" i="5"/>
  <c r="F365" i="5"/>
  <c r="E365" i="5"/>
  <c r="D365" i="5"/>
  <c r="C365" i="5"/>
  <c r="B365" i="5"/>
  <c r="L361" i="5"/>
  <c r="K361" i="5"/>
  <c r="J361" i="5"/>
  <c r="I361" i="5"/>
  <c r="H361" i="5"/>
  <c r="G361" i="5"/>
  <c r="F361" i="5"/>
  <c r="E361" i="5"/>
  <c r="D361" i="5"/>
  <c r="C361" i="5"/>
  <c r="B361" i="5"/>
  <c r="L357" i="5"/>
  <c r="K357" i="5"/>
  <c r="J357" i="5"/>
  <c r="I357" i="5"/>
  <c r="H357" i="5"/>
  <c r="G357" i="5"/>
  <c r="F357" i="5"/>
  <c r="E357" i="5"/>
  <c r="D357" i="5"/>
  <c r="C357" i="5"/>
  <c r="B357" i="5"/>
  <c r="L339" i="5"/>
  <c r="K339" i="5"/>
  <c r="J339" i="5"/>
  <c r="I339" i="5"/>
  <c r="H339" i="5"/>
  <c r="G339" i="5"/>
  <c r="F339" i="5"/>
  <c r="E339" i="5"/>
  <c r="D339" i="5"/>
  <c r="C339" i="5"/>
  <c r="B339" i="5"/>
  <c r="L321" i="5"/>
  <c r="K321" i="5"/>
  <c r="J321" i="5"/>
  <c r="I321" i="5"/>
  <c r="H321" i="5"/>
  <c r="G321" i="5"/>
  <c r="F321" i="5"/>
  <c r="E321" i="5"/>
  <c r="D321" i="5"/>
  <c r="C321" i="5"/>
  <c r="B321" i="5"/>
  <c r="L317" i="5"/>
  <c r="K317" i="5"/>
  <c r="J317" i="5"/>
  <c r="I317" i="5"/>
  <c r="H317" i="5"/>
  <c r="G317" i="5"/>
  <c r="F317" i="5"/>
  <c r="E317" i="5"/>
  <c r="D317" i="5"/>
  <c r="C317" i="5"/>
  <c r="B317" i="5"/>
  <c r="L299" i="5"/>
  <c r="K299" i="5"/>
  <c r="J299" i="5"/>
  <c r="I299" i="5"/>
  <c r="H299" i="5"/>
  <c r="G299" i="5"/>
  <c r="F299" i="5"/>
  <c r="E299" i="5"/>
  <c r="D299" i="5"/>
  <c r="C299" i="5"/>
  <c r="B299" i="5"/>
  <c r="L191" i="5"/>
  <c r="K191" i="5"/>
  <c r="J191" i="5"/>
  <c r="I191" i="5"/>
  <c r="H191" i="5"/>
  <c r="G191" i="5"/>
  <c r="F191" i="5"/>
  <c r="E191" i="5"/>
  <c r="D191" i="5"/>
  <c r="C191" i="5"/>
  <c r="B191" i="5"/>
  <c r="L187" i="5"/>
  <c r="K187" i="5"/>
  <c r="J187" i="5"/>
  <c r="I187" i="5"/>
  <c r="H187" i="5"/>
  <c r="G187" i="5"/>
  <c r="F187" i="5"/>
  <c r="E187" i="5"/>
  <c r="D187" i="5"/>
  <c r="C187" i="5"/>
  <c r="B187" i="5"/>
  <c r="L183" i="5"/>
  <c r="K183" i="5"/>
  <c r="J183" i="5"/>
  <c r="I183" i="5"/>
  <c r="H183" i="5"/>
  <c r="G183" i="5"/>
  <c r="F183" i="5"/>
  <c r="E183" i="5"/>
  <c r="D183" i="5"/>
  <c r="C183" i="5"/>
  <c r="B183" i="5"/>
  <c r="L179" i="5"/>
  <c r="K179" i="5"/>
  <c r="J179" i="5"/>
  <c r="I179" i="5"/>
  <c r="H179" i="5"/>
  <c r="G179" i="5"/>
  <c r="F179" i="5"/>
  <c r="E179" i="5"/>
  <c r="D179" i="5"/>
  <c r="C179" i="5"/>
  <c r="B179" i="5"/>
  <c r="L175" i="5"/>
  <c r="K175" i="5"/>
  <c r="J175" i="5"/>
  <c r="I175" i="5"/>
  <c r="H175" i="5"/>
  <c r="G175" i="5"/>
  <c r="F175" i="5"/>
  <c r="E175" i="5"/>
  <c r="D175" i="5"/>
  <c r="C175" i="5"/>
  <c r="B175" i="5"/>
  <c r="L171" i="5"/>
  <c r="K171" i="5"/>
  <c r="J171" i="5"/>
  <c r="I171" i="5"/>
  <c r="H171" i="5"/>
  <c r="G171" i="5"/>
  <c r="F171" i="5"/>
  <c r="E171" i="5"/>
  <c r="D171" i="5"/>
  <c r="C171" i="5"/>
  <c r="B171" i="5"/>
  <c r="E153" i="5"/>
  <c r="D153" i="5"/>
  <c r="C153" i="5"/>
  <c r="B153" i="5"/>
  <c r="E149" i="5"/>
  <c r="D149" i="5"/>
  <c r="C149" i="5"/>
  <c r="B149" i="5"/>
  <c r="E145" i="5"/>
  <c r="D145" i="5"/>
  <c r="C145" i="5"/>
  <c r="B145" i="5"/>
  <c r="E120" i="5"/>
  <c r="D120" i="5"/>
  <c r="C120" i="5"/>
  <c r="B120" i="5"/>
  <c r="E116" i="5"/>
  <c r="D116" i="5"/>
  <c r="C116" i="5"/>
  <c r="E87" i="5"/>
  <c r="D87" i="5"/>
  <c r="C87" i="5"/>
  <c r="L535" i="5" l="1"/>
  <c r="L473" i="5" s="1"/>
  <c r="I475" i="5"/>
  <c r="I252" i="5" s="1"/>
  <c r="K77" i="5"/>
  <c r="L77" i="5"/>
  <c r="I77" i="5"/>
  <c r="H77" i="5"/>
  <c r="G77" i="5"/>
  <c r="H467" i="5"/>
  <c r="I529" i="5"/>
  <c r="I525" i="5" s="1"/>
  <c r="I467" i="5"/>
  <c r="K467" i="5"/>
  <c r="L467" i="5"/>
  <c r="G529" i="5"/>
  <c r="G525" i="5" s="1"/>
  <c r="G467" i="5"/>
  <c r="J467" i="5"/>
  <c r="L470" i="5"/>
  <c r="H264" i="5"/>
  <c r="K475" i="5"/>
  <c r="K252" i="5" s="1"/>
  <c r="K19" i="5" s="1"/>
  <c r="K17" i="5" s="1"/>
  <c r="H475" i="5"/>
  <c r="H252" i="5" s="1"/>
  <c r="H19" i="5" s="1"/>
  <c r="H17" i="5" s="1"/>
  <c r="J873" i="5"/>
  <c r="J871" i="5" s="1"/>
  <c r="G1141" i="5"/>
  <c r="K255" i="5"/>
  <c r="G250" i="5"/>
  <c r="G19" i="5"/>
  <c r="G17" i="5" s="1"/>
  <c r="K265" i="5"/>
  <c r="K43" i="5"/>
  <c r="K41" i="5" s="1"/>
  <c r="H265" i="5"/>
  <c r="H43" i="5"/>
  <c r="H41" i="5" s="1"/>
  <c r="G254" i="5"/>
  <c r="I265" i="5"/>
  <c r="I43" i="5"/>
  <c r="I41" i="5" s="1"/>
  <c r="J265" i="5"/>
  <c r="J43" i="5"/>
  <c r="J41" i="5" s="1"/>
  <c r="I250" i="5"/>
  <c r="I19" i="5"/>
  <c r="I17" i="5" s="1"/>
  <c r="L250" i="5"/>
  <c r="L19" i="5"/>
  <c r="L17" i="5" s="1"/>
  <c r="I255" i="5"/>
  <c r="L265" i="5"/>
  <c r="L43" i="5"/>
  <c r="L41" i="5" s="1"/>
  <c r="G41" i="5"/>
  <c r="L254" i="5"/>
  <c r="J264" i="5"/>
  <c r="J255" i="5"/>
  <c r="H255" i="5"/>
  <c r="K262" i="5"/>
  <c r="L255" i="5"/>
  <c r="H251" i="5"/>
  <c r="J867" i="5"/>
  <c r="H874" i="5"/>
  <c r="K886" i="5"/>
  <c r="L876" i="5"/>
  <c r="I876" i="5"/>
  <c r="H876" i="5"/>
  <c r="J876" i="5"/>
  <c r="I874" i="5"/>
  <c r="K876" i="5"/>
  <c r="J1001" i="5"/>
  <c r="J997" i="5" s="1"/>
  <c r="K1001" i="5"/>
  <c r="K997" i="5" s="1"/>
  <c r="L888" i="5"/>
  <c r="H888" i="5"/>
  <c r="J888" i="5"/>
  <c r="H32" i="5"/>
  <c r="I32" i="5"/>
  <c r="G886" i="5"/>
  <c r="G874" i="5"/>
  <c r="J32" i="5"/>
  <c r="J874" i="5"/>
  <c r="K888" i="5"/>
  <c r="L32" i="5"/>
  <c r="G878" i="5"/>
  <c r="K874" i="5"/>
  <c r="L1090" i="5"/>
  <c r="L1086" i="5" s="1"/>
  <c r="H1090" i="5"/>
  <c r="H1086" i="5" s="1"/>
  <c r="K1090" i="5"/>
  <c r="K1086" i="5" s="1"/>
  <c r="G32" i="5"/>
  <c r="L874" i="5"/>
  <c r="L897" i="5"/>
  <c r="L893" i="5" s="1"/>
  <c r="L867" i="5"/>
  <c r="K897" i="5"/>
  <c r="K893" i="5" s="1"/>
  <c r="J897" i="5"/>
  <c r="J893" i="5" s="1"/>
  <c r="H897" i="5"/>
  <c r="H893" i="5" s="1"/>
  <c r="I867" i="5"/>
  <c r="H628" i="5"/>
  <c r="J646" i="5"/>
  <c r="I646" i="5"/>
  <c r="H707" i="5"/>
  <c r="H703" i="5" s="1"/>
  <c r="K646" i="5"/>
  <c r="H646" i="5"/>
  <c r="H644" i="5"/>
  <c r="L646" i="5"/>
  <c r="H645" i="5"/>
  <c r="J645" i="5"/>
  <c r="L645" i="5"/>
  <c r="K645" i="5"/>
  <c r="I645" i="5"/>
  <c r="L264" i="5"/>
  <c r="I661" i="5"/>
  <c r="I644" i="5" s="1"/>
  <c r="K661" i="5"/>
  <c r="K644" i="5" s="1"/>
  <c r="J661" i="5"/>
  <c r="J644" i="5" s="1"/>
  <c r="L661" i="5"/>
  <c r="L644" i="5" s="1"/>
  <c r="J628" i="5"/>
  <c r="I264" i="5"/>
  <c r="G749" i="5"/>
  <c r="G644" i="5" s="1"/>
  <c r="L628" i="5"/>
  <c r="I628" i="5"/>
  <c r="K628" i="5"/>
  <c r="K655" i="5"/>
  <c r="K651" i="5" s="1"/>
  <c r="K470" i="5"/>
  <c r="I470" i="5"/>
  <c r="G470" i="5"/>
  <c r="J655" i="5"/>
  <c r="J651" i="5" s="1"/>
  <c r="H470" i="5"/>
  <c r="I583" i="5"/>
  <c r="I579" i="5" s="1"/>
  <c r="H583" i="5"/>
  <c r="H579" i="5" s="1"/>
  <c r="L140" i="5"/>
  <c r="L65" i="5" s="1"/>
  <c r="L27" i="5" s="1"/>
  <c r="G480" i="5"/>
  <c r="K583" i="5"/>
  <c r="K579" i="5" s="1"/>
  <c r="K348" i="5"/>
  <c r="K344" i="5" s="1"/>
  <c r="L583" i="5"/>
  <c r="L579" i="5" s="1"/>
  <c r="G535" i="5"/>
  <c r="G473" i="5" s="1"/>
  <c r="K354" i="5"/>
  <c r="G296" i="5"/>
  <c r="G282" i="5" s="1"/>
  <c r="G284" i="5"/>
  <c r="H354" i="5"/>
  <c r="G281" i="5"/>
  <c r="I348" i="5"/>
  <c r="I344" i="5" s="1"/>
  <c r="J314" i="5"/>
  <c r="J279" i="5" s="1"/>
  <c r="J280" i="5"/>
  <c r="J254" i="5" s="1"/>
  <c r="H314" i="5"/>
  <c r="H280" i="5"/>
  <c r="H254" i="5" s="1"/>
  <c r="I314" i="5"/>
  <c r="I280" i="5"/>
  <c r="I254" i="5" s="1"/>
  <c r="K314" i="5"/>
  <c r="K280" i="5"/>
  <c r="K254" i="5" s="1"/>
  <c r="J140" i="5"/>
  <c r="J65" i="5" s="1"/>
  <c r="J27" i="5" s="1"/>
  <c r="H150" i="5"/>
  <c r="K275" i="5"/>
  <c r="L354" i="5"/>
  <c r="L279" i="5" s="1"/>
  <c r="G354" i="5"/>
  <c r="G279" i="5" s="1"/>
  <c r="I275" i="5"/>
  <c r="L348" i="5"/>
  <c r="L344" i="5" s="1"/>
  <c r="I354" i="5"/>
  <c r="L275" i="5"/>
  <c r="H275" i="5"/>
  <c r="I308" i="5"/>
  <c r="I304" i="5" s="1"/>
  <c r="I150" i="5"/>
  <c r="I276" i="5"/>
  <c r="H276" i="5"/>
  <c r="J276" i="5"/>
  <c r="J275" i="5"/>
  <c r="J290" i="5"/>
  <c r="J273" i="5" s="1"/>
  <c r="G59" i="5"/>
  <c r="I290" i="5"/>
  <c r="H140" i="5"/>
  <c r="H65" i="5" s="1"/>
  <c r="H27" i="5" s="1"/>
  <c r="G150" i="5"/>
  <c r="K276" i="5"/>
  <c r="G140" i="5"/>
  <c r="G65" i="5" s="1"/>
  <c r="I140" i="5"/>
  <c r="I65" i="5" s="1"/>
  <c r="I27" i="5" s="1"/>
  <c r="L150" i="5"/>
  <c r="L276" i="5"/>
  <c r="K59" i="5"/>
  <c r="I59" i="5"/>
  <c r="B52" i="5"/>
  <c r="B48" i="5" s="1"/>
  <c r="I60" i="5"/>
  <c r="H59" i="5"/>
  <c r="J59" i="5"/>
  <c r="L59" i="5"/>
  <c r="F59" i="5"/>
  <c r="F21" i="5" s="1"/>
  <c r="K150" i="5"/>
  <c r="K140" i="5"/>
  <c r="K65" i="5" s="1"/>
  <c r="K27" i="5" s="1"/>
  <c r="J150" i="5"/>
  <c r="I168" i="5"/>
  <c r="K168" i="5"/>
  <c r="G168" i="5"/>
  <c r="J168" i="5"/>
  <c r="F168" i="5"/>
  <c r="F153" i="5"/>
  <c r="F143" i="5"/>
  <c r="F68" i="5" s="1"/>
  <c r="F154" i="5"/>
  <c r="F142" i="5" s="1"/>
  <c r="F67" i="5" s="1"/>
  <c r="F140" i="5"/>
  <c r="F146" i="5"/>
  <c r="F139" i="5" s="1"/>
  <c r="F117" i="5"/>
  <c r="F113" i="5" s="1"/>
  <c r="F114" i="5"/>
  <c r="H168" i="5"/>
  <c r="L168" i="5"/>
  <c r="H141" i="5"/>
  <c r="K141" i="5"/>
  <c r="L141" i="5"/>
  <c r="J141" i="5"/>
  <c r="I141" i="5"/>
  <c r="G141" i="5"/>
  <c r="H146" i="5"/>
  <c r="I154" i="5"/>
  <c r="I142" i="5" s="1"/>
  <c r="I67" i="5" s="1"/>
  <c r="H154" i="5"/>
  <c r="H142" i="5" s="1"/>
  <c r="H67" i="5" s="1"/>
  <c r="L146" i="5"/>
  <c r="G154" i="5"/>
  <c r="G142" i="5" s="1"/>
  <c r="G67" i="5" s="1"/>
  <c r="K146" i="5"/>
  <c r="L154" i="5"/>
  <c r="L142" i="5" s="1"/>
  <c r="L67" i="5" s="1"/>
  <c r="J146" i="5"/>
  <c r="K154" i="5"/>
  <c r="K142" i="5" s="1"/>
  <c r="K67" i="5" s="1"/>
  <c r="I146" i="5"/>
  <c r="J154" i="5"/>
  <c r="J142" i="5" s="1"/>
  <c r="J67" i="5" s="1"/>
  <c r="G146" i="5"/>
  <c r="K121" i="5"/>
  <c r="K110" i="5" s="1"/>
  <c r="K112" i="5"/>
  <c r="K60" i="5" s="1"/>
  <c r="J121" i="5"/>
  <c r="J110" i="5" s="1"/>
  <c r="J112" i="5"/>
  <c r="J60" i="5" s="1"/>
  <c r="H121" i="5"/>
  <c r="H110" i="5" s="1"/>
  <c r="H112" i="5"/>
  <c r="H60" i="5" s="1"/>
  <c r="G121" i="5"/>
  <c r="G110" i="5" s="1"/>
  <c r="G112" i="5"/>
  <c r="G60" i="5" s="1"/>
  <c r="F121" i="5"/>
  <c r="F110" i="5" s="1"/>
  <c r="F112" i="5"/>
  <c r="F60" i="5" s="1"/>
  <c r="F22" i="5" s="1"/>
  <c r="L121" i="5"/>
  <c r="L110" i="5" s="1"/>
  <c r="L112" i="5"/>
  <c r="L60" i="5" s="1"/>
  <c r="I121" i="5"/>
  <c r="I110" i="5" s="1"/>
  <c r="F88" i="5"/>
  <c r="F84" i="5" s="1"/>
  <c r="F61" i="5" s="1"/>
  <c r="F85" i="5"/>
  <c r="F77" i="5" s="1"/>
  <c r="F107" i="5"/>
  <c r="F55" i="5" s="1"/>
  <c r="F14" i="5" s="1"/>
  <c r="H1163" i="5"/>
  <c r="B246" i="5"/>
  <c r="G961" i="5"/>
  <c r="G957" i="5" s="1"/>
  <c r="G743" i="5"/>
  <c r="B344" i="5"/>
  <c r="G651" i="5"/>
  <c r="B721" i="5"/>
  <c r="B525" i="5"/>
  <c r="C622" i="5"/>
  <c r="D622" i="5"/>
  <c r="E622" i="5"/>
  <c r="B247" i="5"/>
  <c r="G276" i="5"/>
  <c r="G308" i="5"/>
  <c r="G304" i="5" s="1"/>
  <c r="G628" i="5"/>
  <c r="G867" i="5"/>
  <c r="B957" i="5"/>
  <c r="F460" i="5"/>
  <c r="F240" i="5" s="1"/>
  <c r="F244" i="5"/>
  <c r="E460" i="5"/>
  <c r="E240" i="5" s="1"/>
  <c r="E244" i="5"/>
  <c r="E11" i="5" s="1"/>
  <c r="C460" i="5"/>
  <c r="C240" i="5" s="1"/>
  <c r="C244" i="5"/>
  <c r="C11" i="5" s="1"/>
  <c r="D460" i="5"/>
  <c r="D240" i="5" s="1"/>
  <c r="D244" i="5"/>
  <c r="D11" i="5" s="1"/>
  <c r="B273" i="5"/>
  <c r="G275" i="5"/>
  <c r="B304" i="5"/>
  <c r="G897" i="5"/>
  <c r="G893" i="5" s="1"/>
  <c r="G330" i="5"/>
  <c r="B651" i="5"/>
  <c r="G547" i="5"/>
  <c r="G565" i="5"/>
  <c r="G922" i="5"/>
  <c r="G769" i="5"/>
  <c r="G765" i="5" s="1"/>
  <c r="B464" i="5"/>
  <c r="B765" i="5"/>
  <c r="B370" i="5"/>
  <c r="G348" i="5"/>
  <c r="G344" i="5" s="1"/>
  <c r="G707" i="5"/>
  <c r="B865" i="5"/>
  <c r="L304" i="5"/>
  <c r="J304" i="5"/>
  <c r="H304" i="5"/>
  <c r="K304" i="5"/>
  <c r="H286" i="5"/>
  <c r="L286" i="5"/>
  <c r="K286" i="5"/>
  <c r="H867" i="5"/>
  <c r="K867" i="5"/>
  <c r="H330" i="5"/>
  <c r="I106" i="5"/>
  <c r="H106" i="5"/>
  <c r="H1001" i="5"/>
  <c r="H997" i="5" s="1"/>
  <c r="L106" i="5"/>
  <c r="K106" i="5"/>
  <c r="J106" i="5"/>
  <c r="F106" i="5"/>
  <c r="G106" i="5"/>
  <c r="L135" i="5"/>
  <c r="K135" i="5"/>
  <c r="F135" i="5"/>
  <c r="J135" i="5"/>
  <c r="I135" i="5"/>
  <c r="H135" i="5"/>
  <c r="G135" i="5"/>
  <c r="G583" i="5"/>
  <c r="L136" i="5"/>
  <c r="K136" i="5"/>
  <c r="I136" i="5"/>
  <c r="H136" i="5"/>
  <c r="J136" i="5"/>
  <c r="G136" i="5"/>
  <c r="L145" i="5"/>
  <c r="G145" i="5"/>
  <c r="I1001" i="5"/>
  <c r="I997" i="5" s="1"/>
  <c r="J583" i="5"/>
  <c r="J579" i="5" s="1"/>
  <c r="I1090" i="5"/>
  <c r="I1086" i="5" s="1"/>
  <c r="L1001" i="5"/>
  <c r="L997" i="5" s="1"/>
  <c r="G983" i="5"/>
  <c r="H120" i="5"/>
  <c r="G1090" i="5"/>
  <c r="G1086" i="5" s="1"/>
  <c r="I922" i="5"/>
  <c r="I918" i="5" s="1"/>
  <c r="H783" i="5"/>
  <c r="G94" i="5"/>
  <c r="G83" i="5" s="1"/>
  <c r="H94" i="5"/>
  <c r="H83" i="5" s="1"/>
  <c r="J94" i="5"/>
  <c r="J83" i="5" s="1"/>
  <c r="K94" i="5"/>
  <c r="K83" i="5" s="1"/>
  <c r="L94" i="5"/>
  <c r="L83" i="5" s="1"/>
  <c r="I94" i="5"/>
  <c r="I83" i="5" s="1"/>
  <c r="J149" i="5"/>
  <c r="H348" i="5"/>
  <c r="B104" i="5"/>
  <c r="B158" i="5"/>
  <c r="G290" i="5"/>
  <c r="G149" i="5"/>
  <c r="L153" i="5"/>
  <c r="I725" i="5"/>
  <c r="B1086" i="5"/>
  <c r="I119" i="5"/>
  <c r="I115" i="5" s="1"/>
  <c r="K119" i="5"/>
  <c r="K115" i="5" s="1"/>
  <c r="J119" i="5"/>
  <c r="J115" i="5" s="1"/>
  <c r="G119" i="5"/>
  <c r="G115" i="5" s="1"/>
  <c r="H119" i="5"/>
  <c r="H115" i="5" s="1"/>
  <c r="L119" i="5"/>
  <c r="L115" i="5" s="1"/>
  <c r="B893" i="5"/>
  <c r="B979" i="5"/>
  <c r="G90" i="5"/>
  <c r="G86" i="5" s="1"/>
  <c r="G63" i="5" s="1"/>
  <c r="G25" i="5" s="1"/>
  <c r="G23" i="5" s="1"/>
  <c r="J90" i="5"/>
  <c r="J86" i="5" s="1"/>
  <c r="J63" i="5" s="1"/>
  <c r="J25" i="5" s="1"/>
  <c r="J23" i="5" s="1"/>
  <c r="H90" i="5"/>
  <c r="H86" i="5" s="1"/>
  <c r="H63" i="5" s="1"/>
  <c r="H25" i="5" s="1"/>
  <c r="H23" i="5" s="1"/>
  <c r="K90" i="5"/>
  <c r="K86" i="5" s="1"/>
  <c r="K63" i="5" s="1"/>
  <c r="K25" i="5" s="1"/>
  <c r="K23" i="5" s="1"/>
  <c r="L90" i="5"/>
  <c r="L86" i="5" s="1"/>
  <c r="L63" i="5" s="1"/>
  <c r="L25" i="5" s="1"/>
  <c r="L23" i="5" s="1"/>
  <c r="I90" i="5"/>
  <c r="I86" i="5" s="1"/>
  <c r="I63" i="5" s="1"/>
  <c r="I25" i="5" s="1"/>
  <c r="I23" i="5" s="1"/>
  <c r="B997" i="5"/>
  <c r="G1001" i="5"/>
  <c r="G997" i="5" s="1"/>
  <c r="K787" i="5"/>
  <c r="K153" i="5"/>
  <c r="J153" i="5"/>
  <c r="F120" i="5"/>
  <c r="C104" i="5"/>
  <c r="E100" i="5"/>
  <c r="E104" i="5"/>
  <c r="D100" i="5"/>
  <c r="D104" i="5"/>
  <c r="C100" i="5"/>
  <c r="I120" i="5"/>
  <c r="K145" i="5"/>
  <c r="G153" i="5"/>
  <c r="L120" i="5"/>
  <c r="J120" i="5"/>
  <c r="I145" i="5"/>
  <c r="J145" i="5"/>
  <c r="E133" i="5"/>
  <c r="E129" i="5" s="1"/>
  <c r="D133" i="5"/>
  <c r="D129" i="5" s="1"/>
  <c r="C133" i="5"/>
  <c r="C129" i="5" s="1"/>
  <c r="H145" i="5"/>
  <c r="H162" i="5"/>
  <c r="L162" i="5"/>
  <c r="K162" i="5"/>
  <c r="J162" i="5"/>
  <c r="G162" i="5"/>
  <c r="I162" i="5"/>
  <c r="F162" i="5"/>
  <c r="I153" i="5"/>
  <c r="H153" i="5"/>
  <c r="I149" i="5"/>
  <c r="F149" i="5"/>
  <c r="H149" i="5"/>
  <c r="B133" i="5"/>
  <c r="L149" i="5"/>
  <c r="K149" i="5"/>
  <c r="F145" i="5"/>
  <c r="B100" i="5"/>
  <c r="B116" i="5"/>
  <c r="G120" i="5"/>
  <c r="K120" i="5"/>
  <c r="F116" i="5"/>
  <c r="F87" i="5"/>
  <c r="L78" i="5" l="1"/>
  <c r="K78" i="5"/>
  <c r="K40" i="5"/>
  <c r="K38" i="5" s="1"/>
  <c r="J78" i="5"/>
  <c r="L262" i="5"/>
  <c r="L40" i="5"/>
  <c r="L38" i="5" s="1"/>
  <c r="J262" i="5"/>
  <c r="J40" i="5"/>
  <c r="J38" i="5" s="1"/>
  <c r="I262" i="5"/>
  <c r="I40" i="5"/>
  <c r="I38" i="5" s="1"/>
  <c r="I78" i="5"/>
  <c r="H262" i="5"/>
  <c r="H40" i="5"/>
  <c r="H38" i="5" s="1"/>
  <c r="H78" i="5"/>
  <c r="G78" i="5"/>
  <c r="H250" i="5"/>
  <c r="K250" i="5"/>
  <c r="K253" i="5"/>
  <c r="G27" i="5"/>
  <c r="J19" i="5"/>
  <c r="J17" i="5" s="1"/>
  <c r="J22" i="5"/>
  <c r="H21" i="5"/>
  <c r="I21" i="5"/>
  <c r="G21" i="5"/>
  <c r="H253" i="5"/>
  <c r="F20" i="5"/>
  <c r="K22" i="5"/>
  <c r="L21" i="5"/>
  <c r="J21" i="5"/>
  <c r="L253" i="5"/>
  <c r="I22" i="5"/>
  <c r="I253" i="5"/>
  <c r="H22" i="5"/>
  <c r="K21" i="5"/>
  <c r="L22" i="5"/>
  <c r="J253" i="5"/>
  <c r="G260" i="5"/>
  <c r="G264" i="5"/>
  <c r="G40" i="5" s="1"/>
  <c r="G263" i="5"/>
  <c r="G255" i="5"/>
  <c r="G22" i="5" s="1"/>
  <c r="C7" i="5"/>
  <c r="E7" i="5"/>
  <c r="D7" i="5"/>
  <c r="B13" i="5"/>
  <c r="K246" i="5"/>
  <c r="H246" i="5"/>
  <c r="J246" i="5"/>
  <c r="L246" i="5"/>
  <c r="K273" i="5"/>
  <c r="I246" i="5"/>
  <c r="J286" i="5"/>
  <c r="J269" i="5" s="1"/>
  <c r="I139" i="5"/>
  <c r="K279" i="5"/>
  <c r="H279" i="5"/>
  <c r="I279" i="5"/>
  <c r="H139" i="5"/>
  <c r="L273" i="5"/>
  <c r="L139" i="5"/>
  <c r="I273" i="5"/>
  <c r="G139" i="5"/>
  <c r="I286" i="5"/>
  <c r="I269" i="5" s="1"/>
  <c r="K139" i="5"/>
  <c r="J66" i="5"/>
  <c r="I66" i="5"/>
  <c r="G66" i="5"/>
  <c r="J139" i="5"/>
  <c r="L66" i="5"/>
  <c r="K58" i="5"/>
  <c r="K66" i="5"/>
  <c r="L58" i="5"/>
  <c r="H66" i="5"/>
  <c r="H58" i="5"/>
  <c r="I58" i="5"/>
  <c r="F58" i="5"/>
  <c r="J58" i="5"/>
  <c r="G58" i="5"/>
  <c r="F65" i="5"/>
  <c r="F27" i="5" s="1"/>
  <c r="F26" i="5" s="1"/>
  <c r="F64" i="5"/>
  <c r="F71" i="5"/>
  <c r="F62" i="5"/>
  <c r="K117" i="5"/>
  <c r="K113" i="5" s="1"/>
  <c r="L117" i="5"/>
  <c r="L113" i="5" s="1"/>
  <c r="H117" i="5"/>
  <c r="H113" i="5" s="1"/>
  <c r="I117" i="5"/>
  <c r="I113" i="5" s="1"/>
  <c r="G117" i="5"/>
  <c r="G113" i="5" s="1"/>
  <c r="J117" i="5"/>
  <c r="J113" i="5" s="1"/>
  <c r="G158" i="5"/>
  <c r="J158" i="5"/>
  <c r="F104" i="5"/>
  <c r="L158" i="5"/>
  <c r="I107" i="5"/>
  <c r="L107" i="5"/>
  <c r="I158" i="5"/>
  <c r="H158" i="5"/>
  <c r="K158" i="5"/>
  <c r="F158" i="5"/>
  <c r="G92" i="5"/>
  <c r="G81" i="5" s="1"/>
  <c r="J88" i="5"/>
  <c r="J84" i="5" s="1"/>
  <c r="J61" i="5" s="1"/>
  <c r="K88" i="5"/>
  <c r="K84" i="5" s="1"/>
  <c r="K61" i="5" s="1"/>
  <c r="H88" i="5"/>
  <c r="H84" i="5" s="1"/>
  <c r="H61" i="5" s="1"/>
  <c r="G88" i="5"/>
  <c r="G84" i="5" s="1"/>
  <c r="G61" i="5" s="1"/>
  <c r="H91" i="5"/>
  <c r="I91" i="5"/>
  <c r="H1159" i="5"/>
  <c r="I88" i="5"/>
  <c r="I84" i="5" s="1"/>
  <c r="I61" i="5" s="1"/>
  <c r="K91" i="5"/>
  <c r="L91" i="5"/>
  <c r="L88" i="5"/>
  <c r="L84" i="5" s="1"/>
  <c r="L61" i="5" s="1"/>
  <c r="J91" i="5"/>
  <c r="L92" i="5"/>
  <c r="L81" i="5" s="1"/>
  <c r="H92" i="5"/>
  <c r="H81" i="5" s="1"/>
  <c r="J92" i="5"/>
  <c r="J81" i="5" s="1"/>
  <c r="K92" i="5"/>
  <c r="K81" i="5" s="1"/>
  <c r="I92" i="5"/>
  <c r="I81" i="5" s="1"/>
  <c r="G979" i="5"/>
  <c r="G739" i="5"/>
  <c r="L87" i="5"/>
  <c r="I87" i="5"/>
  <c r="K87" i="5"/>
  <c r="J87" i="5"/>
  <c r="L269" i="5"/>
  <c r="B244" i="5"/>
  <c r="G247" i="5"/>
  <c r="L464" i="5"/>
  <c r="L247" i="5"/>
  <c r="I464" i="5"/>
  <c r="I247" i="5"/>
  <c r="G246" i="5"/>
  <c r="H464" i="5"/>
  <c r="H247" i="5"/>
  <c r="K464" i="5"/>
  <c r="K247" i="5"/>
  <c r="J464" i="5"/>
  <c r="J247" i="5"/>
  <c r="B269" i="5"/>
  <c r="H273" i="5"/>
  <c r="K269" i="5"/>
  <c r="G273" i="5"/>
  <c r="G918" i="5"/>
  <c r="K783" i="5"/>
  <c r="G87" i="5"/>
  <c r="G543" i="5"/>
  <c r="G91" i="5"/>
  <c r="B460" i="5"/>
  <c r="G561" i="5"/>
  <c r="G326" i="5"/>
  <c r="G579" i="5"/>
  <c r="G703" i="5"/>
  <c r="H326" i="5"/>
  <c r="G286" i="5"/>
  <c r="B208" i="5"/>
  <c r="J208" i="5"/>
  <c r="J204" i="5" s="1"/>
  <c r="G208" i="5"/>
  <c r="G204" i="5" s="1"/>
  <c r="L208" i="5"/>
  <c r="L204" i="5" s="1"/>
  <c r="G116" i="5"/>
  <c r="G107" i="5"/>
  <c r="K116" i="5"/>
  <c r="K107" i="5"/>
  <c r="H116" i="5"/>
  <c r="H107" i="5"/>
  <c r="J116" i="5"/>
  <c r="J107" i="5"/>
  <c r="L116" i="5"/>
  <c r="H87" i="5"/>
  <c r="B129" i="5"/>
  <c r="G464" i="5"/>
  <c r="I721" i="5"/>
  <c r="H344" i="5"/>
  <c r="K133" i="5"/>
  <c r="K129" i="5" s="1"/>
  <c r="L133" i="5"/>
  <c r="L129" i="5" s="1"/>
  <c r="J133" i="5"/>
  <c r="J129" i="5" s="1"/>
  <c r="H133" i="5"/>
  <c r="H129" i="5" s="1"/>
  <c r="I133" i="5"/>
  <c r="I129" i="5" s="1"/>
  <c r="G133" i="5"/>
  <c r="G129" i="5" s="1"/>
  <c r="F133" i="5"/>
  <c r="F129" i="5" s="1"/>
  <c r="I116" i="5"/>
  <c r="F100" i="5"/>
  <c r="N93" i="2"/>
  <c r="N68" i="2"/>
  <c r="N67" i="2"/>
  <c r="N66" i="2"/>
  <c r="N63" i="2"/>
  <c r="N62" i="2"/>
  <c r="N60" i="2"/>
  <c r="N58" i="2"/>
  <c r="N35" i="2"/>
  <c r="N57" i="2"/>
  <c r="N55" i="2"/>
  <c r="N54" i="2"/>
  <c r="N50" i="2"/>
  <c r="N43" i="2"/>
  <c r="N38" i="2"/>
  <c r="X172" i="2"/>
  <c r="N37" i="2"/>
  <c r="B237" i="4"/>
  <c r="B228" i="4"/>
  <c r="B51" i="4"/>
  <c r="B48" i="4" s="1"/>
  <c r="B44" i="4" s="1"/>
  <c r="B24" i="4"/>
  <c r="J24" i="4" s="1"/>
  <c r="B300" i="4"/>
  <c r="F298" i="4"/>
  <c r="E298" i="4"/>
  <c r="D298" i="4"/>
  <c r="C298" i="4"/>
  <c r="F297" i="4"/>
  <c r="E297" i="4"/>
  <c r="D297" i="4"/>
  <c r="D293" i="4" s="1"/>
  <c r="C297" i="4"/>
  <c r="C293" i="4" s="1"/>
  <c r="F293" i="4"/>
  <c r="E293" i="4"/>
  <c r="B291" i="4"/>
  <c r="L291" i="4" s="1"/>
  <c r="F289" i="4"/>
  <c r="E289" i="4"/>
  <c r="D289" i="4"/>
  <c r="C289" i="4"/>
  <c r="F288" i="4"/>
  <c r="F284" i="4" s="1"/>
  <c r="E288" i="4"/>
  <c r="D288" i="4"/>
  <c r="C288" i="4"/>
  <c r="E284" i="4"/>
  <c r="D284" i="4"/>
  <c r="C284" i="4"/>
  <c r="B282" i="4"/>
  <c r="I282" i="4" s="1"/>
  <c r="I279" i="4" s="1"/>
  <c r="I275" i="4" s="1"/>
  <c r="F280" i="4"/>
  <c r="E280" i="4"/>
  <c r="D280" i="4"/>
  <c r="C280" i="4"/>
  <c r="F279" i="4"/>
  <c r="F275" i="4" s="1"/>
  <c r="E279" i="4"/>
  <c r="E275" i="4" s="1"/>
  <c r="D279" i="4"/>
  <c r="C279" i="4"/>
  <c r="C275" i="4" s="1"/>
  <c r="D275" i="4"/>
  <c r="B273" i="4"/>
  <c r="G273" i="4" s="1"/>
  <c r="F271" i="4"/>
  <c r="E271" i="4"/>
  <c r="D271" i="4"/>
  <c r="C271" i="4"/>
  <c r="F270" i="4"/>
  <c r="E270" i="4"/>
  <c r="D270" i="4"/>
  <c r="C270" i="4"/>
  <c r="C266" i="4" s="1"/>
  <c r="F266" i="4"/>
  <c r="E266" i="4"/>
  <c r="D266" i="4"/>
  <c r="F262" i="4"/>
  <c r="E262" i="4"/>
  <c r="D262" i="4"/>
  <c r="C262" i="4"/>
  <c r="F261" i="4"/>
  <c r="F257" i="4" s="1"/>
  <c r="E261" i="4"/>
  <c r="D261" i="4"/>
  <c r="D257" i="4" s="1"/>
  <c r="C261" i="4"/>
  <c r="E257" i="4"/>
  <c r="C257" i="4"/>
  <c r="B255" i="4"/>
  <c r="L255" i="4" s="1"/>
  <c r="F253" i="4"/>
  <c r="E253" i="4"/>
  <c r="D253" i="4"/>
  <c r="C253" i="4"/>
  <c r="F252" i="4"/>
  <c r="E252" i="4"/>
  <c r="D252" i="4"/>
  <c r="D248" i="4" s="1"/>
  <c r="C252" i="4"/>
  <c r="C248" i="4" s="1"/>
  <c r="F248" i="4"/>
  <c r="E248" i="4"/>
  <c r="F244" i="4"/>
  <c r="E244" i="4"/>
  <c r="D244" i="4"/>
  <c r="C244" i="4"/>
  <c r="F243" i="4"/>
  <c r="E243" i="4"/>
  <c r="E239" i="4" s="1"/>
  <c r="D243" i="4"/>
  <c r="C243" i="4"/>
  <c r="F239" i="4"/>
  <c r="D239" i="4"/>
  <c r="C239" i="4"/>
  <c r="F235" i="4"/>
  <c r="E235" i="4"/>
  <c r="D235" i="4"/>
  <c r="C235" i="4"/>
  <c r="F234" i="4"/>
  <c r="E234" i="4"/>
  <c r="D234" i="4"/>
  <c r="D230" i="4" s="1"/>
  <c r="C234" i="4"/>
  <c r="C230" i="4" s="1"/>
  <c r="F230" i="4"/>
  <c r="E230" i="4"/>
  <c r="F226" i="4"/>
  <c r="E226" i="4"/>
  <c r="D226" i="4"/>
  <c r="C226" i="4"/>
  <c r="F225" i="4"/>
  <c r="E225" i="4"/>
  <c r="E221" i="4" s="1"/>
  <c r="D225" i="4"/>
  <c r="C225" i="4"/>
  <c r="F221" i="4"/>
  <c r="D221" i="4"/>
  <c r="C221" i="4"/>
  <c r="B218" i="4"/>
  <c r="J218" i="4" s="1"/>
  <c r="F216" i="4"/>
  <c r="E216" i="4"/>
  <c r="D216" i="4"/>
  <c r="C216" i="4"/>
  <c r="F215" i="4"/>
  <c r="E215" i="4"/>
  <c r="E211" i="4" s="1"/>
  <c r="D215" i="4"/>
  <c r="D211" i="4" s="1"/>
  <c r="C215" i="4"/>
  <c r="F211" i="4"/>
  <c r="C211" i="4"/>
  <c r="B209" i="4"/>
  <c r="L209" i="4" s="1"/>
  <c r="L206" i="4" s="1"/>
  <c r="L202" i="4" s="1"/>
  <c r="F207" i="4"/>
  <c r="E207" i="4"/>
  <c r="D207" i="4"/>
  <c r="C207" i="4"/>
  <c r="F206" i="4"/>
  <c r="E206" i="4"/>
  <c r="D206" i="4"/>
  <c r="C206" i="4"/>
  <c r="F202" i="4"/>
  <c r="E202" i="4"/>
  <c r="D202" i="4"/>
  <c r="C202" i="4"/>
  <c r="F198" i="4"/>
  <c r="E198" i="4"/>
  <c r="D198" i="4"/>
  <c r="C198" i="4"/>
  <c r="F197" i="4"/>
  <c r="F193" i="4" s="1"/>
  <c r="E197" i="4"/>
  <c r="E193" i="4" s="1"/>
  <c r="D197" i="4"/>
  <c r="C197" i="4"/>
  <c r="C193" i="4" s="1"/>
  <c r="D193" i="4"/>
  <c r="F189" i="4"/>
  <c r="E189" i="4"/>
  <c r="D189" i="4"/>
  <c r="C189" i="4"/>
  <c r="F188" i="4"/>
  <c r="E188" i="4"/>
  <c r="D188" i="4"/>
  <c r="C188" i="4"/>
  <c r="F184" i="4"/>
  <c r="E184" i="4"/>
  <c r="D184" i="4"/>
  <c r="C184" i="4"/>
  <c r="B182" i="4"/>
  <c r="G182" i="4" s="1"/>
  <c r="F180" i="4"/>
  <c r="E180" i="4"/>
  <c r="D180" i="4"/>
  <c r="C180" i="4"/>
  <c r="F179" i="4"/>
  <c r="F175" i="4" s="1"/>
  <c r="E179" i="4"/>
  <c r="D179" i="4"/>
  <c r="D175" i="4" s="1"/>
  <c r="C179" i="4"/>
  <c r="E175" i="4"/>
  <c r="C175" i="4"/>
  <c r="B173" i="4"/>
  <c r="J173" i="4" s="1"/>
  <c r="F171" i="4"/>
  <c r="E171" i="4"/>
  <c r="D171" i="4"/>
  <c r="C171" i="4"/>
  <c r="F170" i="4"/>
  <c r="E170" i="4"/>
  <c r="D170" i="4"/>
  <c r="D166" i="4" s="1"/>
  <c r="C170" i="4"/>
  <c r="C166" i="4" s="1"/>
  <c r="F166" i="4"/>
  <c r="E166" i="4"/>
  <c r="F162" i="4"/>
  <c r="E162" i="4"/>
  <c r="D162" i="4"/>
  <c r="C162" i="4"/>
  <c r="F161" i="4"/>
  <c r="E161" i="4"/>
  <c r="E157" i="4" s="1"/>
  <c r="D161" i="4"/>
  <c r="C161" i="4"/>
  <c r="F157" i="4"/>
  <c r="D157" i="4"/>
  <c r="C157" i="4"/>
  <c r="F153" i="4"/>
  <c r="E153" i="4"/>
  <c r="D153" i="4"/>
  <c r="C153" i="4"/>
  <c r="F152" i="4"/>
  <c r="E152" i="4"/>
  <c r="D152" i="4"/>
  <c r="D148" i="4" s="1"/>
  <c r="C152" i="4"/>
  <c r="C148" i="4" s="1"/>
  <c r="F148" i="4"/>
  <c r="E148" i="4"/>
  <c r="F143" i="4"/>
  <c r="E143" i="4"/>
  <c r="D143" i="4"/>
  <c r="C143" i="4"/>
  <c r="F142" i="4"/>
  <c r="E142" i="4"/>
  <c r="E138" i="4" s="1"/>
  <c r="D142" i="4"/>
  <c r="C142" i="4"/>
  <c r="F138" i="4"/>
  <c r="D138" i="4"/>
  <c r="C138" i="4"/>
  <c r="B136" i="4"/>
  <c r="L136" i="4" s="1"/>
  <c r="F134" i="4"/>
  <c r="E134" i="4"/>
  <c r="D134" i="4"/>
  <c r="C134" i="4"/>
  <c r="F133" i="4"/>
  <c r="E133" i="4"/>
  <c r="E129" i="4" s="1"/>
  <c r="D133" i="4"/>
  <c r="D129" i="4" s="1"/>
  <c r="C133" i="4"/>
  <c r="F129" i="4"/>
  <c r="C129" i="4"/>
  <c r="F125" i="4"/>
  <c r="E125" i="4"/>
  <c r="D125" i="4"/>
  <c r="C125" i="4"/>
  <c r="F124" i="4"/>
  <c r="F120" i="4" s="1"/>
  <c r="E124" i="4"/>
  <c r="D124" i="4"/>
  <c r="C124" i="4"/>
  <c r="E120" i="4"/>
  <c r="D120" i="4"/>
  <c r="C120" i="4"/>
  <c r="B118" i="4"/>
  <c r="L118" i="4" s="1"/>
  <c r="L116" i="4" s="1"/>
  <c r="F116" i="4"/>
  <c r="E116" i="4"/>
  <c r="D116" i="4"/>
  <c r="C116" i="4"/>
  <c r="F115" i="4"/>
  <c r="F111" i="4" s="1"/>
  <c r="E115" i="4"/>
  <c r="E111" i="4" s="1"/>
  <c r="D115" i="4"/>
  <c r="C115" i="4"/>
  <c r="C111" i="4" s="1"/>
  <c r="D111" i="4"/>
  <c r="F104" i="4"/>
  <c r="E104" i="4"/>
  <c r="D104" i="4"/>
  <c r="C104" i="4"/>
  <c r="F103" i="4"/>
  <c r="E103" i="4"/>
  <c r="D103" i="4"/>
  <c r="C103" i="4"/>
  <c r="F99" i="4"/>
  <c r="E99" i="4"/>
  <c r="D99" i="4"/>
  <c r="C99" i="4"/>
  <c r="B97" i="4"/>
  <c r="K97" i="4" s="1"/>
  <c r="K95" i="4" s="1"/>
  <c r="F95" i="4"/>
  <c r="E95" i="4"/>
  <c r="D95" i="4"/>
  <c r="C95" i="4"/>
  <c r="F94" i="4"/>
  <c r="F90" i="4" s="1"/>
  <c r="E94" i="4"/>
  <c r="D94" i="4"/>
  <c r="D90" i="4" s="1"/>
  <c r="C94" i="4"/>
  <c r="E90" i="4"/>
  <c r="C90" i="4"/>
  <c r="B88" i="4"/>
  <c r="J88" i="4" s="1"/>
  <c r="J86" i="4" s="1"/>
  <c r="F86" i="4"/>
  <c r="E86" i="4"/>
  <c r="D86" i="4"/>
  <c r="C86" i="4"/>
  <c r="F85" i="4"/>
  <c r="E85" i="4"/>
  <c r="D85" i="4"/>
  <c r="D81" i="4" s="1"/>
  <c r="C85" i="4"/>
  <c r="C81" i="4" s="1"/>
  <c r="F81" i="4"/>
  <c r="E81" i="4"/>
  <c r="F77" i="4"/>
  <c r="E77" i="4"/>
  <c r="D77" i="4"/>
  <c r="C77" i="4"/>
  <c r="C12" i="4" s="1"/>
  <c r="F76" i="4"/>
  <c r="E76" i="4"/>
  <c r="E72" i="4" s="1"/>
  <c r="D76" i="4"/>
  <c r="C76" i="4"/>
  <c r="C11" i="4" s="1"/>
  <c r="F72" i="4"/>
  <c r="D72" i="4"/>
  <c r="C72" i="4"/>
  <c r="B70" i="4"/>
  <c r="K70" i="4" s="1"/>
  <c r="K67" i="4" s="1"/>
  <c r="K63" i="4" s="1"/>
  <c r="F68" i="4"/>
  <c r="E68" i="4"/>
  <c r="D68" i="4"/>
  <c r="C68" i="4"/>
  <c r="F67" i="4"/>
  <c r="E67" i="4"/>
  <c r="E63" i="4" s="1"/>
  <c r="D67" i="4"/>
  <c r="D63" i="4" s="1"/>
  <c r="C67" i="4"/>
  <c r="C63" i="4" s="1"/>
  <c r="F63" i="4"/>
  <c r="F59" i="4"/>
  <c r="E59" i="4"/>
  <c r="D59" i="4"/>
  <c r="C59" i="4"/>
  <c r="F58" i="4"/>
  <c r="F54" i="4" s="1"/>
  <c r="E58" i="4"/>
  <c r="D58" i="4"/>
  <c r="C58" i="4"/>
  <c r="E54" i="4"/>
  <c r="D54" i="4"/>
  <c r="C54" i="4"/>
  <c r="F49" i="4"/>
  <c r="E49" i="4"/>
  <c r="D49" i="4"/>
  <c r="C49" i="4"/>
  <c r="F48" i="4"/>
  <c r="E48" i="4"/>
  <c r="E44" i="4" s="1"/>
  <c r="D48" i="4"/>
  <c r="D44" i="4" s="1"/>
  <c r="C48" i="4"/>
  <c r="F44" i="4"/>
  <c r="C44" i="4"/>
  <c r="F40" i="4"/>
  <c r="E40" i="4"/>
  <c r="D40" i="4"/>
  <c r="D12" i="4" s="1"/>
  <c r="C40" i="4"/>
  <c r="F39" i="4"/>
  <c r="F35" i="4" s="1"/>
  <c r="E39" i="4"/>
  <c r="D39" i="4"/>
  <c r="D11" i="4" s="1"/>
  <c r="C39" i="4"/>
  <c r="E35" i="4"/>
  <c r="D35" i="4"/>
  <c r="C35" i="4"/>
  <c r="B33" i="4"/>
  <c r="K33" i="4" s="1"/>
  <c r="K30" i="4" s="1"/>
  <c r="K26" i="4" s="1"/>
  <c r="F31" i="4"/>
  <c r="E31" i="4"/>
  <c r="D31" i="4"/>
  <c r="C31" i="4"/>
  <c r="F30" i="4"/>
  <c r="F26" i="4" s="1"/>
  <c r="E30" i="4"/>
  <c r="E26" i="4" s="1"/>
  <c r="D30" i="4"/>
  <c r="C30" i="4"/>
  <c r="C26" i="4" s="1"/>
  <c r="D26" i="4"/>
  <c r="F22" i="4"/>
  <c r="F12" i="4" s="1"/>
  <c r="E22" i="4"/>
  <c r="E12" i="4" s="1"/>
  <c r="D22" i="4"/>
  <c r="C22" i="4"/>
  <c r="F21" i="4"/>
  <c r="E21" i="4"/>
  <c r="E17" i="4" s="1"/>
  <c r="E7" i="4" s="1"/>
  <c r="D21" i="4"/>
  <c r="C21" i="4"/>
  <c r="N17" i="4"/>
  <c r="F17" i="4"/>
  <c r="D17" i="4"/>
  <c r="C17" i="4"/>
  <c r="F14" i="4"/>
  <c r="E14" i="4"/>
  <c r="D14" i="4"/>
  <c r="C14" i="4"/>
  <c r="L13" i="4"/>
  <c r="K13" i="4"/>
  <c r="J13" i="4"/>
  <c r="I13" i="4"/>
  <c r="H13" i="4"/>
  <c r="G13" i="4"/>
  <c r="F13" i="4"/>
  <c r="E13" i="4"/>
  <c r="D13" i="4"/>
  <c r="C13" i="4"/>
  <c r="B13"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N7" i="4"/>
  <c r="N8" i="4" s="1"/>
  <c r="J20" i="5" l="1"/>
  <c r="H20" i="5"/>
  <c r="I20" i="5"/>
  <c r="G259" i="5"/>
  <c r="G36" i="5"/>
  <c r="G35" i="5" s="1"/>
  <c r="G20" i="5"/>
  <c r="L20" i="5"/>
  <c r="K20" i="5"/>
  <c r="D7" i="4"/>
  <c r="F7" i="4"/>
  <c r="C7" i="4"/>
  <c r="E11" i="4"/>
  <c r="G262" i="5"/>
  <c r="G39" i="5"/>
  <c r="G38" i="5" s="1"/>
  <c r="F11" i="4"/>
  <c r="G253" i="5"/>
  <c r="K55" i="5"/>
  <c r="G55" i="5"/>
  <c r="J55" i="5"/>
  <c r="K64" i="5"/>
  <c r="G64" i="5"/>
  <c r="H55" i="5"/>
  <c r="H54" i="5"/>
  <c r="H13" i="5" s="1"/>
  <c r="L54" i="5"/>
  <c r="L13" i="5" s="1"/>
  <c r="I54" i="5"/>
  <c r="I13" i="5" s="1"/>
  <c r="K54" i="5"/>
  <c r="K13" i="5" s="1"/>
  <c r="J54" i="5"/>
  <c r="J13" i="5" s="1"/>
  <c r="F54" i="5"/>
  <c r="G54" i="5"/>
  <c r="G13" i="5" s="1"/>
  <c r="L64" i="5"/>
  <c r="L104" i="5"/>
  <c r="L55" i="5"/>
  <c r="I100" i="5"/>
  <c r="I55" i="5"/>
  <c r="H64" i="5"/>
  <c r="J64" i="5"/>
  <c r="I64" i="5"/>
  <c r="I104" i="5"/>
  <c r="L100" i="5"/>
  <c r="H104" i="5"/>
  <c r="J104" i="5"/>
  <c r="K100" i="5"/>
  <c r="H269" i="5"/>
  <c r="B240" i="5"/>
  <c r="H460" i="5"/>
  <c r="H244" i="5"/>
  <c r="G460" i="5"/>
  <c r="G244" i="5"/>
  <c r="J460" i="5"/>
  <c r="J240" i="5" s="1"/>
  <c r="J244" i="5"/>
  <c r="I460" i="5"/>
  <c r="I240" i="5" s="1"/>
  <c r="I244" i="5"/>
  <c r="K460" i="5"/>
  <c r="K240" i="5" s="1"/>
  <c r="K244" i="5"/>
  <c r="L460" i="5"/>
  <c r="L240" i="5" s="1"/>
  <c r="L244" i="5"/>
  <c r="G269" i="5"/>
  <c r="G104" i="5"/>
  <c r="B204" i="5"/>
  <c r="I208" i="5"/>
  <c r="I204" i="5" s="1"/>
  <c r="H208" i="5"/>
  <c r="H204" i="5" s="1"/>
  <c r="K208" i="5"/>
  <c r="K204" i="5" s="1"/>
  <c r="H100" i="5"/>
  <c r="J100" i="5"/>
  <c r="K104" i="5"/>
  <c r="G100" i="5"/>
  <c r="H1052" i="5"/>
  <c r="J1052" i="5"/>
  <c r="L1052" i="5"/>
  <c r="G1052" i="5"/>
  <c r="K1052" i="5"/>
  <c r="I1052" i="5"/>
  <c r="B1049" i="5"/>
  <c r="B42" i="4"/>
  <c r="B39" i="4" s="1"/>
  <c r="B35" i="4" s="1"/>
  <c r="B79" i="4"/>
  <c r="K79" i="4" s="1"/>
  <c r="K76" i="4" s="1"/>
  <c r="K72" i="4" s="1"/>
  <c r="B264" i="4"/>
  <c r="K264" i="4" s="1"/>
  <c r="K262" i="4" s="1"/>
  <c r="B106" i="4"/>
  <c r="L106" i="4" s="1"/>
  <c r="L103" i="4" s="1"/>
  <c r="L99" i="4" s="1"/>
  <c r="I173" i="4"/>
  <c r="I171" i="4" s="1"/>
  <c r="B246" i="4"/>
  <c r="B244" i="4" s="1"/>
  <c r="I291" i="4"/>
  <c r="I288" i="4" s="1"/>
  <c r="I284" i="4" s="1"/>
  <c r="B30" i="4"/>
  <c r="B26" i="4" s="1"/>
  <c r="L33" i="4"/>
  <c r="L31" i="4" s="1"/>
  <c r="B200" i="4"/>
  <c r="J200" i="4" s="1"/>
  <c r="J198" i="4" s="1"/>
  <c r="B280" i="4"/>
  <c r="B289" i="4"/>
  <c r="J291" i="4"/>
  <c r="J289" i="4" s="1"/>
  <c r="K291" i="4"/>
  <c r="K289" i="4" s="1"/>
  <c r="B145" i="4"/>
  <c r="G145" i="4" s="1"/>
  <c r="G143" i="4" s="1"/>
  <c r="B191" i="4"/>
  <c r="J191" i="4" s="1"/>
  <c r="J188" i="4" s="1"/>
  <c r="J184" i="4" s="1"/>
  <c r="K218" i="4"/>
  <c r="K215" i="4" s="1"/>
  <c r="K211" i="4" s="1"/>
  <c r="B288" i="4"/>
  <c r="B284" i="4" s="1"/>
  <c r="L282" i="4"/>
  <c r="L280" i="4" s="1"/>
  <c r="G291" i="4"/>
  <c r="G289" i="4" s="1"/>
  <c r="B180" i="4"/>
  <c r="B215" i="4"/>
  <c r="B211" i="4" s="1"/>
  <c r="L218" i="4"/>
  <c r="L215" i="4" s="1"/>
  <c r="L211" i="4" s="1"/>
  <c r="B216" i="4"/>
  <c r="B226" i="4"/>
  <c r="I228" i="4"/>
  <c r="H228" i="4"/>
  <c r="H225" i="4" s="1"/>
  <c r="H221" i="4" s="1"/>
  <c r="B61" i="4"/>
  <c r="L61" i="4" s="1"/>
  <c r="B155" i="4"/>
  <c r="L155" i="4" s="1"/>
  <c r="L153" i="4" s="1"/>
  <c r="H218" i="4"/>
  <c r="H215" i="4" s="1"/>
  <c r="H211" i="4" s="1"/>
  <c r="B252" i="4"/>
  <c r="B248" i="4" s="1"/>
  <c r="K255" i="4"/>
  <c r="K252" i="4" s="1"/>
  <c r="K248" i="4" s="1"/>
  <c r="I218" i="4"/>
  <c r="I215" i="4" s="1"/>
  <c r="I211" i="4" s="1"/>
  <c r="H182" i="4"/>
  <c r="H179" i="4" s="1"/>
  <c r="H175" i="4" s="1"/>
  <c r="L182" i="4"/>
  <c r="L180" i="4" s="1"/>
  <c r="G255" i="4"/>
  <c r="G252" i="4" s="1"/>
  <c r="G248" i="4" s="1"/>
  <c r="G33" i="4"/>
  <c r="H70" i="4"/>
  <c r="H68" i="4" s="1"/>
  <c r="B171" i="4"/>
  <c r="J33" i="4"/>
  <c r="J31" i="4" s="1"/>
  <c r="G218" i="4"/>
  <c r="G216" i="4" s="1"/>
  <c r="G180" i="4"/>
  <c r="G179" i="4"/>
  <c r="G175" i="4" s="1"/>
  <c r="L288" i="4"/>
  <c r="L284" i="4" s="1"/>
  <c r="L289" i="4"/>
  <c r="L252" i="4"/>
  <c r="L248" i="4" s="1"/>
  <c r="L253" i="4"/>
  <c r="G237" i="4"/>
  <c r="G235" i="4" s="1"/>
  <c r="B234" i="4"/>
  <c r="B230" i="4" s="1"/>
  <c r="J216" i="4"/>
  <c r="J215" i="4"/>
  <c r="J211" i="4" s="1"/>
  <c r="H51" i="4"/>
  <c r="H49" i="4" s="1"/>
  <c r="I70" i="4"/>
  <c r="H88" i="4"/>
  <c r="H85" i="4" s="1"/>
  <c r="H81" i="4" s="1"/>
  <c r="B115" i="4"/>
  <c r="B111" i="4" s="1"/>
  <c r="B116" i="4"/>
  <c r="G118" i="4"/>
  <c r="G115" i="4" s="1"/>
  <c r="G111" i="4" s="1"/>
  <c r="B127" i="4"/>
  <c r="I127" i="4" s="1"/>
  <c r="I124" i="4" s="1"/>
  <c r="I120" i="4" s="1"/>
  <c r="I182" i="4"/>
  <c r="H255" i="4"/>
  <c r="H252" i="4" s="1"/>
  <c r="H248" i="4" s="1"/>
  <c r="H291" i="4"/>
  <c r="H288" i="4" s="1"/>
  <c r="H284" i="4" s="1"/>
  <c r="I51" i="4"/>
  <c r="I49" i="4" s="1"/>
  <c r="J70" i="4"/>
  <c r="I88" i="4"/>
  <c r="I85" i="4" s="1"/>
  <c r="I81" i="4" s="1"/>
  <c r="H118" i="4"/>
  <c r="J182" i="4"/>
  <c r="J179" i="4" s="1"/>
  <c r="J175" i="4" s="1"/>
  <c r="I255" i="4"/>
  <c r="L115" i="4"/>
  <c r="L111" i="4" s="1"/>
  <c r="L70" i="4"/>
  <c r="L67" i="4" s="1"/>
  <c r="L63" i="4" s="1"/>
  <c r="J85" i="4"/>
  <c r="J81" i="4" s="1"/>
  <c r="J118" i="4"/>
  <c r="K182" i="4"/>
  <c r="L207" i="4"/>
  <c r="J255" i="4"/>
  <c r="I280" i="4"/>
  <c r="K118" i="4"/>
  <c r="B31" i="4"/>
  <c r="H33" i="4"/>
  <c r="H31" i="4" s="1"/>
  <c r="K68" i="4"/>
  <c r="B179" i="4"/>
  <c r="B175" i="4" s="1"/>
  <c r="G209" i="4"/>
  <c r="G206" i="4" s="1"/>
  <c r="G202" i="4" s="1"/>
  <c r="B253" i="4"/>
  <c r="G282" i="4"/>
  <c r="G279" i="4" s="1"/>
  <c r="G275" i="4" s="1"/>
  <c r="B85" i="4"/>
  <c r="B81" i="4" s="1"/>
  <c r="B207" i="4"/>
  <c r="J209" i="4"/>
  <c r="J206" i="4" s="1"/>
  <c r="J202" i="4" s="1"/>
  <c r="J282" i="4"/>
  <c r="J279" i="4" s="1"/>
  <c r="J275" i="4" s="1"/>
  <c r="B67" i="4"/>
  <c r="B63" i="4" s="1"/>
  <c r="G70" i="4"/>
  <c r="K282" i="4"/>
  <c r="K279" i="4" s="1"/>
  <c r="K275" i="4" s="1"/>
  <c r="L134" i="4"/>
  <c r="L133" i="4"/>
  <c r="L129" i="4" s="1"/>
  <c r="K24" i="4"/>
  <c r="B22" i="4"/>
  <c r="I24" i="4"/>
  <c r="H24" i="4"/>
  <c r="B21" i="4"/>
  <c r="L51" i="4"/>
  <c r="G24" i="4"/>
  <c r="K94" i="4"/>
  <c r="K90" i="4" s="1"/>
  <c r="H97" i="4"/>
  <c r="B94" i="4"/>
  <c r="B90" i="4" s="1"/>
  <c r="J97" i="4"/>
  <c r="I97" i="4"/>
  <c r="G97" i="4"/>
  <c r="B95" i="4"/>
  <c r="G271" i="4"/>
  <c r="G270" i="4"/>
  <c r="G266" i="4" s="1"/>
  <c r="J22" i="4"/>
  <c r="J21" i="4"/>
  <c r="L24" i="4"/>
  <c r="L97" i="4"/>
  <c r="I136" i="4"/>
  <c r="H136" i="4"/>
  <c r="B133" i="4"/>
  <c r="B129" i="4" s="1"/>
  <c r="K136" i="4"/>
  <c r="J136" i="4"/>
  <c r="G136" i="4"/>
  <c r="B134" i="4"/>
  <c r="K31" i="4"/>
  <c r="G51" i="4"/>
  <c r="K51" i="4"/>
  <c r="B49" i="4"/>
  <c r="J51" i="4"/>
  <c r="K88" i="4"/>
  <c r="I118" i="4"/>
  <c r="K273" i="4"/>
  <c r="B271" i="4"/>
  <c r="J273" i="4"/>
  <c r="H273" i="4"/>
  <c r="B270" i="4"/>
  <c r="B266" i="4" s="1"/>
  <c r="I273" i="4"/>
  <c r="B86" i="4"/>
  <c r="L88" i="4"/>
  <c r="H173" i="4"/>
  <c r="G173" i="4"/>
  <c r="L173" i="4"/>
  <c r="K173" i="4"/>
  <c r="B170" i="4"/>
  <c r="B166" i="4" s="1"/>
  <c r="L273" i="4"/>
  <c r="L300" i="4"/>
  <c r="J300" i="4"/>
  <c r="H300" i="4"/>
  <c r="G300" i="4"/>
  <c r="B297" i="4"/>
  <c r="B293" i="4" s="1"/>
  <c r="K300" i="4"/>
  <c r="I33" i="4"/>
  <c r="J170" i="4"/>
  <c r="J166" i="4" s="1"/>
  <c r="J171" i="4"/>
  <c r="K237" i="4"/>
  <c r="B235" i="4"/>
  <c r="J237" i="4"/>
  <c r="L237" i="4"/>
  <c r="I237" i="4"/>
  <c r="H237" i="4"/>
  <c r="I300" i="4"/>
  <c r="B68" i="4"/>
  <c r="G88" i="4"/>
  <c r="L228" i="4"/>
  <c r="G228" i="4"/>
  <c r="K228" i="4"/>
  <c r="B225" i="4"/>
  <c r="B221" i="4" s="1"/>
  <c r="J228" i="4"/>
  <c r="B298" i="4"/>
  <c r="K209" i="4"/>
  <c r="I209" i="4"/>
  <c r="H209" i="4"/>
  <c r="B206" i="4"/>
  <c r="B202" i="4" s="1"/>
  <c r="B279" i="4"/>
  <c r="B275" i="4" s="1"/>
  <c r="H282" i="4"/>
  <c r="B164" i="4"/>
  <c r="F52" i="5" l="1"/>
  <c r="F13" i="5"/>
  <c r="G1050" i="5"/>
  <c r="G1037" i="5"/>
  <c r="G1029" i="5"/>
  <c r="G868" i="5" s="1"/>
  <c r="L1050" i="5"/>
  <c r="L1037" i="5"/>
  <c r="L1029" i="5"/>
  <c r="L868" i="5" s="1"/>
  <c r="J1050" i="5"/>
  <c r="J1029" i="5"/>
  <c r="J1037" i="5"/>
  <c r="K1050" i="5"/>
  <c r="K1029" i="5"/>
  <c r="K868" i="5" s="1"/>
  <c r="K1037" i="5"/>
  <c r="H1050" i="5"/>
  <c r="H1029" i="5"/>
  <c r="H1037" i="5"/>
  <c r="I1050" i="5"/>
  <c r="I1037" i="5"/>
  <c r="I1029" i="5"/>
  <c r="G52" i="5"/>
  <c r="G48" i="5" s="1"/>
  <c r="J52" i="5"/>
  <c r="J48" i="5" s="1"/>
  <c r="H52" i="5"/>
  <c r="H48" i="5" s="1"/>
  <c r="I71" i="5"/>
  <c r="H71" i="5"/>
  <c r="J71" i="5"/>
  <c r="G71" i="5"/>
  <c r="I52" i="5"/>
  <c r="I48" i="5" s="1"/>
  <c r="K52" i="5"/>
  <c r="K48" i="5" s="1"/>
  <c r="K71" i="5"/>
  <c r="L71" i="5"/>
  <c r="L52" i="5"/>
  <c r="L48" i="5" s="1"/>
  <c r="H240" i="5"/>
  <c r="G240" i="5"/>
  <c r="K1049" i="5"/>
  <c r="L1049" i="5"/>
  <c r="G1049" i="5"/>
  <c r="J1049" i="5"/>
  <c r="H1049" i="5"/>
  <c r="I1049" i="5"/>
  <c r="L79" i="4"/>
  <c r="L77" i="4" s="1"/>
  <c r="I106" i="4"/>
  <c r="I104" i="4" s="1"/>
  <c r="G191" i="4"/>
  <c r="G188" i="4" s="1"/>
  <c r="G184" i="4" s="1"/>
  <c r="B188" i="4"/>
  <c r="B184" i="4" s="1"/>
  <c r="K191" i="4"/>
  <c r="K189" i="4" s="1"/>
  <c r="B189" i="4"/>
  <c r="L191" i="4"/>
  <c r="L189" i="4" s="1"/>
  <c r="J189" i="4"/>
  <c r="H67" i="4"/>
  <c r="H63" i="4" s="1"/>
  <c r="G200" i="4"/>
  <c r="G198" i="4" s="1"/>
  <c r="H264" i="4"/>
  <c r="H261" i="4" s="1"/>
  <c r="H257" i="4" s="1"/>
  <c r="G264" i="4"/>
  <c r="G261" i="4" s="1"/>
  <c r="G257" i="4" s="1"/>
  <c r="I170" i="4"/>
  <c r="I166" i="4" s="1"/>
  <c r="H42" i="4"/>
  <c r="H40" i="4" s="1"/>
  <c r="B77" i="4"/>
  <c r="I191" i="4"/>
  <c r="I189" i="4" s="1"/>
  <c r="G42" i="4"/>
  <c r="G39" i="4" s="1"/>
  <c r="G35" i="4" s="1"/>
  <c r="H191" i="4"/>
  <c r="H189" i="4" s="1"/>
  <c r="I79" i="4"/>
  <c r="I76" i="4" s="1"/>
  <c r="I72" i="4" s="1"/>
  <c r="L104" i="4"/>
  <c r="B197" i="4"/>
  <c r="B193" i="4" s="1"/>
  <c r="H200" i="4"/>
  <c r="H197" i="4" s="1"/>
  <c r="H193" i="4" s="1"/>
  <c r="B76" i="4"/>
  <c r="B72" i="4" s="1"/>
  <c r="I42" i="4"/>
  <c r="I39" i="4" s="1"/>
  <c r="I35" i="4" s="1"/>
  <c r="L30" i="4"/>
  <c r="L26" i="4" s="1"/>
  <c r="J42" i="4"/>
  <c r="J40" i="4" s="1"/>
  <c r="B40" i="4"/>
  <c r="H253" i="4"/>
  <c r="J180" i="4"/>
  <c r="B153" i="4"/>
  <c r="L42" i="4"/>
  <c r="L40" i="4" s="1"/>
  <c r="K77" i="4"/>
  <c r="K42" i="4"/>
  <c r="K39" i="4" s="1"/>
  <c r="K35" i="4" s="1"/>
  <c r="B58" i="4"/>
  <c r="B54" i="4" s="1"/>
  <c r="J61" i="4"/>
  <c r="J58" i="4" s="1"/>
  <c r="J54" i="4" s="1"/>
  <c r="H61" i="4"/>
  <c r="H58" i="4" s="1"/>
  <c r="H54" i="4" s="1"/>
  <c r="L246" i="4"/>
  <c r="L244" i="4" s="1"/>
  <c r="B59" i="4"/>
  <c r="G61" i="4"/>
  <c r="G58" i="4" s="1"/>
  <c r="G54" i="4" s="1"/>
  <c r="J246" i="4"/>
  <c r="J243" i="4" s="1"/>
  <c r="J239" i="4" s="1"/>
  <c r="B243" i="4"/>
  <c r="B239" i="4" s="1"/>
  <c r="H155" i="4"/>
  <c r="H152" i="4" s="1"/>
  <c r="H148" i="4" s="1"/>
  <c r="I289" i="4"/>
  <c r="K246" i="4"/>
  <c r="K243" i="4" s="1"/>
  <c r="K239" i="4" s="1"/>
  <c r="G280" i="4"/>
  <c r="J79" i="4"/>
  <c r="J76" i="4" s="1"/>
  <c r="J72" i="4" s="1"/>
  <c r="G79" i="4"/>
  <c r="H79" i="4"/>
  <c r="H77" i="4" s="1"/>
  <c r="G106" i="4"/>
  <c r="H246" i="4"/>
  <c r="H243" i="4" s="1"/>
  <c r="H239" i="4" s="1"/>
  <c r="G155" i="4"/>
  <c r="G152" i="4" s="1"/>
  <c r="G148" i="4" s="1"/>
  <c r="H106" i="4"/>
  <c r="H103" i="4" s="1"/>
  <c r="H99" i="4" s="1"/>
  <c r="J264" i="4"/>
  <c r="J262" i="4" s="1"/>
  <c r="I246" i="4"/>
  <c r="I244" i="4" s="1"/>
  <c r="G234" i="4"/>
  <c r="G230" i="4" s="1"/>
  <c r="B103" i="4"/>
  <c r="B99" i="4" s="1"/>
  <c r="B104" i="4"/>
  <c r="K261" i="4"/>
  <c r="K257" i="4" s="1"/>
  <c r="J106" i="4"/>
  <c r="J103" i="4" s="1"/>
  <c r="J99" i="4" s="1"/>
  <c r="L264" i="4"/>
  <c r="L262" i="4" s="1"/>
  <c r="K288" i="4"/>
  <c r="K284" i="4" s="1"/>
  <c r="G246" i="4"/>
  <c r="G243" i="4" s="1"/>
  <c r="G239" i="4" s="1"/>
  <c r="B262" i="4"/>
  <c r="I264" i="4"/>
  <c r="I262" i="4" s="1"/>
  <c r="J155" i="4"/>
  <c r="J152" i="4" s="1"/>
  <c r="J148" i="4" s="1"/>
  <c r="I216" i="4"/>
  <c r="K106" i="4"/>
  <c r="K103" i="4" s="1"/>
  <c r="K99" i="4" s="1"/>
  <c r="B261" i="4"/>
  <c r="B257" i="4" s="1"/>
  <c r="H48" i="4"/>
  <c r="H44" i="4" s="1"/>
  <c r="I61" i="4"/>
  <c r="I58" i="4" s="1"/>
  <c r="I54" i="4" s="1"/>
  <c r="L279" i="4"/>
  <c r="L275" i="4" s="1"/>
  <c r="K61" i="4"/>
  <c r="K59" i="4" s="1"/>
  <c r="K145" i="4"/>
  <c r="K143" i="4" s="1"/>
  <c r="L216" i="4"/>
  <c r="B143" i="4"/>
  <c r="I200" i="4"/>
  <c r="I197" i="4" s="1"/>
  <c r="I193" i="4" s="1"/>
  <c r="B142" i="4"/>
  <c r="B138" i="4" s="1"/>
  <c r="L200" i="4"/>
  <c r="L197" i="4" s="1"/>
  <c r="L193" i="4" s="1"/>
  <c r="J197" i="4"/>
  <c r="J193" i="4" s="1"/>
  <c r="H289" i="4"/>
  <c r="B125" i="4"/>
  <c r="J280" i="4"/>
  <c r="H127" i="4"/>
  <c r="H125" i="4" s="1"/>
  <c r="L127" i="4"/>
  <c r="L125" i="4" s="1"/>
  <c r="B124" i="4"/>
  <c r="B120" i="4" s="1"/>
  <c r="H226" i="4"/>
  <c r="G127" i="4"/>
  <c r="G125" i="4" s="1"/>
  <c r="I125" i="4"/>
  <c r="J127" i="4"/>
  <c r="J125" i="4" s="1"/>
  <c r="I86" i="4"/>
  <c r="J288" i="4"/>
  <c r="J284" i="4" s="1"/>
  <c r="M218" i="4"/>
  <c r="N218" i="4" s="1"/>
  <c r="H30" i="4"/>
  <c r="H26" i="4" s="1"/>
  <c r="G253" i="4"/>
  <c r="K253" i="4"/>
  <c r="M282" i="4"/>
  <c r="N282" i="4" s="1"/>
  <c r="M291" i="4"/>
  <c r="N291" i="4" s="1"/>
  <c r="B198" i="4"/>
  <c r="I145" i="4"/>
  <c r="I142" i="4" s="1"/>
  <c r="I138" i="4" s="1"/>
  <c r="G142" i="4"/>
  <c r="G138" i="4" s="1"/>
  <c r="K280" i="4"/>
  <c r="H86" i="4"/>
  <c r="K200" i="4"/>
  <c r="K197" i="4" s="1"/>
  <c r="K193" i="4" s="1"/>
  <c r="H145" i="4"/>
  <c r="H142" i="4" s="1"/>
  <c r="H138" i="4" s="1"/>
  <c r="L145" i="4"/>
  <c r="L142" i="4" s="1"/>
  <c r="L138" i="4" s="1"/>
  <c r="J145" i="4"/>
  <c r="K216" i="4"/>
  <c r="L179" i="4"/>
  <c r="L175" i="4" s="1"/>
  <c r="G288" i="4"/>
  <c r="G284" i="4" s="1"/>
  <c r="K127" i="4"/>
  <c r="K124" i="4" s="1"/>
  <c r="K120" i="4" s="1"/>
  <c r="H216" i="4"/>
  <c r="G215" i="4"/>
  <c r="G211" i="4" s="1"/>
  <c r="I155" i="4"/>
  <c r="I152" i="4" s="1"/>
  <c r="I148" i="4" s="1"/>
  <c r="G207" i="4"/>
  <c r="H180" i="4"/>
  <c r="L152" i="4"/>
  <c r="L148" i="4" s="1"/>
  <c r="K155" i="4"/>
  <c r="K152" i="4" s="1"/>
  <c r="K148" i="4" s="1"/>
  <c r="B152" i="4"/>
  <c r="B148" i="4" s="1"/>
  <c r="I48" i="4"/>
  <c r="I44" i="4" s="1"/>
  <c r="I226" i="4"/>
  <c r="I225" i="4"/>
  <c r="I221" i="4" s="1"/>
  <c r="M70" i="4"/>
  <c r="N70" i="4" s="1"/>
  <c r="M273" i="4"/>
  <c r="N273" i="4" s="1"/>
  <c r="J207" i="4"/>
  <c r="J30" i="4"/>
  <c r="J26" i="4" s="1"/>
  <c r="M209" i="4"/>
  <c r="N209" i="4" s="1"/>
  <c r="M33" i="4"/>
  <c r="N33" i="4" s="1"/>
  <c r="G116" i="4"/>
  <c r="M237" i="4"/>
  <c r="N237" i="4" s="1"/>
  <c r="M118" i="4"/>
  <c r="N118" i="4" s="1"/>
  <c r="L68" i="4"/>
  <c r="G30" i="4"/>
  <c r="G26" i="4" s="1"/>
  <c r="G31" i="4"/>
  <c r="I180" i="4"/>
  <c r="I179" i="4"/>
  <c r="I175" i="4" s="1"/>
  <c r="K179" i="4"/>
  <c r="K175" i="4" s="1"/>
  <c r="K180" i="4"/>
  <c r="I67" i="4"/>
  <c r="I63" i="4" s="1"/>
  <c r="I68" i="4"/>
  <c r="J116" i="4"/>
  <c r="J115" i="4"/>
  <c r="J111" i="4" s="1"/>
  <c r="M182" i="4"/>
  <c r="N182" i="4" s="1"/>
  <c r="G67" i="4"/>
  <c r="G63" i="4" s="1"/>
  <c r="G68" i="4"/>
  <c r="J253" i="4"/>
  <c r="J252" i="4"/>
  <c r="J248" i="4" s="1"/>
  <c r="H115" i="4"/>
  <c r="H111" i="4" s="1"/>
  <c r="H116" i="4"/>
  <c r="K116" i="4"/>
  <c r="K115" i="4"/>
  <c r="K111" i="4" s="1"/>
  <c r="I252" i="4"/>
  <c r="I248" i="4" s="1"/>
  <c r="I253" i="4"/>
  <c r="M255" i="4"/>
  <c r="N255" i="4" s="1"/>
  <c r="J68" i="4"/>
  <c r="J67" i="4"/>
  <c r="J63" i="4" s="1"/>
  <c r="L226" i="4"/>
  <c r="L225" i="4"/>
  <c r="L221" i="4" s="1"/>
  <c r="K271" i="4"/>
  <c r="K270" i="4"/>
  <c r="K266" i="4" s="1"/>
  <c r="K164" i="4"/>
  <c r="B162" i="4"/>
  <c r="J164" i="4"/>
  <c r="H164" i="4"/>
  <c r="G164" i="4"/>
  <c r="B161" i="4"/>
  <c r="B157" i="4" s="1"/>
  <c r="I164" i="4"/>
  <c r="L164" i="4"/>
  <c r="H298" i="4"/>
  <c r="H297" i="4"/>
  <c r="H293" i="4" s="1"/>
  <c r="M51" i="4"/>
  <c r="N51" i="4" s="1"/>
  <c r="G48" i="4"/>
  <c r="G44" i="4" s="1"/>
  <c r="G49" i="4"/>
  <c r="G134" i="4"/>
  <c r="G133" i="4"/>
  <c r="G129" i="4" s="1"/>
  <c r="M136" i="4"/>
  <c r="N136" i="4" s="1"/>
  <c r="L95" i="4"/>
  <c r="L94" i="4"/>
  <c r="L90" i="4" s="1"/>
  <c r="B17" i="4"/>
  <c r="M300" i="4"/>
  <c r="N300" i="4" s="1"/>
  <c r="G297" i="4"/>
  <c r="G293" i="4" s="1"/>
  <c r="G298" i="4"/>
  <c r="L86" i="4"/>
  <c r="L85" i="4"/>
  <c r="L81" i="4" s="1"/>
  <c r="H95" i="4"/>
  <c r="H94" i="4"/>
  <c r="H90" i="4" s="1"/>
  <c r="H280" i="4"/>
  <c r="H279" i="4"/>
  <c r="H275" i="4" s="1"/>
  <c r="J225" i="4"/>
  <c r="J221" i="4" s="1"/>
  <c r="J226" i="4"/>
  <c r="H234" i="4"/>
  <c r="H230" i="4" s="1"/>
  <c r="H235" i="4"/>
  <c r="J298" i="4"/>
  <c r="J297" i="4"/>
  <c r="J293" i="4" s="1"/>
  <c r="J133" i="4"/>
  <c r="J129" i="4" s="1"/>
  <c r="J134" i="4"/>
  <c r="L22" i="4"/>
  <c r="L21" i="4"/>
  <c r="H22" i="4"/>
  <c r="H21" i="4"/>
  <c r="L270" i="4"/>
  <c r="L266" i="4" s="1"/>
  <c r="L271" i="4"/>
  <c r="I298" i="4"/>
  <c r="I297" i="4"/>
  <c r="I293" i="4" s="1"/>
  <c r="K48" i="4"/>
  <c r="K44" i="4" s="1"/>
  <c r="K49" i="4"/>
  <c r="G85" i="4"/>
  <c r="G81" i="4" s="1"/>
  <c r="G86" i="4"/>
  <c r="M88" i="4"/>
  <c r="N88" i="4" s="1"/>
  <c r="I235" i="4"/>
  <c r="I234" i="4"/>
  <c r="I230" i="4" s="1"/>
  <c r="L298" i="4"/>
  <c r="L297" i="4"/>
  <c r="L293" i="4" s="1"/>
  <c r="K170" i="4"/>
  <c r="K166" i="4" s="1"/>
  <c r="K171" i="4"/>
  <c r="I271" i="4"/>
  <c r="I270" i="4"/>
  <c r="I266" i="4" s="1"/>
  <c r="I116" i="4"/>
  <c r="I115" i="4"/>
  <c r="I111" i="4" s="1"/>
  <c r="K133" i="4"/>
  <c r="K129" i="4" s="1"/>
  <c r="K134" i="4"/>
  <c r="J17" i="4"/>
  <c r="I21" i="4"/>
  <c r="I22" i="4"/>
  <c r="K206" i="4"/>
  <c r="K202" i="4" s="1"/>
  <c r="K207" i="4"/>
  <c r="K226" i="4"/>
  <c r="K225" i="4"/>
  <c r="K221" i="4" s="1"/>
  <c r="L234" i="4"/>
  <c r="L230" i="4" s="1"/>
  <c r="L235" i="4"/>
  <c r="I30" i="4"/>
  <c r="I26" i="4" s="1"/>
  <c r="I31" i="4"/>
  <c r="L170" i="4"/>
  <c r="L166" i="4" s="1"/>
  <c r="L171" i="4"/>
  <c r="K86" i="4"/>
  <c r="K85" i="4"/>
  <c r="K81" i="4" s="1"/>
  <c r="G95" i="4"/>
  <c r="G94" i="4"/>
  <c r="G90" i="4" s="1"/>
  <c r="M97" i="4"/>
  <c r="N97" i="4" s="1"/>
  <c r="M24" i="4"/>
  <c r="G21" i="4"/>
  <c r="G22" i="4"/>
  <c r="L59" i="4"/>
  <c r="L58" i="4"/>
  <c r="L54" i="4" s="1"/>
  <c r="H207" i="4"/>
  <c r="H206" i="4"/>
  <c r="H202" i="4" s="1"/>
  <c r="J235" i="4"/>
  <c r="J234" i="4"/>
  <c r="J230" i="4" s="1"/>
  <c r="K298" i="4"/>
  <c r="K297" i="4"/>
  <c r="K293" i="4" s="1"/>
  <c r="G171" i="4"/>
  <c r="G170" i="4"/>
  <c r="G166" i="4" s="1"/>
  <c r="M173" i="4"/>
  <c r="N173" i="4" s="1"/>
  <c r="H270" i="4"/>
  <c r="H266" i="4" s="1"/>
  <c r="H271" i="4"/>
  <c r="H134" i="4"/>
  <c r="H133" i="4"/>
  <c r="H129" i="4" s="1"/>
  <c r="I94" i="4"/>
  <c r="I90" i="4" s="1"/>
  <c r="I95" i="4"/>
  <c r="L49" i="4"/>
  <c r="L48" i="4"/>
  <c r="L44" i="4" s="1"/>
  <c r="K21" i="4"/>
  <c r="K22" i="4"/>
  <c r="I207" i="4"/>
  <c r="I206" i="4"/>
  <c r="I202" i="4" s="1"/>
  <c r="M228" i="4"/>
  <c r="N228" i="4" s="1"/>
  <c r="G225" i="4"/>
  <c r="G221" i="4" s="1"/>
  <c r="G226" i="4"/>
  <c r="H170" i="4"/>
  <c r="H166" i="4" s="1"/>
  <c r="H171" i="4"/>
  <c r="J271" i="4"/>
  <c r="J270" i="4"/>
  <c r="J266" i="4" s="1"/>
  <c r="J49" i="4"/>
  <c r="J48" i="4"/>
  <c r="J44" i="4" s="1"/>
  <c r="I133" i="4"/>
  <c r="I129" i="4" s="1"/>
  <c r="I134" i="4"/>
  <c r="J94" i="4"/>
  <c r="J90" i="4" s="1"/>
  <c r="J95" i="4"/>
  <c r="B14" i="4"/>
  <c r="K234" i="4"/>
  <c r="K230" i="4" s="1"/>
  <c r="K235" i="4"/>
  <c r="F48" i="5" l="1"/>
  <c r="F7" i="5" s="1"/>
  <c r="F11" i="5"/>
  <c r="J1026" i="5"/>
  <c r="J1022" i="5" s="1"/>
  <c r="J868" i="5"/>
  <c r="J865" i="5" s="1"/>
  <c r="J861" i="5" s="1"/>
  <c r="H1026" i="5"/>
  <c r="H1022" i="5" s="1"/>
  <c r="H868" i="5"/>
  <c r="H865" i="5" s="1"/>
  <c r="H861" i="5" s="1"/>
  <c r="I1026" i="5"/>
  <c r="I1022" i="5" s="1"/>
  <c r="I868" i="5"/>
  <c r="I865" i="5" s="1"/>
  <c r="I861" i="5" s="1"/>
  <c r="H1035" i="5"/>
  <c r="H877" i="5" s="1"/>
  <c r="H879" i="5"/>
  <c r="H28" i="5" s="1"/>
  <c r="H26" i="5" s="1"/>
  <c r="K1035" i="5"/>
  <c r="K877" i="5" s="1"/>
  <c r="K879" i="5"/>
  <c r="K28" i="5" s="1"/>
  <c r="K26" i="5" s="1"/>
  <c r="L1035" i="5"/>
  <c r="L877" i="5" s="1"/>
  <c r="L879" i="5"/>
  <c r="L28" i="5" s="1"/>
  <c r="L26" i="5" s="1"/>
  <c r="G1035" i="5"/>
  <c r="G877" i="5" s="1"/>
  <c r="G879" i="5"/>
  <c r="G28" i="5" s="1"/>
  <c r="G26" i="5" s="1"/>
  <c r="I1035" i="5"/>
  <c r="I877" i="5" s="1"/>
  <c r="I879" i="5"/>
  <c r="I28" i="5" s="1"/>
  <c r="I26" i="5" s="1"/>
  <c r="J1035" i="5"/>
  <c r="J877" i="5" s="1"/>
  <c r="J879" i="5"/>
  <c r="J28" i="5" s="1"/>
  <c r="J26" i="5" s="1"/>
  <c r="G1026" i="5"/>
  <c r="G1022" i="5" s="1"/>
  <c r="K1026" i="5"/>
  <c r="K1022" i="5" s="1"/>
  <c r="L1026" i="5"/>
  <c r="L1022" i="5" s="1"/>
  <c r="B629" i="5"/>
  <c r="L629" i="5"/>
  <c r="L14" i="5" s="1"/>
  <c r="G629" i="5"/>
  <c r="G14" i="5" s="1"/>
  <c r="J629" i="5"/>
  <c r="L865" i="5"/>
  <c r="L861" i="5" s="1"/>
  <c r="B673" i="5"/>
  <c r="K629" i="5"/>
  <c r="K14" i="5" s="1"/>
  <c r="I629" i="5"/>
  <c r="H629" i="5"/>
  <c r="K865" i="5"/>
  <c r="K861" i="5" s="1"/>
  <c r="L76" i="4"/>
  <c r="L72" i="4" s="1"/>
  <c r="K188" i="4"/>
  <c r="K184" i="4" s="1"/>
  <c r="G189" i="4"/>
  <c r="I103" i="4"/>
  <c r="I99" i="4" s="1"/>
  <c r="L188" i="4"/>
  <c r="L184" i="4" s="1"/>
  <c r="G197" i="4"/>
  <c r="G193" i="4" s="1"/>
  <c r="H188" i="4"/>
  <c r="H184" i="4" s="1"/>
  <c r="H262" i="4"/>
  <c r="G262" i="4"/>
  <c r="H39" i="4"/>
  <c r="H35" i="4" s="1"/>
  <c r="I198" i="4"/>
  <c r="I59" i="4"/>
  <c r="H198" i="4"/>
  <c r="I188" i="4"/>
  <c r="I184" i="4" s="1"/>
  <c r="G40" i="4"/>
  <c r="H59" i="4"/>
  <c r="I77" i="4"/>
  <c r="M191" i="4"/>
  <c r="N191" i="4" s="1"/>
  <c r="H153" i="4"/>
  <c r="J59" i="4"/>
  <c r="I261" i="4"/>
  <c r="I257" i="4" s="1"/>
  <c r="J244" i="4"/>
  <c r="K58" i="4"/>
  <c r="K54" i="4" s="1"/>
  <c r="L198" i="4"/>
  <c r="I40" i="4"/>
  <c r="L124" i="4"/>
  <c r="L120" i="4" s="1"/>
  <c r="L243" i="4"/>
  <c r="L239" i="4" s="1"/>
  <c r="M42" i="4"/>
  <c r="N42" i="4" s="1"/>
  <c r="L39" i="4"/>
  <c r="L35" i="4" s="1"/>
  <c r="M61" i="4"/>
  <c r="N61" i="4" s="1"/>
  <c r="J39" i="4"/>
  <c r="J35" i="4" s="1"/>
  <c r="K40" i="4"/>
  <c r="J104" i="4"/>
  <c r="J124" i="4"/>
  <c r="J120" i="4" s="1"/>
  <c r="J77" i="4"/>
  <c r="M246" i="4"/>
  <c r="N246" i="4" s="1"/>
  <c r="G244" i="4"/>
  <c r="G59" i="4"/>
  <c r="M106" i="4"/>
  <c r="N106" i="4" s="1"/>
  <c r="G153" i="4"/>
  <c r="M79" i="4"/>
  <c r="N79" i="4" s="1"/>
  <c r="M264" i="4"/>
  <c r="N264" i="4" s="1"/>
  <c r="G77" i="4"/>
  <c r="I243" i="4"/>
  <c r="I239" i="4" s="1"/>
  <c r="K153" i="4"/>
  <c r="H76" i="4"/>
  <c r="H72" i="4" s="1"/>
  <c r="H244" i="4"/>
  <c r="H124" i="4"/>
  <c r="H120" i="4" s="1"/>
  <c r="G76" i="4"/>
  <c r="G72" i="4" s="1"/>
  <c r="K244" i="4"/>
  <c r="L261" i="4"/>
  <c r="L257" i="4" s="1"/>
  <c r="K104" i="4"/>
  <c r="H104" i="4"/>
  <c r="J153" i="4"/>
  <c r="J261" i="4"/>
  <c r="J257" i="4" s="1"/>
  <c r="G104" i="4"/>
  <c r="G103" i="4"/>
  <c r="G99" i="4" s="1"/>
  <c r="M200" i="4"/>
  <c r="N200" i="4" s="1"/>
  <c r="B12" i="4"/>
  <c r="K198" i="4"/>
  <c r="K14" i="4"/>
  <c r="K142" i="4"/>
  <c r="K138" i="4" s="1"/>
  <c r="G14" i="4"/>
  <c r="G124" i="4"/>
  <c r="G120" i="4" s="1"/>
  <c r="M127" i="4"/>
  <c r="N127" i="4" s="1"/>
  <c r="H14" i="4"/>
  <c r="M155" i="4"/>
  <c r="N155" i="4" s="1"/>
  <c r="I143" i="4"/>
  <c r="H143" i="4"/>
  <c r="I153" i="4"/>
  <c r="M145" i="4"/>
  <c r="N145" i="4" s="1"/>
  <c r="L14" i="4"/>
  <c r="B11" i="4"/>
  <c r="K125" i="4"/>
  <c r="L143" i="4"/>
  <c r="J14" i="4"/>
  <c r="J143" i="4"/>
  <c r="J142" i="4"/>
  <c r="J138" i="4" s="1"/>
  <c r="B7" i="4"/>
  <c r="L161" i="4"/>
  <c r="L157" i="4" s="1"/>
  <c r="L162" i="4"/>
  <c r="K162" i="4"/>
  <c r="K161" i="4"/>
  <c r="K157" i="4" s="1"/>
  <c r="I162" i="4"/>
  <c r="I161" i="4"/>
  <c r="I157" i="4" s="1"/>
  <c r="G17" i="4"/>
  <c r="K17" i="4"/>
  <c r="L17" i="4"/>
  <c r="I17" i="4"/>
  <c r="I14" i="4"/>
  <c r="M164" i="4"/>
  <c r="N164" i="4" s="1"/>
  <c r="G161" i="4"/>
  <c r="G157" i="4" s="1"/>
  <c r="G162" i="4"/>
  <c r="H17" i="4"/>
  <c r="H162" i="4"/>
  <c r="H161" i="4"/>
  <c r="H157" i="4" s="1"/>
  <c r="N24" i="4"/>
  <c r="J162" i="4"/>
  <c r="J161" i="4"/>
  <c r="H14" i="5" l="1"/>
  <c r="I14" i="5"/>
  <c r="J14" i="5"/>
  <c r="B14" i="5"/>
  <c r="G865" i="5"/>
  <c r="J673" i="5"/>
  <c r="J669" i="5" s="1"/>
  <c r="I673" i="5"/>
  <c r="I669" i="5" s="1"/>
  <c r="B669" i="5"/>
  <c r="B626" i="5"/>
  <c r="G673" i="5"/>
  <c r="G669" i="5" s="1"/>
  <c r="H673" i="5"/>
  <c r="H669" i="5" s="1"/>
  <c r="B861" i="5"/>
  <c r="K673" i="5"/>
  <c r="K669" i="5" s="1"/>
  <c r="L673" i="5"/>
  <c r="L669" i="5" s="1"/>
  <c r="N16" i="4"/>
  <c r="N18" i="4" s="1"/>
  <c r="G12" i="4"/>
  <c r="I11" i="4"/>
  <c r="L12" i="4"/>
  <c r="H12" i="4"/>
  <c r="K7" i="4"/>
  <c r="I12" i="4"/>
  <c r="L11" i="4"/>
  <c r="J12" i="4"/>
  <c r="M14" i="4"/>
  <c r="N14" i="4" s="1"/>
  <c r="K12" i="4"/>
  <c r="I7" i="4"/>
  <c r="L7" i="4"/>
  <c r="K11" i="4"/>
  <c r="G7" i="4"/>
  <c r="G11" i="4"/>
  <c r="J157" i="4"/>
  <c r="J7" i="4" s="1"/>
  <c r="J11" i="4"/>
  <c r="H11" i="4"/>
  <c r="H7" i="4"/>
  <c r="B11" i="5" l="1"/>
  <c r="G861" i="5"/>
  <c r="B622" i="5"/>
  <c r="B7" i="5" s="1"/>
  <c r="J178" i="1" s="1"/>
  <c r="J626" i="5"/>
  <c r="J11" i="5" s="1"/>
  <c r="H626" i="5"/>
  <c r="H11" i="5" s="1"/>
  <c r="L626" i="5"/>
  <c r="L11" i="5" s="1"/>
  <c r="G626" i="5"/>
  <c r="G11" i="5" s="1"/>
  <c r="I626" i="5"/>
  <c r="I11" i="5" s="1"/>
  <c r="K626" i="5"/>
  <c r="K11" i="5" s="1"/>
  <c r="J161" i="1" l="1"/>
  <c r="K162" i="1" s="1"/>
  <c r="L622" i="5"/>
  <c r="L7" i="5" s="1"/>
  <c r="G622" i="5"/>
  <c r="G7" i="5" s="1"/>
  <c r="H622" i="5"/>
  <c r="H7" i="5" s="1"/>
  <c r="J622" i="5"/>
  <c r="J7" i="5" s="1"/>
  <c r="K622" i="5"/>
  <c r="K7" i="5" s="1"/>
  <c r="I622" i="5"/>
  <c r="I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Ilze Vanka-Krilovska</author>
  </authors>
  <commentList>
    <comment ref="B281" authorId="0" shapeId="0" xr:uid="{00000000-0006-0000-0000-000001000000}">
      <text>
        <r>
          <rPr>
            <b/>
            <sz val="9"/>
            <color indexed="81"/>
            <rFont val="Tahoma"/>
            <family val="2"/>
            <charset val="186"/>
          </rPr>
          <t>Ilze Vanka-Krilovska:</t>
        </r>
        <r>
          <rPr>
            <sz val="9"/>
            <color indexed="81"/>
            <rFont val="Tahoma"/>
            <family val="2"/>
            <charset val="186"/>
          </rPr>
          <t xml:space="preserve">
ir paredzēts nav summa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Janis Upenieks</author>
    <author>tc={56F32E8A-8574-4637-A6CA-B6AAF894C20C}</author>
    <author>izm</author>
  </authors>
  <commentList>
    <comment ref="K4" authorId="0" shapeId="0" xr:uid="{00000000-0006-0000-02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 ref="J30"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ESF finansējuma daļa, kopā ESF+VB= 18 625 760 EUR
Reply:
    IZM norādījis 15831896</t>
      </text>
    </comment>
    <comment ref="J141" authorId="2" shapeId="0" xr:uid="{00000000-0006-0000-0200-000003000000}">
      <text>
        <r>
          <rPr>
            <b/>
            <sz val="9"/>
            <color indexed="81"/>
            <rFont val="Tahoma"/>
            <family val="2"/>
          </rPr>
          <t>izm:</t>
        </r>
        <r>
          <rPr>
            <sz val="9"/>
            <color indexed="81"/>
            <rFont val="Tahoma"/>
            <family val="2"/>
          </rPr>
          <t xml:space="preserve">
Norādīta ERAF daļa DPP2027 summai, kas iezīmēta līdz 2025.gadam (bez elastības finansējuma)
</t>
        </r>
      </text>
    </comment>
    <comment ref="J143" authorId="2" shapeId="0" xr:uid="{00000000-0006-0000-0200-000004000000}">
      <text>
        <r>
          <rPr>
            <b/>
            <sz val="9"/>
            <color indexed="81"/>
            <rFont val="Tahoma"/>
            <family val="2"/>
          </rPr>
          <t>izm:</t>
        </r>
        <r>
          <rPr>
            <sz val="9"/>
            <color indexed="81"/>
            <rFont val="Tahoma"/>
            <family val="2"/>
          </rPr>
          <t xml:space="preserve">
Norādīta ERAF daļa DPP2027 summai, kas iezīmēta līdz 2025.gadam (bez elastības finansējuma)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Janis Upenieks</author>
  </authors>
  <commentList>
    <comment ref="O1" authorId="0" shapeId="0" xr:uid="{00000000-0006-0000-05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List>
</comments>
</file>

<file path=xl/sharedStrings.xml><?xml version="1.0" encoding="utf-8"?>
<sst xmlns="http://schemas.openxmlformats.org/spreadsheetml/2006/main" count="8685" uniqueCount="2091">
  <si>
    <t xml:space="preserve">3.pielikums </t>
  </si>
  <si>
    <t>Ietekmes novērtējums uz valsts un pašvaldību budžetiem </t>
  </si>
  <si>
    <t>Uzdevums</t>
  </si>
  <si>
    <t>Finansējums kopā</t>
  </si>
  <si>
    <t>Plānotais finansējums</t>
  </si>
  <si>
    <t>Nepieciešamais papildu finansējums</t>
  </si>
  <si>
    <t>n gads</t>
  </si>
  <si>
    <t>n + 1</t>
  </si>
  <si>
    <t>n + 2</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</si>
  <si>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</si>
  <si>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</si>
  <si>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</si>
  <si>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</si>
  <si>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</si>
  <si>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</si>
  <si>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</si>
  <si>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</si>
  <si>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4.1. RĪCĪBAS VIRZIENS: CILVĒKKAPITĀLA ATTĪSTĪBA</t>
  </si>
  <si>
    <t>4.1.1.Darbaspēka piedāvājuma atbilstības tautsaimniecības pieprasījumam veicināšana (veicināt ieguldījumus cilvēkkapitālā, darbaspēka mobilitātē, pieaugušo izglītības atbalsta veicināšanā)</t>
  </si>
  <si>
    <t>4.1.2. Augsti kvalificētu speciālistu sagatavošana/piesaiste: IKT augstskolas programmas turpināšana un replicēšana citās STEM jomās, augsti kvalificēto IT speciālistu sagatavošana</t>
  </si>
  <si>
    <t>4.1.3. Īstenot pasākumus nodarbināto apmācībām: Informācijas un tehnoloģijas (IT) un digitālo prasmju paaugstināšanai, kas sniedz ieguldījumu komersantu produktivitātes paaugstināšanā un jaunu produktu un tehnoloģiju izstrādē, kā arī netehnoloģisko inovāciju jomā (marketings, procesu vadība, biznesa modeļi u.c.)</t>
  </si>
  <si>
    <t>4.1.4. Veicināt mājokļu pieejamību (pilnveidot garantiju programmu mājokļa iegādei dažādām iedzīvotāju grupām; privāto investīciju pieaugums nekustamā īpašuma attīstīšanā)</t>
  </si>
  <si>
    <t>4.2.RĪCĪBAS VIRZIENS: EKSPORTA VEICINĀŠANA</t>
  </si>
  <si>
    <t>4.2.1. Sekmēt kvalitātes, standartu un atzīšanas instrumentu izmantošanu starptautiskajā vidē (t.sk. nodrošinot dalību starptautiskajās organizācijās), nacionālo uzņēmumu eksportspējas attīstīšanai</t>
  </si>
  <si>
    <t>4.2.2. Atbalstīt augsto tehnoloģiju eksportu, veicinot spēju piedāvāt produkciju ar augstāku pievienoto vērtību un sekmējot eksporta struktūras izmaiņas, atbalstot nozaru ekositēmu attīstību un integrāciju starptautiskās vērtību ķēdēs</t>
  </si>
  <si>
    <t>4.2.3. Sekmēt produktu konkurētspēju, nodrošinot atbalstu energointensīvajiem uzņēmumiem</t>
  </si>
  <si>
    <t>4.2.4. Sadarbībā ar nozaru pārstāvjiem identificēt iespējamos šķēršļus eksportam, mazinot regulatīvās barjeras, nodrošinot uz robežas veicamo procedūru vienkāršošanu, t.sk administratīvu lēmumu labāku skaidrošanu, “one window” principa ieviešanu, nepieciešamā dokumentu skaita mazināšanu, informācijas nodrošinājumu klientiem par reglamentējošo aktu izmaiņām u.c.</t>
  </si>
  <si>
    <t>4.2.5. Strādāt  pie dažāda atbalsta instrumentu un finansējuma pieejamības tūrisma attīstības veicināšanai Latvijā, nodrošinot kvalitatīvus tūrisma popularizēšanas pasākumus (piemēram, popularizējot veselības, medicīnas, kā arī dziedniecības tūrismu)</t>
  </si>
  <si>
    <t xml:space="preserve"> 4.2.6. Veicināt eksporta garantiju instrumenta popularizēšanu un attīstību</t>
  </si>
  <si>
    <t>4.3.RĪCĪBAS VIRZIENS: UZŅĒMĒJDARBĪBAS VIDE</t>
  </si>
  <si>
    <t>4.3.1. Nulles papīra ekonomika koncepta attīstība</t>
  </si>
  <si>
    <t>4.3.2. Nodrošināt principa “Konsultē vispirms” darbību</t>
  </si>
  <si>
    <t>4.3.3. “Nulles birokrātijas” pieejas attīstība un īstenošana</t>
  </si>
  <si>
    <t>4.3.4. Proaktīvu un uz sabiedrības interesēm vērstu, digitālu procesu attīstība</t>
  </si>
  <si>
    <t>4.3.5. Atviegloti nosacījumu izstrāde jaunu produktu testēšanai un attīstīšanai, pieļaujot, ka publiskais sektors var eksperimentēt ar tehnoloģiskajiem iepirkumiem tos paredzot, piemēram, bez rezultāta</t>
  </si>
  <si>
    <t>4.3.6. Atbalsts mazo, vidējo uzņēmumu attīstībai</t>
  </si>
  <si>
    <t>4.4.RĪCĪBAS VIRZIENS: TEHNOLOĢIJAS BĀZES ATTĪSTĪBA</t>
  </si>
  <si>
    <t>4.4.1. Atbalsts digitālo risinājumu, automatizācijas, modernizācijas, jauno tehnoloģiju ieviešanai</t>
  </si>
  <si>
    <t>4.4.2. Produktivitāti paaugstinošu darbību atbalstīšana privātajā sektorā augsto tehnoloģiju pielietošanai tautsaimniecības nozarēs</t>
  </si>
  <si>
    <t>4.4.3. Sekmēt labvēlīgas ĀTI politikas veidošanu, piesaistot privātās investīcijas un novērtējot iespējamos šķēršļus un riskus</t>
  </si>
  <si>
    <t>4.4.4. Pilnveidot Grantu un finanšu instrumentu programmas uzņēmējdarbības kapacitātes uzlabošanai (ražošanas infrastruktūras un jaunu tehnoloģiju iegādei, attīstībai)</t>
  </si>
  <si>
    <t>4.4.5. Kapitāla tirgus atbalsta pasākumu izstrāde</t>
  </si>
  <si>
    <t>4.4.6. Atbalsts Globālajiem biznesa pakalpojumu centriem Latvijā (apmācību nodrošināšana, infrastruktūras attīstība)</t>
  </si>
  <si>
    <t>4.4.7. Veicināt ārvalstu investoru sadarbību ar Latvijas pētniecības un attīstības institūcijām</t>
  </si>
  <si>
    <t>4.4.8. Stiprināt LIAA proaktīvo investīciju piesaistes kapacitāti</t>
  </si>
  <si>
    <t>4.5.RĪCĪBAS VIRZIENS: INOVĀCIJAS</t>
  </si>
  <si>
    <t>4.5.1. Izveidot Latvijas inovāciju un tehnoloģiju atbalsta fondu</t>
  </si>
  <si>
    <t>4.5.2. Atbalstīt ne tikai jaunu un būtiski uzlabotu produktu vai pakalpojumu inovāciju ieviešanu, bet arī procesu inovāciju īstenošanu</t>
  </si>
  <si>
    <t>4.5.3. Veicināt publiskā sektora vēlmi investēt inovatīvu risinājumu ieviešanā, izmantojot publiskā iepirkuma iespējas, tai skaitā izmantojot inovatīvas iepirkuma metodes</t>
  </si>
  <si>
    <t>4.5.4. Veicināt inovācijas aktivitātes valsts kapitālsabiedrībās, tai skaitā stiprinot valsts un pašvaldību institūciju un publisko personu kapitālsabiedrību pētniecības un attīstības stratēģisko plānošanas un analītikas kapacitāti, veicinot līderību pētījumu pasūtīšanā un eksportspējīgu produktu vai pakalpojumu ieviešanā</t>
  </si>
  <si>
    <t>4.5.5. Attīstīt un īstenot Digitālo inovācijas centru izveidi</t>
  </si>
  <si>
    <t>4.5.6. Sabalansēt finansējuma struktūru  visā pētniecības un inovācijas ciklā, samērojot pētniecības un inovācijas kapacitāti ar komercdarbības vajadzībām un  iespējām  izaugsmes veicināšanai un jaunu tirgu apgūšanai</t>
  </si>
  <si>
    <t>4.5.7. Attīstīt un sekmēt digitālu un tehnoloģiski ietilpīgu risinājumu, tai skaitā mākslīgā intelekta risinājumu ieviešanu privātajā un publiskajā sektorā</t>
  </si>
  <si>
    <t>4.5.8. Sekmēt privātā un publiskā sektora investīcijas pētniecībā un attīstībā</t>
  </si>
  <si>
    <t>4.5.9. Sekmēt finanšu instrumentu izmantošanu inovatīvu un tehnoloģiski ietilpīgu risinājumu ieviešanā</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</si>
  <si>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</si>
  <si>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</si>
  <si>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VBF</t>
  </si>
  <si>
    <t>ERAFV</t>
  </si>
  <si>
    <t>ERAFZ</t>
  </si>
  <si>
    <t>ELFLA</t>
  </si>
  <si>
    <t>CĀF</t>
  </si>
  <si>
    <t>ERAF</t>
  </si>
  <si>
    <t>ESF</t>
  </si>
  <si>
    <t>KF</t>
  </si>
  <si>
    <t>N</t>
  </si>
  <si>
    <t>189 -?</t>
  </si>
  <si>
    <t>359 -?</t>
  </si>
  <si>
    <t>3.pielikums</t>
  </si>
  <si>
    <t>Rīcības virzienu uzdevumi, to izpildes termiņš un atbildīgā/līdzatbildīgā institūcija</t>
  </si>
  <si>
    <t>Nr.p.k.</t>
  </si>
  <si>
    <t>Atsauce uz NAP*</t>
  </si>
  <si>
    <t>Atsauce uz NAP uzdevumu*</t>
  </si>
  <si>
    <t>Uzdevumi</t>
  </si>
  <si>
    <t>Izpildes termiņš</t>
  </si>
  <si>
    <t>Atbildīgā institūcija</t>
  </si>
  <si>
    <t>Līdzatbildīgā institūcija</t>
  </si>
  <si>
    <t>Sasaiste ar politikas rezultātu (PR) un rezultatīvo rādītāju (RR)</t>
  </si>
  <si>
    <t>4.1. RĪCĪBAS VIRZIENS: CILVĒKKAPITĀLS</t>
  </si>
  <si>
    <t>4.1.1.</t>
  </si>
  <si>
    <t>VB</t>
  </si>
  <si>
    <t>Darbaspēka piedāvājuma atbilstības tautsaimniecības pieprasījumam veicināšana</t>
  </si>
  <si>
    <t>ZM</t>
  </si>
  <si>
    <t>4.1.1.1.</t>
  </si>
  <si>
    <t>Zināšanu pārneses un informācijas pasākumi</t>
  </si>
  <si>
    <t>2022- 2027</t>
  </si>
  <si>
    <t>VARAM</t>
  </si>
  <si>
    <t>PR 1.1./ RR 1.1.2.</t>
  </si>
  <si>
    <t>C</t>
  </si>
  <si>
    <t>4.1.1.2.</t>
  </si>
  <si>
    <t>420/ 420.1</t>
  </si>
  <si>
    <t>Atbalsts pieaugušo (tostarp bezdarba riskam pakļautajām personām) individuālajās vajadzībās balstītai pieaugušo izglītībai</t>
  </si>
  <si>
    <t>Pastāvīgi</t>
  </si>
  <si>
    <t>IZM</t>
  </si>
  <si>
    <t>LM, KM, EM, ZM, VM, IEM, VARAM, VK, sociālie partneri</t>
  </si>
  <si>
    <t>4.1.1.3.</t>
  </si>
  <si>
    <t>Plānošanas reģioni</t>
  </si>
  <si>
    <t>Interešu izglītības pieejamības paplašināšana sociālās atstumtības riskam pakļautiem izglītojamajiem</t>
  </si>
  <si>
    <t>2022-2027</t>
  </si>
  <si>
    <t>LM, VARAM, VM, pašvaldības</t>
  </si>
  <si>
    <t>4.1.2.</t>
  </si>
  <si>
    <t>Augsti kvalificētu speciālistu sagatavošana/piesaiste</t>
  </si>
  <si>
    <t>4.1.2.1.</t>
  </si>
  <si>
    <t>Cilvēkresursu attīstība un ekselences stiprināšana. Prasmju un zināšanu attīstība – augstskolu pasniedzēju zināšanu un prasmju attīstība/ ekselencei (IT skolai u.c.), digitalizācijas un vispārējo prasmju stiprināšana komersantiem</t>
  </si>
  <si>
    <t>EM</t>
  </si>
  <si>
    <t>PR 1.1./ RR 1.1.1./ 1.1.2.</t>
  </si>
  <si>
    <t>4.1.2.2.</t>
  </si>
  <si>
    <t xml:space="preserve">Izveidot mehānismu mērķtiecīgai ārvalstu talantu piesaistei un attīstības iespēju nodrošināšanai </t>
  </si>
  <si>
    <t>2021- 2027</t>
  </si>
  <si>
    <t>LIAA</t>
  </si>
  <si>
    <t>Komersanti, IZM</t>
  </si>
  <si>
    <t>4.1.2.3.</t>
  </si>
  <si>
    <t>153, 157</t>
  </si>
  <si>
    <t>Izglītības sistēmas pilnveidošana vidējās un augtākajās mācību iestādes, lai izglītības sistēma spētu nodrošināt tautsaimniecību ar kvalificētiem inženieriem</t>
  </si>
  <si>
    <t>VB esošais fin.</t>
  </si>
  <si>
    <t xml:space="preserve">4.1.3. </t>
  </si>
  <si>
    <t>Īstenot pasākumus darbaspēka apmācībām</t>
  </si>
  <si>
    <t>4.1.3.1.</t>
  </si>
  <si>
    <t>Izglītības procesa individualizācija un starpnozaru sadarbība profesionālās izglītības izcilībai</t>
  </si>
  <si>
    <t>KM, IeM, ZM, EM, VM, LM</t>
  </si>
  <si>
    <t>PR 1.1./ RR 1.1.1.</t>
  </si>
  <si>
    <t>4.1.3.2.</t>
  </si>
  <si>
    <t>Tautsaimniecības izaugsmei atbilstoša profesionālā izglītība</t>
  </si>
  <si>
    <t>4.1.3.3.</t>
  </si>
  <si>
    <t>Paaugstināt bezdarbnieku, darba meklētāju un bezdarba riskam pakļauto personu kvalifikāciju un prasmes atbilstoši darba tirgus pieprasījumam</t>
  </si>
  <si>
    <t>LM</t>
  </si>
  <si>
    <t>NVA, EM, IZM</t>
  </si>
  <si>
    <t>4.1.4.</t>
  </si>
  <si>
    <t>Veicināt mājokļu pieejamību</t>
  </si>
  <si>
    <t>4.1.4.1.</t>
  </si>
  <si>
    <t>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</si>
  <si>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t>4.1.4.2.</t>
  </si>
  <si>
    <t>Atbalsts ilgtspējīgu, zemu būvniecības un ekpluatācijas izmaksu mājokļiem primāri teritorijās ar jaunu darba vietu potenciālu</t>
  </si>
  <si>
    <t>4.1.4.3.</t>
  </si>
  <si>
    <t>Atbalsts privātpersonām mājokļa iegādei vai būvniecībai</t>
  </si>
  <si>
    <t>4.1.4.4.</t>
  </si>
  <si>
    <t>Energoefektivitātes paaugstināšana dzīvojamās ēkās un resursu efektīva izmantošana (daudzīvokļu, privātās un neliela dzīvokļu skaita ēku kompleksos)</t>
  </si>
  <si>
    <t>4.1.4.5.</t>
  </si>
  <si>
    <t>Energoefektivitātes paaugstināšana valsts ēkās. Energoefektivitātes uzlabošanas, viedas energovadības un atjaunojamo energoresursu izmantošanas pasākumi valsts īpašumā esošajās ēkās</t>
  </si>
  <si>
    <t>FM</t>
  </si>
  <si>
    <t>4.1.4.6.</t>
  </si>
  <si>
    <t>Privāto investīciju piesaiste energoefektivitātes paaugstināšanas projektiem, attīstot ESKO tirgu</t>
  </si>
  <si>
    <t>4.1.4.7.</t>
  </si>
  <si>
    <t>Vienkāršot būvniecības procedūras dzīvojamo māju būvniecībai</t>
  </si>
  <si>
    <t>4.1.4.8.</t>
  </si>
  <si>
    <t xml:space="preserve">Mājokļu īres tirgus funkcionēšanas uzlabošana, izveidojot efektīvu īres tirgus tiesisko regulējumu un nodokļu/nodevu piemērošanu un aktualizējot dzīvokļu tiesību regulējumu pārvaldīšanas, īpašumtiesību un būvniecības jomā </t>
  </si>
  <si>
    <t>VB esošais fin</t>
  </si>
  <si>
    <t>4.1.5.</t>
  </si>
  <si>
    <t>Atbalsts pirmspensijas vecuma iedzīvotāju nodarbinātībai</t>
  </si>
  <si>
    <t>4.1.5.1.</t>
  </si>
  <si>
    <t xml:space="preserve">Veicināt nelabvēlīgākā situācijā esošu bezdarbnieku un ekonomiski neaktīvo iedzīvotāju iekļaušanos darba tirgū. </t>
  </si>
  <si>
    <t>NVA</t>
  </si>
  <si>
    <t>4.1.6.</t>
  </si>
  <si>
    <t>Nozaru prasmju fondu attīstīšana Latvijā</t>
  </si>
  <si>
    <t>4.1.6.1.</t>
  </si>
  <si>
    <t>Atblsts nozaru vajadzībās balstītai pieaugušo izglītībai**</t>
  </si>
  <si>
    <t>4.2. RĪCĪBAS VIRZIENS: UZŅĒMĒJDARBĪBAS VIDE EKSPORTSPĒJAI</t>
  </si>
  <si>
    <t>4.2.1. RĪCĪBAS APAKŠVIRZIENS: BIZNESA VIDE EKSPORTSPĒJAI</t>
  </si>
  <si>
    <t>4.2.1.1.</t>
  </si>
  <si>
    <t xml:space="preserve">Sekmēt kvalitātes, standartu un atzīšanas instrumentu izmantošanu starptautiskajā vidē </t>
  </si>
  <si>
    <t>4.2.1.1.1.</t>
  </si>
  <si>
    <t>Aprites ekonomikas principu ieviešana ražošanā un pakalpojumos un inovatīvu uz aprites principiem balstītu biznesa modeļu attīstība</t>
  </si>
  <si>
    <t>EM, pašvaldības un to uzņēmumi</t>
  </si>
  <si>
    <t>PR 1.2./ RR 1.2.1.1./ 1.2.1.2.</t>
  </si>
  <si>
    <t>4.2.1.2.</t>
  </si>
  <si>
    <t>Atbalstīt augsto tehnoloģiju preču eksportu un zināšanu ietilpīgu pakalpojumu</t>
  </si>
  <si>
    <t>4.2.1.2.1.</t>
  </si>
  <si>
    <t>Sniegt atbalstu eksporta veicināšanai Latvijas uzņēmēju konkurētspējas celšanai</t>
  </si>
  <si>
    <t>4.2.1.2.2.</t>
  </si>
  <si>
    <t>Nodrošināt Latvijas uzņēmēju eksporta iespejas ārvalstīs, veidojot specīgu ārējo ekonomisko pārstāvniecību tīklu</t>
  </si>
  <si>
    <t>ĀM</t>
  </si>
  <si>
    <t>4.2.1.3.</t>
  </si>
  <si>
    <t>Sekmēt produktu konkurētspēju</t>
  </si>
  <si>
    <t>4.2.1.3.1.</t>
  </si>
  <si>
    <t>4.2.1.4.</t>
  </si>
  <si>
    <t>Atbalstīt kvalitatīvu un eksportspējīgu tūrisma produktu izstrādi un modernizāciju</t>
  </si>
  <si>
    <t>4.2.1.4.1.</t>
  </si>
  <si>
    <t>Tūrisma produktu attīstības programma, balstoties uz klasteru pieeju, kredītu garantijas uzņēmumu internacionalizācijas veicināšanai</t>
  </si>
  <si>
    <t>PR 1.2./ RR 1.2.1.3.</t>
  </si>
  <si>
    <t>4.2.1.4.2.</t>
  </si>
  <si>
    <t>Veicināt mazo un vidējo tūrisma uzņēmumu inovācijas potenciālu, lai veiksmīgāk iesaistītos starptautiskos tūrisma tirgos</t>
  </si>
  <si>
    <t>4.2.1.4.3.</t>
  </si>
  <si>
    <t>Veicināt Latvijas kā tūrisma galamērķa starptautisko konkurētspēju un atpazīstamību vietējā un ārvalstu tirgos</t>
  </si>
  <si>
    <t>4.2.1.5.</t>
  </si>
  <si>
    <t>Izveidot visaptverošu eksporta kredītu darījumu sistēmu</t>
  </si>
  <si>
    <t>4.2.1.5.1.</t>
  </si>
  <si>
    <t>Eksporta kredītu garantijas, tai skaitā Eksporta kredītu aģentūras izveide</t>
  </si>
  <si>
    <t>ALTUM</t>
  </si>
  <si>
    <t>PR 1.2./ RR 1.2.1.1.</t>
  </si>
  <si>
    <t>4.2.1.6.</t>
  </si>
  <si>
    <t xml:space="preserve">Turpināt eksporta veicināšanas pasākumus </t>
  </si>
  <si>
    <t>4.2.1.6.1.</t>
  </si>
  <si>
    <t xml:space="preserve">Stiprināt LIAA ārvalstu pārstāvniecību kapacitāti, ņemt vērā klasteru, nozaru asociāciju un uzņēmumu apvienību rekomendācijas </t>
  </si>
  <si>
    <t>4.2.1.7.</t>
  </si>
  <si>
    <t xml:space="preserve">Atbalsts lielajiem eksportspējīgajiem uzņēmumiem </t>
  </si>
  <si>
    <t>4.2.1.7.1.</t>
  </si>
  <si>
    <t>Produktivitātes kāpināšana vidējos un lielos uzņēmumos</t>
  </si>
  <si>
    <t>4.2.1.8.</t>
  </si>
  <si>
    <t xml:space="preserve">Atbalsts eksporta darbībām, tai skaitā dalībai starptautiskās izstādēs </t>
  </si>
  <si>
    <t>4.2.1.8.1.</t>
  </si>
  <si>
    <t>202, 203</t>
  </si>
  <si>
    <t>Stiprināt LIAA programmas un paredzot atbalstu jau eksportspējīgiem uzņēmumiem</t>
  </si>
  <si>
    <t>4.2.1.9.</t>
  </si>
  <si>
    <t>Sekmēt Eiropas digitālās inovācijas centru izveidi un attīstību Latvijā</t>
  </si>
  <si>
    <t>4.2.1.9.1.</t>
  </si>
  <si>
    <t>Atbalsts Digitālo inovāciju centru izveidei Latvijā</t>
  </si>
  <si>
    <t>4.2.2. RĪCĪBAS APAKŠVIRZIENS: UZŅĒMĒJDARBĪBAS VIDE</t>
  </si>
  <si>
    <t>4.2.2.1.</t>
  </si>
  <si>
    <t>Nulles papīra ekonomika koncepta attīstība</t>
  </si>
  <si>
    <t>4.2.2.1.1.</t>
  </si>
  <si>
    <t>No papīra dokumentos balstītas pakalpojumu sniegšanas uz primāri digitālu valsts pārvaldes pakalpojumu sniegšanu</t>
  </si>
  <si>
    <t>Visas ministrijas</t>
  </si>
  <si>
    <t>PR 1.2./ RR.1.2.2.1./1.2.2.2.</t>
  </si>
  <si>
    <t>4.2.2.2.</t>
  </si>
  <si>
    <t>Nodrošināt principa “Konsultē vispirms” darbību</t>
  </si>
  <si>
    <t>4.2.2.2.1.</t>
  </si>
  <si>
    <t xml:space="preserve"> Nodrošināt principa “Konsultē vispirms” darbību</t>
  </si>
  <si>
    <t xml:space="preserve">Pastāvīgi </t>
  </si>
  <si>
    <t xml:space="preserve">Visas ministrijas </t>
  </si>
  <si>
    <t>4.2.2.3.</t>
  </si>
  <si>
    <t>“Nulles birokrātijas” pieejas attīstība un īstenošana</t>
  </si>
  <si>
    <t>4.2.2.3.1.</t>
  </si>
  <si>
    <t>Politikas plānošanas un politikas ietekmes novērtējuma sistēmas attīstība - pierādījumos balstītas rīcībpolitikas plānošana, normatīvisma mazināšana</t>
  </si>
  <si>
    <t>VK</t>
  </si>
  <si>
    <t>Visas ministrijas, PKC</t>
  </si>
  <si>
    <t xml:space="preserve"> NVO, Sociālie partneri</t>
  </si>
  <si>
    <t>4.2.2.4.</t>
  </si>
  <si>
    <t>Proaktīvu un uz sabiedrības interesēm vērstu, digitālu procesu attīstība</t>
  </si>
  <si>
    <t>4.2.2.4.1.</t>
  </si>
  <si>
    <t>Digitālā transformācija. Grants, lai veicinātu digitālo tehnoloģiju integrāciju uzņēmumu darbībā un to izmantošanu eksporta kāpināšanai, kā arī veicinātu digitālo tehnoloģiju risinājumu izmantošanu uzņēmējdarbības vides uzlabošanā</t>
  </si>
  <si>
    <t>4.2.2.5.</t>
  </si>
  <si>
    <t>Atviegloti nosacījumi jaunu produktu testēšanai un attīstīšanai</t>
  </si>
  <si>
    <t>4.2.2.5.1.</t>
  </si>
  <si>
    <t>Atkritumsaimniecības un atkritumu pārstrādes un tālākas izmantošanas attīstība un atkritumu rašanās novēršanas pasākumi</t>
  </si>
  <si>
    <t>2022- 2028</t>
  </si>
  <si>
    <t>EM, pašvaldības, atkritumu apsaimniekošanas komersanti, sociālie partneri un nevalstiskās organizācijas (NVO) un to uzņēmumi</t>
  </si>
  <si>
    <t>4.2.2.6.</t>
  </si>
  <si>
    <t>Atbalsts mazo, vidējo uzņēmumu attīstībai. Iekšējā tirgus kapacitātes stiprināšana</t>
  </si>
  <si>
    <t>4.2.2.6.1.</t>
  </si>
  <si>
    <t>Atbalstīt sociālo uzņēmējdarbību</t>
  </si>
  <si>
    <t>4.2.2.6.2.</t>
  </si>
  <si>
    <t>Uzņēmējdarbības prasmju attīstība radošo industriju jomā</t>
  </si>
  <si>
    <t xml:space="preserve">KM </t>
  </si>
  <si>
    <t>EM (LIAA)</t>
  </si>
  <si>
    <t>4.2.2.6.3.</t>
  </si>
  <si>
    <t>Nodrošināt ātru un efektīvu komerctiesību aizsardzību un strīdu risināšanu</t>
  </si>
  <si>
    <t>TM</t>
  </si>
  <si>
    <t>IeM, Tiesas, TA</t>
  </si>
  <si>
    <t>4.2.2.6.4.</t>
  </si>
  <si>
    <t>Latvijas potenciālo komersantu motivācija un to inovācijas kapacitātes stiprināšana, komersantu inkubēšanas procesa nodrošināšana, biznesa inkubatoru attīstība,  un komersantu internacionalizācijas kapacitātes attīstība</t>
  </si>
  <si>
    <t>IZM, VK</t>
  </si>
  <si>
    <t>4.2.2.6.5.</t>
  </si>
  <si>
    <t>Sīko, mazo, vidējo un lielo uzņēmumu internacionalizācijas kapacitātes attīstība, ievērojot uzņēmumu stratēģiju vajadzības</t>
  </si>
  <si>
    <t>LIAA, ZM</t>
  </si>
  <si>
    <t>4.3. RĪCĪBAS VIRZIENS: INFRASTRUKTŪRA</t>
  </si>
  <si>
    <t>4.3.1.</t>
  </si>
  <si>
    <t>Atbalsts digitālo risinājumu, automatizācijas, modernizācijas, jauno dekarbonizācijas tehnoloģiju ieviešanai, investīciju programmas ražošanas procesu automatizācijai</t>
  </si>
  <si>
    <t>4.3.1.1.</t>
  </si>
  <si>
    <t>IKT risinājumu un pakalpojumu attīstība un iespēju radīšana privātajam sektoram</t>
  </si>
  <si>
    <t>Visas ministrijas,
pašvaldības
resori, kuri sniedz pakalpojumus KAC</t>
  </si>
  <si>
    <t>PR 1.3./ RR 1.3.1./1.3.2.</t>
  </si>
  <si>
    <t>4.3.2.</t>
  </si>
  <si>
    <t>Produktivitāti paaugstinošu darbību atbalstīšana privātajā sektorā, atjaunojamo energoresursu, augsto tehnoloģiju pielietošanai tautsaimniecības nozarēs</t>
  </si>
  <si>
    <t>4.3.2.1.</t>
  </si>
  <si>
    <t>AER izmantošanas elektroenerģijas ražošanā veicināšana</t>
  </si>
  <si>
    <t>4.3.2.2.</t>
  </si>
  <si>
    <t>AER izmantošana un energoefektivitātes paaugstināšana lokālajā un individuālajā siltumapgādē un aukstumapgādē</t>
  </si>
  <si>
    <t>VARAM, pašvaldības</t>
  </si>
  <si>
    <t>4.3.2.3.</t>
  </si>
  <si>
    <t>Biometāna ražošanas un izmantošanas veicināšana</t>
  </si>
  <si>
    <t>4.3.2.4.</t>
  </si>
  <si>
    <t>Enerģētiskās drošības un neatkarības palielināšana un virzība uz pilnīgu enerģijas tirgu integrāciju.  Inčukalna pazemes gāzes krātuves modernizācijas projekts, kura ietvaros tiks mazināta dabazgāzes izņemšanas jaudas atkarība no krātuvē atlikušā aktīvā dabasgāzes daudzuma, kā arī papildus iekšējās infrastruktūras stiprināšana</t>
  </si>
  <si>
    <t>4.3.2.5.</t>
  </si>
  <si>
    <t>Enerģētiskās drošības un neatkarības palielināšana un virzība uz pilnīgu enerģijas tirgu integrāciju.  Baltijas valstu sinhronizācija ar Eiropas elektroenerģijas tīklu, stiprinot iekšējos savienojumus, kā arī izveidojot jūras līdzstrāvas kabeli Lietuva - Polija</t>
  </si>
  <si>
    <t>4.3.3.</t>
  </si>
  <si>
    <t>Sekmēt labvēlīgas ĀTI politikas veidošanu</t>
  </si>
  <si>
    <t>4.3.3.1.</t>
  </si>
  <si>
    <t>Atbalsts ĀTI projektu īstenošanai viedās specializācijas jomās</t>
  </si>
  <si>
    <t>4.3.4.</t>
  </si>
  <si>
    <t xml:space="preserve">Atbalsts starptautisko biznesa pakalpojumu centriem Latvijā </t>
  </si>
  <si>
    <t>Digitālās transformācijas pārvaldība un Digitālo prasmju attīstīšana</t>
  </si>
  <si>
    <t>Visas ministrijas, VK,
pašvaldības</t>
  </si>
  <si>
    <t>ESF/ERAF</t>
  </si>
  <si>
    <t>4.3.5.</t>
  </si>
  <si>
    <t>4.3.5.1.</t>
  </si>
  <si>
    <t>Infrastruktūra uzņēmējdarbības atbalstam</t>
  </si>
  <si>
    <t>EM, ZM, SM, pašvaldības, LPS, LLPA, RACA, plānošanas reģioni, LDDK, LTRK</t>
  </si>
  <si>
    <t>4.3.6.</t>
  </si>
  <si>
    <t>Latvijas industriālo ēku fonda attīstība</t>
  </si>
  <si>
    <t>4.3.6.1.</t>
  </si>
  <si>
    <t>Pašvaldību ēku un specializēto ēku energoefektivitātes paaugstināšana</t>
  </si>
  <si>
    <t>EM, pašvaldības</t>
  </si>
  <si>
    <t>4.3.7.</t>
  </si>
  <si>
    <t>Stiprināt LIAA proaktīvo investīciju piesaistes kapacitāti</t>
  </si>
  <si>
    <t>4.3.7.1.</t>
  </si>
  <si>
    <t>Zināšanu pārneses pasākumi sabiedrības vajadzību nodrošināšanai</t>
  </si>
  <si>
    <t>Visas nozares atbildīgās ministrijas, PKC, VK</t>
  </si>
  <si>
    <t>4.3.7.2.</t>
  </si>
  <si>
    <t>Ārējās ekonomiskās politikas īstenošanas (t.sk. resursu) koncentrēšana skaidru mērķu sasniegšanai</t>
  </si>
  <si>
    <t>2021-2027</t>
  </si>
  <si>
    <t>EM, ĀM</t>
  </si>
  <si>
    <t>4.3.8.</t>
  </si>
  <si>
    <t>Veidot nacionālas nozīmes tūrisma infrastruktūru</t>
  </si>
  <si>
    <t>4.3.8.1.</t>
  </si>
  <si>
    <t xml:space="preserve">Pašvaldību publiskās ārtelpas attīstība tūrisma veicināšanai </t>
  </si>
  <si>
    <t>KM, pašvaldības</t>
  </si>
  <si>
    <t>4.3.8.2.</t>
  </si>
  <si>
    <t>Reģionālās kultūras infrastruktūras attīstība kultūras pakalpojumu pieejamības uzlabošana</t>
  </si>
  <si>
    <t>KM</t>
  </si>
  <si>
    <t>FM (VNĪ), pašvaldības</t>
  </si>
  <si>
    <t>4.3.9.</t>
  </si>
  <si>
    <t xml:space="preserve">Finansējums klasteru programmu pilnvērtīgai turpināšanai </t>
  </si>
  <si>
    <t>4.3.9.1.</t>
  </si>
  <si>
    <t xml:space="preserve">Latvijas Digitālās ekselences stratēģija </t>
  </si>
  <si>
    <t>VARAM,EM, IeM,LM, VK, sociālie partneri</t>
  </si>
  <si>
    <t>4.4. RĪCĪBAS VIRZIENS: INOVĀCIJAS</t>
  </si>
  <si>
    <t>4.4.1.</t>
  </si>
  <si>
    <t>Paplašināt esošos, sevi pierādījušos atbalsta mehānismus</t>
  </si>
  <si>
    <t>4.4.1.1.</t>
  </si>
  <si>
    <t xml:space="preserve">Latvijas inovāciju un tehnoloģiju attīstības atbalsta nodrošināšana sekmējot zināšanu pārnesi un komercializāciju, veicinot pētniecības, attīstības un inovācijas aktivitātes stratēģiski prioritārajās RIS3 specializācijas jomās, kā arī veicināt komersantu un pētniecības organizāciju sadarbību </t>
  </si>
  <si>
    <t>PR 1.4./ RR 1.4.1./1.4.2.</t>
  </si>
  <si>
    <t>4.4.1.2.</t>
  </si>
  <si>
    <t>Zinātnes politikas ieviešana, vadība un zinātnes stratēģiskā komunikācija</t>
  </si>
  <si>
    <t>IZM, EM</t>
  </si>
  <si>
    <t>4.4.2.</t>
  </si>
  <si>
    <t>Veicināt publiskā sektora vēlmi investēt inovatīvu risinājumu ieviešanā</t>
  </si>
  <si>
    <t>4.4.2.1.</t>
  </si>
  <si>
    <t>Viedās pašvaldības. Jaunu un inovatīvu risinājumu attīstīšana pakalpojumu nodrošināšanai pašvaldībās – viedās pašvaldības (kompleksi risinājumi, kombinējot ieguldījumus infrastruktūrā ar IKT, videi un klimatam draudzīgiem risinājumiem)</t>
  </si>
  <si>
    <t>FM, EM, IZM, LPS, LLPA, RACA, LTRK, LDDK, zinātnes un pētniecības institūcijas.</t>
  </si>
  <si>
    <t>4.4.2.2.</t>
  </si>
  <si>
    <t>Zinātniskās darbības digitalizācija un  dalība Eiropas Atvērtajā zinātnes mākonī</t>
  </si>
  <si>
    <t>EM, ZM, VM, KM</t>
  </si>
  <si>
    <t>4.4.2.3.</t>
  </si>
  <si>
    <t>Inovāciju iepirkuma izpratnes veicināšana un normatīvo aktu izvērtēšana inovācijas jomā</t>
  </si>
  <si>
    <t>IUB, Komersanti, Zinātniskās insitūcijas</t>
  </si>
  <si>
    <t>4.4.2.4.</t>
  </si>
  <si>
    <t>455/456</t>
  </si>
  <si>
    <t>Atbalsts nozaru politikas reformu plānošanas un īstenošanas procesam un digitālai transformācijai, izmantojot inovatīvās metodes un reformu komandu pieeju</t>
  </si>
  <si>
    <t>Valsts administrācijas skola, IZM, EM, LM, VM, SM, VARAM, NVO,  komersanti, pašvaldības, sociālie partneri</t>
  </si>
  <si>
    <t>4.4.3.</t>
  </si>
  <si>
    <t>Veicināt inovācijas aktivitātes valsts kapitālsabiedrībās</t>
  </si>
  <si>
    <t>4.4.3.1.</t>
  </si>
  <si>
    <t>Izcilības centru izveide klimatneitralitātes izaicinājumu risināšanai</t>
  </si>
  <si>
    <t>EM, ZM, VM, VARAM</t>
  </si>
  <si>
    <t>4.4.3.2.</t>
  </si>
  <si>
    <t>Pilotprojekta īstenošana inovāciju iepirkumu īstenošanā un kapacitātes celšanā publiskajā sektorā</t>
  </si>
  <si>
    <t>EM, VARAM, VKS, PKC</t>
  </si>
  <si>
    <t>4.4.4.</t>
  </si>
  <si>
    <t>Veicināt valsts lielo uzņēmumu inovāciju ekosistēmu</t>
  </si>
  <si>
    <t>4.4.4.1.</t>
  </si>
  <si>
    <t>Nozares ministrijām un kapitāla daļu turētājiem nodrošināt pētniecības un attīstības (P&amp;A) veicināšanu, nosakot valsts kapitālsabiedrību vidēja termiņa darbības stratēģijās sasniedzamos P&amp;A mērķus (ieguldījumu apjomus, prioritāros virzienus, sasniedzamos rādītājus) un pārvaldības nosacījumus</t>
  </si>
  <si>
    <t>PKC</t>
  </si>
  <si>
    <t>EM, SM, FM, ZM, VM</t>
  </si>
  <si>
    <t>PR 1.4./ RR 1.4.1.</t>
  </si>
  <si>
    <t xml:space="preserve">esošā budžeta </t>
  </si>
  <si>
    <t>4.4.5.</t>
  </si>
  <si>
    <t>Sekmēt digitālo transformāciju un tehnoloģiski ietilpīgu risinājumu</t>
  </si>
  <si>
    <t>4.4.5.1.</t>
  </si>
  <si>
    <t>Veicināt sabiedrības brīvpieejas piekļuvi valsts institūciju, valsts kapitālsabiedrību, pašvaldību un pašvaldību kapitālsabiedrību datu kopām</t>
  </si>
  <si>
    <t>Pašvaldības</t>
  </si>
  <si>
    <t>4.4.5.2.</t>
  </si>
  <si>
    <t xml:space="preserve">5000  ekonomiski aktīvo uzņēmumu kopas monitorēšanas sistēmas izstrādāšana un ieviešana precīzākai produktivitātes izmaiņu novērtēšanai </t>
  </si>
  <si>
    <t>2022 - 2027</t>
  </si>
  <si>
    <t>CSP</t>
  </si>
  <si>
    <t>4.4.6.</t>
  </si>
  <si>
    <t>Sekmēt privātā un publiskā sektora investīcijas pētniecībā, attīstībā un inovācijās</t>
  </si>
  <si>
    <t>4.4.6.1.</t>
  </si>
  <si>
    <t>Fundamentālo un lietišķo pētījumu programmas attīstība</t>
  </si>
  <si>
    <t>4.4.6.2.</t>
  </si>
  <si>
    <t>RIS3 izcilības centri</t>
  </si>
  <si>
    <t>4.4.6.3.</t>
  </si>
  <si>
    <t>Tirgus orientēto pētījumu programmas atjaunošana</t>
  </si>
  <si>
    <t>4.4.6.4.</t>
  </si>
  <si>
    <t>312, 314</t>
  </si>
  <si>
    <t>Veicināt valsts un Pašvaldību atbalstu viedās mobilitātes inovatīvu projektu realizēšanai</t>
  </si>
  <si>
    <t>4.4.6.5.</t>
  </si>
  <si>
    <t xml:space="preserve">Izstrādāts sadarbības mehānisms ar industrijas pārstāvjiem finansējumu programmu izstrādei un pilnveidošanai </t>
  </si>
  <si>
    <t>4.4.6.6.</t>
  </si>
  <si>
    <t xml:space="preserve">Atbalsts jaunu produktu, metožu, procesu un tehnoloģiju izstrādei (t.sk. Eiropas Inovāciju partnerības darba grupu īstenošana) </t>
  </si>
  <si>
    <t>4.4.6.7.</t>
  </si>
  <si>
    <t>Atbalsts ieguldījumiem lauksaimniecībā un pārstrādē, un ražotāju sadarbības veicināšana</t>
  </si>
  <si>
    <t>4.4.6.8.</t>
  </si>
  <si>
    <t xml:space="preserve">Stiprināt augstākās izglītības, tai skaitā kultūrizglītības, institūcijas kā zināšanu radīšanas, tehnoloģiju pārneses un inovāciju centrus gudrai izaugsmei </t>
  </si>
  <si>
    <t>ZM,VM, KM</t>
  </si>
  <si>
    <t>4.4.6.9.</t>
  </si>
  <si>
    <t>Zinātnes bāzes finansējuma nodrošināšana pilnvērtīgā, izaugsmi veicinošā apmērā</t>
  </si>
  <si>
    <t>4.4.6.10.</t>
  </si>
  <si>
    <t>Praktiskas ievirzes pētījumu programma</t>
  </si>
  <si>
    <t>Visas atbildīgās nozares ministrijas, PKC, VK</t>
  </si>
  <si>
    <t>4.4.6.11.</t>
  </si>
  <si>
    <t>Valsts pētījumu programma</t>
  </si>
  <si>
    <t>4.4.7.</t>
  </si>
  <si>
    <t xml:space="preserve">Sekmēt finanšu instrumentu izmantošanu </t>
  </si>
  <si>
    <t>4.4.7.1.</t>
  </si>
  <si>
    <t>376/377</t>
  </si>
  <si>
    <t>Latvijas pilnvērtīga dalība Apvārsnis Eiropa programmā, tajā skaitā nodrošinot kompleksu atbalsta instrumentu klāstu un sasaisti ar RIS3 specializācijas jomu attīstīšanu</t>
  </si>
  <si>
    <t>4.4.7.2.</t>
  </si>
  <si>
    <t>Mobilitātes, pieredzes apmaiņas un sadarbības aktivitātes starptautiskās konkurētspējas uzlabošanai zinātnē</t>
  </si>
  <si>
    <t>4.4.7.3.</t>
  </si>
  <si>
    <t xml:space="preserve">202, 199, 200, 201, </t>
  </si>
  <si>
    <t>Tehnoloģiju pārneses procesa īstenošana</t>
  </si>
  <si>
    <t>4.4.8.</t>
  </si>
  <si>
    <t>Nodrošināt atbalstu jaunuzņēmumu ekosistēmas attīstībai</t>
  </si>
  <si>
    <t>4.4.8.1.</t>
  </si>
  <si>
    <t>Nodrošināt finansējuma pieejamību komersantiem finanšu instrumentu veidā jaunuzņēmumu, kā arī mazo un vidējo uzņēmēju attīstībai un konkurētspējas celšanai</t>
  </si>
  <si>
    <t>4.4.8.2.</t>
  </si>
  <si>
    <t>Atbalsta instrumenti jaunuzņēmumu ekosistēmas attīstībai augsti kvalificēta darbaspēka piesaistei un apmācībai</t>
  </si>
  <si>
    <t>4.4.8.3.</t>
  </si>
  <si>
    <t>202, 240</t>
  </si>
  <si>
    <t>Uzņēmējdarbības uzsācēju inkubācijas procesa nodrošināšana, jaunu uzņēmēju motivācijas veicināšana</t>
  </si>
  <si>
    <t>4.4.9.</t>
  </si>
  <si>
    <t xml:space="preserve">Nodrošināt kvalitatīvu tiesisko un konsultatīvo bāzi </t>
  </si>
  <si>
    <t>4.4.9.1.</t>
  </si>
  <si>
    <t>Veicināt izpratni par intelektuālā īpašuma tiesībām uzņēmējdarbībā</t>
  </si>
  <si>
    <t>PV</t>
  </si>
  <si>
    <t>4.4.10.</t>
  </si>
  <si>
    <t>Turpināt uzņēmumu vadītus lietišķos pētījumus (Kompetenču centri)</t>
  </si>
  <si>
    <t>4.4.10.1.</t>
  </si>
  <si>
    <t>199, 201</t>
  </si>
  <si>
    <t>Stratēģisko vērtības ķēžu attīstības veicināšana, sniedzot atbalstu komersantiem uz Kompetences centru programmas un Klasteru programmas bāzes</t>
  </si>
  <si>
    <t>VM</t>
  </si>
  <si>
    <t>4.4.11.</t>
  </si>
  <si>
    <t>Veicināt inovācijas ekosistēmas attīstību augstskolās, veidojot atbalsta programmas uzņēmēj prasmju attīstībai, biznesa inkubātorus un koprades telpas.  Jāpaplašina sadarbība ar EIT</t>
  </si>
  <si>
    <t>4.4.11.1.</t>
  </si>
  <si>
    <t>Inovāciju granti studentiem</t>
  </si>
  <si>
    <t>2023-2027</t>
  </si>
  <si>
    <t>Augstskolas, koledžas, PIKC, zinātniskās institūcijas, komersanti, biedrības, valsts vai pašvaldību institūcijas</t>
  </si>
  <si>
    <t>4.4.12.</t>
  </si>
  <si>
    <t>Nodrošināt tiesiskā regulējuma izveidi pilotteritoriju jeb inovāciju zonu ierīkošanai</t>
  </si>
  <si>
    <t>4.4.12.1.</t>
  </si>
  <si>
    <t xml:space="preserve">Normatīvo aktu izvērtēšana un pilnveidošana balstoties uz ikgadējo Uzņēmējdarbības vides pilnveidošanas pasākuma plāna  pilnveides procesu </t>
  </si>
  <si>
    <t>4.5.RĪCĪBAS VIRZIENS: FINANŠU PIEEJAMĪBA</t>
  </si>
  <si>
    <t>4.5.1.</t>
  </si>
  <si>
    <t xml:space="preserve">Finanšu pieejamības veicināšana uzņēmumu darbības saglabāšanai </t>
  </si>
  <si>
    <t>4.5.1.1.</t>
  </si>
  <si>
    <t>Finanšu tirgus nepilnības novēršana kreditēšanas jomā</t>
  </si>
  <si>
    <t>PR 1.5./ RR 1.5.1.</t>
  </si>
  <si>
    <t>4.5.2.</t>
  </si>
  <si>
    <t xml:space="preserve">Finanšu instrumentu attīstība, kreditēšanas paplašināšanā </t>
  </si>
  <si>
    <t>4.5.2.1.</t>
  </si>
  <si>
    <t>Akcelerācijas un Riska kapitāla attīstība</t>
  </si>
  <si>
    <t>4.5.2.2.</t>
  </si>
  <si>
    <t>Jaunu finanšu instrumentu nodrošināšana komersantiem inovāciju attīstībai un veicināšanai, tai skaitā atbalsts produktivitātes celšanai reģionos</t>
  </si>
  <si>
    <t>ALTUM, VARAM</t>
  </si>
  <si>
    <t>4.5.3.</t>
  </si>
  <si>
    <t xml:space="preserve">Kapitāla tirgus atbalsta pasākumu izstrāde </t>
  </si>
  <si>
    <t>4.5.3.1.</t>
  </si>
  <si>
    <t>Atbalsts mazo, vidējo komersantu finansējuma piesaistei kapitāla tirgos</t>
  </si>
  <si>
    <t>FM, Nasdaq Riga</t>
  </si>
  <si>
    <t>4.5.4.</t>
  </si>
  <si>
    <t xml:space="preserve">Finanšu pieejamība dalībai horizontālajās ES programmās  </t>
  </si>
  <si>
    <t>4.5.4.1.</t>
  </si>
  <si>
    <t>Izstrādāta valsts atbalsta programma komersantu dalībai (līdzfinansējums) Horizon Europe, Digital-Europe u.c. līdzīga formātā ES līmeņa inovāciju programmās</t>
  </si>
  <si>
    <t>4.5.4.2.</t>
  </si>
  <si>
    <t>Nodrošināt atbilstošu valsts atbalstu Ekosistēmas dalībnieku pieteikumu sagatavošanai un projektu virzībai Eiropas Savienības finanšu atbalsta programmās (Apvārsnis Eiropa, Interreg, u.c.), saistoši Viedās mobilitātes jomai</t>
  </si>
  <si>
    <t>LIAA, Plānošanas reģioni, pašvaldības</t>
  </si>
  <si>
    <t xml:space="preserve">** Primārais informācijas avotds IZM "Izglītības un prasmju attīstības pamatnostādnes 2021.-2027.gadam" </t>
  </si>
  <si>
    <t>ES</t>
  </si>
  <si>
    <t xml:space="preserve">2.pielikums </t>
  </si>
  <si>
    <t>Indikatīvais ietekmes novērtējums uz valsts un pašvaldību budžetiem</t>
  </si>
  <si>
    <t>Nepieciešamais papildu finansējums***</t>
  </si>
  <si>
    <t>Informatīvi</t>
  </si>
  <si>
    <t>Sadalījumā pa budžeta resoriem</t>
  </si>
  <si>
    <t>03. Ministru kabinets (Valsts kanceleja)</t>
  </si>
  <si>
    <t xml:space="preserve">12.Ekonomikas ministrija </t>
  </si>
  <si>
    <t>16. Zemkopības ministrija</t>
  </si>
  <si>
    <t>15. Izglītības un zinātnes ministrija</t>
  </si>
  <si>
    <t>18. Labklājības ministrija</t>
  </si>
  <si>
    <t>19. Tieslietu ministrija (Patentu valde)</t>
  </si>
  <si>
    <t>19. Tieslietu ministrija</t>
  </si>
  <si>
    <t>21.Vides aizsardzības un reģionālās attīstības ministrija</t>
  </si>
  <si>
    <t>22. Kultūras ministrija</t>
  </si>
  <si>
    <t>25. Pārresoru koordinācijas centrs</t>
  </si>
  <si>
    <t>1.RĪCĪBAS VIRZIENS: 4.1. CILVĒKKAPITĀLS</t>
  </si>
  <si>
    <t>1.UZDEVMS: 4.1.1. Darbaspēka piedāvājuma atbilstības tautsaimniecības pieprasījumam veicināšana</t>
  </si>
  <si>
    <t>4.1.1.1. Zināšanu pārneses un informācijas pasākumi</t>
  </si>
  <si>
    <t>16.Zemkopības ministrija</t>
  </si>
  <si>
    <t>4.1.1.2. Atbalsts pieaugušo (tostarp bezdarba riskam pakļautajām personām) individuālajās vajadzībās balstītai pieaugušo izglītībai</t>
  </si>
  <si>
    <t>2.UZDEVMS: 4.1.2. Augsti kvalificētu speciālistu sagatavošana/piesaiste</t>
  </si>
  <si>
    <t>12.Ekonomikas ministrija (LIAA)</t>
  </si>
  <si>
    <t>4.1.2.1. Cilvēkresursu attīstība un ekselences stiprināšana. Prasmju un zināšanu attīstība – augstskolu pasniedzēju zināšanu un prasmju attīstība/ ekselencei (IT skolai u.c.), digitalizācijas un vispārējo prasmju stiprināšana komersantiem</t>
  </si>
  <si>
    <t xml:space="preserve">4.1.2.2. Izveidot mehānismu mērķtiecīgai ārvalstu talantu piesaistei un attīstības iespēju nodrošināšanai </t>
  </si>
  <si>
    <t>4.1.2.3. Izglītības sistēmas pilnveidošana vidējās un augtākajās mācību iestādes, lai izglītības sistēma spētu nodrošināt tautsaimniecību ar kvalificētiem inženieriem</t>
  </si>
  <si>
    <t>3.UZDEVMS: 4.1.3. Īstenot pasākumus darbaspēka apmācībām</t>
  </si>
  <si>
    <t>4.1.3.2.Tautsaimniecības izaugsmei atbilstoša profesionālā izglītība</t>
  </si>
  <si>
    <t>4.1.3.3. Paaugstināt bezdarbnieku, darba meklētāju un bezdarba riskam pakļauto personu kvalifikāciju un prasmes atbilstoši darba tirgus pieprasījumam</t>
  </si>
  <si>
    <t>4.UZDEVMS: 4.1.4. Veicināt mājokļu pieejamību</t>
  </si>
  <si>
    <t>4.1.4.1. 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</si>
  <si>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t>4.1.4.2. Atbalsts ilgtspējīgu, zemu būvniecības un ekpluatācijas izmaksu mājokļiem primāri teritorijās ar jaunu darba vietu potenciālu</t>
  </si>
  <si>
    <t>4.1.4.3. Atbalsts privātpersonām mājokļa iegādei vai būvniecībai</t>
  </si>
  <si>
    <t>4.1.4.4. Energoefektivitātes paaugstināšana dzīvojamās ēkās un resursu efektīva izmantošana (daudzīvokļu, privātās un neliela dzīvokļu skaita ēku kompleksos)</t>
  </si>
  <si>
    <t>4.1.4.5. Energoefektivitātes paaugstināšana valsts ēkās. Energoefektivitātes uzlabošanas, viedas energovadības un atjaunojamo energoresursu izmantošanas pasākumi valsts īpašumā esošajās ēkās</t>
  </si>
  <si>
    <t>4.1.4.6. Privāto investīciju piesaiste energoefektivitātes paaugstināšanas projektiem, attīstot ESKO tirgu</t>
  </si>
  <si>
    <t>4.1.4.7. Vienkāršot būvniecības procedūras dzīvojamo māju būvniecībai</t>
  </si>
  <si>
    <t xml:space="preserve">4.1.4.8. Mājokļu īres tirgus funkcionēšanas uzlabošana, izveidojot efektīvu īres tirgus tiesisko regulējumu un nodokļu/nodevu piemērošanu un aktualizējot dzīvokļu tiesību regulējumu pārvaldīšanas, īpašumtiesību un būvniecības jomā </t>
  </si>
  <si>
    <t>5.UZDEVMS: 4.1.5. Atbalsts pirmspensijas vecuma iedzīvotāju nodarbinātībai</t>
  </si>
  <si>
    <t xml:space="preserve">4.1.5.1. Veicināt nelabvēlīgākā situācijā esošu bezdarbnieku un ekonomiski neaktīvo iedzīvotāju iekļaušanos darba tirgū. </t>
  </si>
  <si>
    <t>6.UZDEVMS: 4.1.6. Nozaru prasmju fondu attīstīšana Latvijā</t>
  </si>
  <si>
    <t>4.1.6.1. Atblsts nozaru vajadzībās balstītai pieaugušo izglītībai</t>
  </si>
  <si>
    <t xml:space="preserve">2.RĪCĪBAS VIRZIENS: 4.2. UZŅĒMĒJDARBĪBAS VIDE EKSPORTSPĒJAI </t>
  </si>
  <si>
    <t>22.Kultūras ministrija</t>
  </si>
  <si>
    <t xml:space="preserve">RĪCĪBAS APAKŠVIRZIENS: 4.2.1. BIZNESA VIDE EKSPORTSPĒJAI </t>
  </si>
  <si>
    <t xml:space="preserve">1.UZDEVMS: 4.2.1.1. Sekmēt kvalitātes, standartu un atzīšanas instrumentu izmantošanu starptautiskajā vidē </t>
  </si>
  <si>
    <t>4.2.1.1.1. Aprites ekonomikas principu ieviešana ražošanā un pakalpojumos un inovatīvu uz aprites principiem balstītu biznesa modeļu attīstība</t>
  </si>
  <si>
    <t>2.UZDEVMS: 4.2.1.2. Atbalstīt augsto tehnoloģiju preču eksportu un zināšanu ietilpīgu pakalpojumu</t>
  </si>
  <si>
    <t>4.2.1.2.1. Sniegt atbalstu eksporta veicināšanai Latvijas uzņēmēju konkurētspējas celšanai</t>
  </si>
  <si>
    <t>4.2.1.2.2. Nodrošināt Latvijas uzņēmēju eksporta iespejas ārvalstīs, veidojot specīgu ārējo ekonomisko pārstāvniecību tīklu</t>
  </si>
  <si>
    <t>3.UZDEVMS: 4.2.1.3. Sekmēt produktu konkurētspēju</t>
  </si>
  <si>
    <t>4.UZDEVMS: 4.2.1.4. Atbalstīt kvalitatīvu un eksportspējīgu tūrisma produktu izstrādi un modernizāciju</t>
  </si>
  <si>
    <t>4.2.1.4.1. Tūrisma produktu attīstības programma, balstoties uz klasteru pieeju, kredītu garantijas uzņēmumu internacionalizācijas veicināšanai</t>
  </si>
  <si>
    <t>4.2.1.4.2. Veicināt mazo un vidējo tūrisma uzņēmumu inovācijas potenciālu, lai veiksmīgāk iesaistītos starptautiskos tūrisma tirgos</t>
  </si>
  <si>
    <t>4.2.1.4.3. Veicināt Latvijas kā tūrisma galamērķa starptautisko konkurētspēju un atpazīstamību vietējā un ārvalstu tirgos</t>
  </si>
  <si>
    <t>5.UZDEVMS: 4.2.1.5. Izveidot visaptverošu eksporta kredītu darījumu sistēmu</t>
  </si>
  <si>
    <t>4.2.1.5.1. Eksporta kredītu garantijas, tai skaitā Eksporta kredītu aģentūras izveide</t>
  </si>
  <si>
    <t xml:space="preserve">6.UZDEVMS: 4.2.1.6. Turpināt eksporta veicināšanas pasākumus </t>
  </si>
  <si>
    <t xml:space="preserve">4.2.1.6.1. Stiprināt LIAA ārvalstu pārstāvniecību kapacitāti, ņemt vērā klasteru, nozaru asociāciju un uzņēmumu apvienību rekomendācijas </t>
  </si>
  <si>
    <t xml:space="preserve">7.UZDEVMS: 4.2.1.7. Atbalsts lielajiem eksportspējīgajiem uzņēmumiem </t>
  </si>
  <si>
    <t>4.2.1.7.1. Produktivitātes kāpināšana vidējos un lielos uzņēmumos</t>
  </si>
  <si>
    <t xml:space="preserve">8.UZDEVMS: 4.2.1.8. Atbalsts eksporta darbībām, tai skaitā dalībai starptautiskās izstādēs </t>
  </si>
  <si>
    <t>4.2.1.8.1.  Stiprināt LIAA programmas un paredzot atbalstu jau eksportspējīgiem uzņēmumiem</t>
  </si>
  <si>
    <t>9.UZDEVMS: 4.2.1.9. Sekmēt Eiropas digitālās inovācijas centru izveidi un attīstību Latvijā</t>
  </si>
  <si>
    <t>4.2.1.9.1. Atbalsts Digitālo inovāciju centru izveidei Latvijā</t>
  </si>
  <si>
    <t>RĪCĪBAS APAKŠVIRZIENS 4.2.2. UZŅĒMĒJDARBĪBAS VIDE</t>
  </si>
  <si>
    <t>1.UZDEVMS: 4.2.2.1. Nulles papīra ekonomika koncepta attīstība</t>
  </si>
  <si>
    <t xml:space="preserve">4.2.2.1.1. No papīra dokumentos balstītas pakalpojumu sniegšanas uz primāri digitālu valsts pārvaldes pakalpojumu sniegšanu. </t>
  </si>
  <si>
    <t>2.UZDEVMS: 4.2.2.2. Nodrošināt principa “Konsultē vispirms” darbību</t>
  </si>
  <si>
    <t>4.2.2.2.1.  Nodrošināt principa “Konsultē vispirms” darbību.</t>
  </si>
  <si>
    <t>3.UZDEVMS: 4.2.2.3. “Nulles birokrātijas” pieejas attīstība un īstenošana</t>
  </si>
  <si>
    <t xml:space="preserve">4.2.2.3.1. Politikas plānošanas un politikas ietekmes novērtējuma sistēmas attīstība - pierādījumos balstītas rīcībpolitikas plānošana, normatīvisma mazināšana. </t>
  </si>
  <si>
    <t>4.UZDEVMS: 4.2.2.4. Proaktīvu un uz sabiedrības interesēm vērstu, digitālu procesu attīstība</t>
  </si>
  <si>
    <t>4.2.2.4.1. Digitālā tranformācija. Grants, lai veicinātu digitālo tehnoloģiju integrāciju uzņēmumu darbībā un to izmantošanu eksporta kāpināšanai, kā arī veicinātu digitālo tehnoloģiju risinājumu izmantošanu uzņēmējdarbības vides uzlabošanā.</t>
  </si>
  <si>
    <t>5.UZDEVMS: 4.2.2.5. Atviegloti nosacījumu izstrāde jaunu produktu testēšanai un attīstīšanai</t>
  </si>
  <si>
    <t>4.2.2.5.1. Atkritumsaimniecības un atkritumu pārstrādes un tālākas izmantošanas attīstība un atkritumu rašanās novēršanas pasākumi</t>
  </si>
  <si>
    <t xml:space="preserve">6.UZDEVMS: 4.2.2.6. Atbalsts mazo, vidējo uzņēmumu attīstībai </t>
  </si>
  <si>
    <t>19.Tieslietu ministrija</t>
  </si>
  <si>
    <t xml:space="preserve">4.2.2.6.1. Atbalstīt sociālo uzņēmējdarbību. </t>
  </si>
  <si>
    <t>4.2.2.6.2. Uzņēmējdarbības prasmju attīstība radošo industriju jomā</t>
  </si>
  <si>
    <t>4.2.2.6.3. Nodrošināt ātru un efektīvu komerctiesību aizsardzību un strīdu risināšanu</t>
  </si>
  <si>
    <t>4.2.2.6.4. Latvijas potenciālo komersantu motivācija un to inovācijas kapacitātes stiprināšana, komersantu inkubēšanas procesa nodrošināšana, biznesa inkubatoru attīstība,  un komersantu internacionalizācijas kapacitātes attīstība</t>
  </si>
  <si>
    <t>4.2.2.6.5. Sīko, mazo, vidējo un lielo uzņēmumu internacionalizācijas kapacitātes attīstība, ievērojot uzņēmumu stratēģiju vajadzības</t>
  </si>
  <si>
    <t>3.RĪCĪBAS VIRZIENS: 4.3. INFRASTRUKTŪRA</t>
  </si>
  <si>
    <t>11. Ārlietu ministrija</t>
  </si>
  <si>
    <t>1.UZDEVMS: 4.3.1. Atbalsts digitālo risinājumu, automatizācijas, modernizācijas, jauno dekarbonizācijas tehnoloģiju ieviešanai</t>
  </si>
  <si>
    <t>4.3.1.1. IKT risinājumu un pakalpojumu attīstība un iespēju radīšana privātajam sektoram</t>
  </si>
  <si>
    <t>2.UZDEVMS: 4.3.2. Produktivitāti paaugstinošu darbību atbalstīšana privātajā sektorā, atjaunojamo energoresursu, augsto tehnoloģiju pielietošanai tautsaimniecības nozarēs</t>
  </si>
  <si>
    <t xml:space="preserve">4.3.2.3. Biometāna ražošanas un izmantošanas veicināšana. </t>
  </si>
  <si>
    <t>4.3.2.4. Enerģētiskās drošības un neatkarības palielināšana un virzība uz pilnīgu enerģijas tirgu integrāciju.</t>
  </si>
  <si>
    <t xml:space="preserve">4.3.2.5. Enerģētiskās drošības un neatkarības palielināšana un virzība uz pilnīgu enerģijas tirgu integrāciju. </t>
  </si>
  <si>
    <t>3.UZDEVMS: 4.3.3. Sekmēt labvēlīgas ĀTI politikas veidošanu</t>
  </si>
  <si>
    <t xml:space="preserve">4.3.3.1. Atbalsts ĀTI projektu īstenošanai viedās specializācijas jomās. </t>
  </si>
  <si>
    <t xml:space="preserve">4.UZDEVMS: 4.3.4. Atbalsts starptautisko biznesa pakalpojumu centriem Latvijā </t>
  </si>
  <si>
    <t>4.3.5.1. Infrastruktūra uzņēmējdarbības atbalstam</t>
  </si>
  <si>
    <t>6.UZDEVMS: 4.3.6. Latvijas industriālo ēku fonda attīstība</t>
  </si>
  <si>
    <t>4.3.6.1. Pašvaldību ēku un specializēto ēku energoefektivitātes paaugstināšana</t>
  </si>
  <si>
    <t>7.UZDEVMS: 4.3.7. Stiprināt LIAA proaktīvo investīciju piesaistes kapacitāti</t>
  </si>
  <si>
    <t>12. Ekonomikas ministrija</t>
  </si>
  <si>
    <t>4.3.7.1. Zināšanu pārneses pasākumi sabiedrības vajadzību nodrošināšanai</t>
  </si>
  <si>
    <t>4.3.7.2. Ārējās ekonomiskās politikas īstenošanas (t.sk. resursu) koncentrēšana skaidru mērķu sasniegšanai</t>
  </si>
  <si>
    <t>8.UZDEVMS: 4.3.8. Veidot nacionālas nozīmes tūrisma infrastruktūru</t>
  </si>
  <si>
    <t>4.3.8.2. Reģionālās kultūras infrastruktūras attīstība kultūras pakalpojumu pieejamības uzlabošana</t>
  </si>
  <si>
    <t xml:space="preserve">9.UZDEVMS: 4.3.9. Finansējums klasteru programmu pilnvērtīgai turpināšanai </t>
  </si>
  <si>
    <t>4.3.9.1. Latvijas Digitālās ekselences stratēģija</t>
  </si>
  <si>
    <t>4.RĪCĪBAS VIRZIENS: 4.4. INOVĀCIJAS</t>
  </si>
  <si>
    <t>1.UZDEVMS: 4.4.1. Paplašināt esošos, sevi pierādījušos atbalsta mehānismus</t>
  </si>
  <si>
    <t>4.4.1.1. Latvijas inovāciju un tehnoloģiju attīstības atbalsta nodrošināšana sekmējot zināšanu pārnesi un komercializāciju, veicinot pētniecības, attīstības un inovācijas aktivitātes stratēģiski prioritārajās RIS3 specializācijas jomās, kā arī veicināt komersantu un pētniecības organizāciju sadarbību</t>
  </si>
  <si>
    <t>4.4.1.2. Zinātnes politikas ieviešana, vadība un zinātnes stratēģiskā komunikācija</t>
  </si>
  <si>
    <t>2.UZDEVMS: 4.4.2. Veicināt publiskā sektora vēlmi investēt inovatīvu risinājumu ieviešanā</t>
  </si>
  <si>
    <t>4.4.2.1.Viedās pašvaldības. Jaunu un inovatīvu risinājumu attīstīšana pakalpojumu nodrošināšanai pašvaldībās – viedās pašvaldības (kompleksi risinājumi, kombinējot ieguldījumus infrastruktūrā ar IKT, videi un klimatam draudzīgiem risinājumiem)</t>
  </si>
  <si>
    <t>4.4.2.2.Zinātniskās darbības digitalizācija un  dalība Eiropas Atvērtajā zinātnes mākonī</t>
  </si>
  <si>
    <t>4.4.2.3. Inovāciju iepirkuma izpratnes veicināšana un normatīvo aktu izvērtēšana inovācijas jomā</t>
  </si>
  <si>
    <t>4.4.2.4. Atbalsts nozaru politikas reformu plānošanas un īstenošanas procesam un digitālai transformācijai, izmantojot inovatīvās metodes un reformu komandu pieeju</t>
  </si>
  <si>
    <t>3.UZDEVMS: 4.4.3. Veicināt inovācijas aktivitātes valsts kapitālsabiedrībās</t>
  </si>
  <si>
    <t>4.4.3.1. Izcilības centru izveide klimatneitralitātes izaicinājumu risināšanai</t>
  </si>
  <si>
    <t>4.4.3.2.Pilotprojekta īstenošana inovāciju iepirkumu īstenošanā un kapacitātes celšanā publiskajā sektorā</t>
  </si>
  <si>
    <t>4.UZDEVMS: 4.4.4. Veicināt valsts lielo uzņēmumu inovāciju ekosistēmu</t>
  </si>
  <si>
    <t>4.4.4.1. Nozares ministrijām un kapitāla daļu turētājiem nodrošināt pētniecības un attīstības (P&amp;A) veicināšanu, nosakot valsts kapitālsabiedrību vidēja termiņa darbības stratēģijās sasniedzamos P&amp;A mērķus (ieguldījumu apjomus, prioritāros virzienus, sasniedzamos rādītājus) un pārvaldības nosacījumus</t>
  </si>
  <si>
    <t>5.UZDEVMS: 4.4.5. Sekmēt digitālo transformāciju un tehnoloģiski ietilpīgu risinājumu</t>
  </si>
  <si>
    <t>4.4.5.1. Veicināt sabiedrības brīvpieejas piekļuvi valsts institūciju, valsts kapitālsabiedrību, pašvaldību un pašvaldību kapitālsabiedrību datu kopām</t>
  </si>
  <si>
    <t xml:space="preserve">4.4.5.2. 5000  ekonomiski aktīvo uzņēmumu kopas monitorēšanas sistēmas izstrādāšana un ieviešana precīzākai produktivitātes izmaiņu novērtēšanai </t>
  </si>
  <si>
    <t>6.UZDEVMS: 4.4.6. Sekmēt privātā un publiskā sektora investīcijas pētniecībā, attīstībā un inovācijās</t>
  </si>
  <si>
    <t>4.4.6.1. Fundamentālo un lietišķo pētījumu programmas attīstība</t>
  </si>
  <si>
    <t>4.4.6.2. RIS3 izcilības centri</t>
  </si>
  <si>
    <t>4.4.6.3. Tirgus orientēto pētījumu programmas atjaunošana</t>
  </si>
  <si>
    <t>4.4.6.4.  Veicināt valsts un Pašvaldību atbalstu viedās mobilitātes inovatīvu projektu realizēšanai</t>
  </si>
  <si>
    <t xml:space="preserve">12. Ekonomikas ministrija </t>
  </si>
  <si>
    <t xml:space="preserve">4.4.6.5. Izstrādāts sadarbības mehānisms ar industrijas pārstāvjiem finansējumu programmu izstrādei un pilnveidošanai </t>
  </si>
  <si>
    <t xml:space="preserve">4.4.6.6. Atbalsts jaunu produktu, metožu, procesu un tehnoloģiju izstrādei (t.sk. Eiropas Inovāciju partnerības darba grupu īstenošana) </t>
  </si>
  <si>
    <t>4.4.6.7. Atbalsts ieguldījumiem lauksaimniecībā un pārstrādē, un ražotāju sadarbības veicināšana</t>
  </si>
  <si>
    <t xml:space="preserve">4.4.6.8. Stiprināt augstākās izglītības, tai skaitā kultūrizglītības, institūcijas kā zināšanu radīšanas, tehnoloģiju pārneses un inovāciju centrus gudrai izaugsmei </t>
  </si>
  <si>
    <t>4.4.6.9. Zinātnes bāzes finansējuma nodrošināšana pilnvērtīgā, izaugsmi veicinošā apmērā</t>
  </si>
  <si>
    <t>4.4.6.10. Praktiskas ievirzes pētījumu programma</t>
  </si>
  <si>
    <t>4.4.6.11. Valsts pētījumu programma</t>
  </si>
  <si>
    <t xml:space="preserve">7.UZDEVMS: 4.4.7.Sekmēt finanšu instrumentu izmantošanu </t>
  </si>
  <si>
    <t>4.4.7.1. Latvijas pilnvērtīga dalība Apvārsnis Eiropa programmā, tajā skaitā nodrošinot kompleksu atbalsta instrumentu klāstu un sasaisti ar RIS3 specializācijas jomu attīstīšanu</t>
  </si>
  <si>
    <t>4.4.7.2. Mobilitātes, pieredzes apmaiņas un sadarbības aktivitātes starptautiskās konkurētspējas uzlabošanai zinātnē</t>
  </si>
  <si>
    <t>4.4.7.3. Tehnoloģiju pārneses procesa īstenošana</t>
  </si>
  <si>
    <t>8.UZDEVMS: 4.4.8. Nodrošināt atbalstu jaunuzņēmumu ekosistēmas attīstībai</t>
  </si>
  <si>
    <t>4.4.8.1. Nodrošināt finansējuma pieejamību komersantiem finanšu instrumentu veidā jaunuzņēmumu, kā arī mazo un vidējo uzņēmēju attīstībai un konkurētspējas celšanai</t>
  </si>
  <si>
    <t>4.4.8.2. Atbalsta instrumenti jaunuzņēmumu ekosistēmas attīstībai augsti kvalificēta darbaspēka piesaistei un apmācībai</t>
  </si>
  <si>
    <t>4.4.8.3. Uzņēmējdarbības uzsācēju inkubācijas procesa nodrošināšana, jaunu uzņēmēju motivācijas veicināšana</t>
  </si>
  <si>
    <t xml:space="preserve">9.UZDEVMS: 4.4.9. Nodrošināt kvalitatīvu tiesisko un konsultatīvo bāzi </t>
  </si>
  <si>
    <t>4.4.9.1. Veicināt izpratni par intelektuālā īpašuma tiesībām uzņēmējdarbībā</t>
  </si>
  <si>
    <t>10.UZDEVMS: 4.4.10. Turpināt uzņēmumu vadītus lietišķos pētījumus (Kompetenču centri)</t>
  </si>
  <si>
    <t>4.4.10.1.Stratēģisko vērtības ķēžu attīstības veicināšana, sniedzot atbalstu komersantiem uz Kompetences centru programmas un Klasteru programmas bāzes</t>
  </si>
  <si>
    <t>11.UZDEVMS: 4.4.11. Veicināt inovācijas ekosistēmas attīstību augstskolās, veidojot atbalsta programmas uzņēmēj prasmju attīstībai, biznesa inkubātorus un koprades telpas.  Jāpaplašina sadarbība ar EIT</t>
  </si>
  <si>
    <t>4.4.11.1. Inovāciju granti studentiem</t>
  </si>
  <si>
    <t>12.UZDEVMS: 4.4.12. Nodrošināt tiesiskā regulējuma izveidi pilotteritoriju, jeb inovāciju zonu ierīkošanai</t>
  </si>
  <si>
    <t xml:space="preserve">4.4.12.1. Normatīvo aktu izvērtēšana un pilnveidošana balstoties uz ikgadējo Uzņēmējdarbības vides pilnveidošanas pasākuma plāna  pilnveides procesu </t>
  </si>
  <si>
    <t>5.RĪCĪBAS VIRZIENS: 4.5. FINANŠU PIEEJAMĪBA</t>
  </si>
  <si>
    <t>1.UZDEVMS: 4.5.1. Finanšu pieejamības veicināšana uzņēmumu darbības saglabāšanai</t>
  </si>
  <si>
    <t>4.5.1.1.Finanšu tirgus nepilnības novēršana kreditēšanas jomā</t>
  </si>
  <si>
    <t xml:space="preserve">2.UZDEVMS: 4.5.2. Finanšu instrumentu attīstība, kreditēšanas paplašināšanā </t>
  </si>
  <si>
    <t>4.5.2.1.Akcelerācijas un Riska kapitāla attīstība</t>
  </si>
  <si>
    <t>4.5.2.2.Jaunu finanšu instrumentu nodrošināšana komersantiem inovāciju attīstībai un veicināšanai, tai skaitā atbalsts produktivitātes celšanai reģionos</t>
  </si>
  <si>
    <t xml:space="preserve">3.UZDEVMS: 4.5.3. Kapitāla tirgus atbalsta pasākumu izstrāde </t>
  </si>
  <si>
    <t>4.5.3.1.Atbalsts mazo, vidējo komersantu finansējuma piesaistei kapitāla tirgos</t>
  </si>
  <si>
    <t xml:space="preserve">4.UZDEVMS: 4.5.4. Finanšu pieejamība dalībai horizontālajās ES programmās  </t>
  </si>
  <si>
    <t>4.5.4.1.Izstrādāta valsts atbalsta programma komersantu dalībai (līdzfinansējums) Horizon Europe, Digital-Europe u.c. līdzīga formātā ES līmeņa inovāciju programmās</t>
  </si>
  <si>
    <t>4.5.4.2.Nodrošināt atbilstošu valsts atbalstu Ekosistēmas dalībnieku pieteikumu sagatavošanai un projektu virzībai Eiropas Savienības finanšu atbalsta programmās (Apvārsnis Eiropa, Interreg, u.c.), saistoši Viedās mobilitātes jomai</t>
  </si>
  <si>
    <t>*** Summas ir norādītas indikatīvi sasaistē ar 2021.- 2027.gada plānošanas perioda ES struktūrfondu un Kohēzijas fonda darbības programmu.</t>
  </si>
  <si>
    <t>3.pielikums Ietekmes novērtējums uz valsts un pašvaldību budžetiem</t>
  </si>
  <si>
    <t>Kopsavilkums par pamatnostādnēs iekļauto uzdevumu īstenošanai nepieciešamo finansējumu</t>
  </si>
  <si>
    <t>euro</t>
  </si>
  <si>
    <t>n + 3</t>
  </si>
  <si>
    <t>n + 4 </t>
  </si>
  <si>
    <t>n + 5</t>
  </si>
  <si>
    <t>n + 6 </t>
  </si>
  <si>
    <t>n + 7 </t>
  </si>
  <si>
    <t>x. Budžeta resors</t>
  </si>
  <si>
    <t>– valsts pamatfunkciju īstenošana</t>
  </si>
  <si>
    <t>– Eiropas Savienības politiku instrumentu un pārējās ārvalstu finanšu palīdzības līdzfinansēto projektu un pasākumu īstenošana**</t>
  </si>
  <si>
    <t>xx. Budžeta resors</t>
  </si>
  <si>
    <t>1. rīcības virziens</t>
  </si>
  <si>
    <t>xx. Budžeta resors</t>
  </si>
  <si>
    <t>1. uzdevums: 4.1.1.	 Darbaspēka piedāvājuma atbilstības tautsaimniecības pieprasījumam veicināšana</t>
  </si>
  <si>
    <t>Eiropas Savienības politiku instrumentu un pārējās ārvalstu finanšu palīdzības līdzfinansēto projektu un pasākumu īstenošana</t>
  </si>
  <si>
    <t>– ES politiku instrumentu un pārējās ārvalstu finanšu palīdzības līdzfinansēto projektu un pasākumu īstenošana</t>
  </si>
  <si>
    <t>– Eiropas Savienības politiku instrumentu un pārējās ārvalstu finanšu palīdzības līdzfinansēto projektu un pasākumu īstenošana</t>
  </si>
  <si>
    <t>2. uzdevums: 4.1.2.	 Augsti kvalificētu speciālistu sagatavošana/piesaiste</t>
  </si>
  <si>
    <t>3. uzdevums: 4.1.2.	 Augsti kvalificētu speciālistu sagatavošana/piesaiste</t>
  </si>
  <si>
    <t>2. uzdevums</t>
  </si>
  <si>
    <t>Piezīmes.</t>
  </si>
  <si>
    <t>1.*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</si>
  <si>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2. ** Norāda Eiropas Savienības un pārējo ārvalstu finanšu palīdzību regulējošos tiesību aktus vai to projektus, kas nosaka attiecīgā finansējuma piešķiršanas nosacījumus.</t>
  </si>
  <si>
    <t>Ministrija (iesniedza)</t>
  </si>
  <si>
    <t>Pasākuma nr.</t>
  </si>
  <si>
    <t>NAP2027 prioritāte</t>
  </si>
  <si>
    <t>NAP2027 Rīcības virziens</t>
  </si>
  <si>
    <t>NAP2027 uzdevums jauns (20.dec)</t>
  </si>
  <si>
    <t>NAP2027 uzdevums</t>
  </si>
  <si>
    <t>Pasākums (2)</t>
  </si>
  <si>
    <t>Pasākuma nosaukums</t>
  </si>
  <si>
    <t>Par pasākumu atbildīgā ministrija vai institūcija</t>
  </si>
  <si>
    <t>Par pasākumu līdzatbildīgā ministrija vai institūcija</t>
  </si>
  <si>
    <t>Pieprasītais finansējums</t>
  </si>
  <si>
    <t>Fonds</t>
  </si>
  <si>
    <t>Ārējais finansējums</t>
  </si>
  <si>
    <t>NAP2027 Finansējums</t>
  </si>
  <si>
    <t>NAP</t>
  </si>
  <si>
    <t>Demo</t>
  </si>
  <si>
    <t>Reg</t>
  </si>
  <si>
    <t>PZI</t>
  </si>
  <si>
    <t>DIGI</t>
  </si>
  <si>
    <t>Klimats</t>
  </si>
  <si>
    <t xml:space="preserve">1. Prioritāte “Stipras ģimenes, veseli un aktīvi cilvēki” </t>
  </si>
  <si>
    <t>2. Rīcības virziens “Psiholoģiskā un emocionālā labklājība”</t>
  </si>
  <si>
    <t>Vardarbības profilakse, t.sk. mazinot mobingu jauniešu vidū un savlaicīga intervence dažādās krīzes situācijas, stiprinot cilvēku psiholoģisko un emocionālo noturību un spēju rast labvēlīgu risinājumu</t>
  </si>
  <si>
    <r>
      <rPr>
        <b/>
        <sz val="11"/>
        <rFont val="Arial"/>
        <family val="2"/>
        <charset val="186"/>
      </rPr>
      <t>Bezmaksas mediācija vecāku domstarpību gadījumos, īpaši trūcīgām un maznodrošinātām ģimenēm un kur iesaistīts bērns, nepieļaujot mediāciju vardarbības ģimenē gadījumos</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īstenot atbilstīgus pasākumus, lai veicinātu tādu ārpustiesas, kā arī tiesvedības procesā esošu domstarpību, kurās iesaistīts bērns, risināšanu, izmantojot mediāciju."
</t>
    </r>
  </si>
  <si>
    <t>Bezmaksas mediācija vecāku domstarpību gadījumos, īpaši trūcīgām un maznodrošinātām ģimenēm un kur iesaistīts bērns, nepieļaujot mediāciju vardarbības ģimenē gadījumos</t>
  </si>
  <si>
    <t xml:space="preserve">TM 
</t>
  </si>
  <si>
    <t>NVO (Sertificētu mediatoru padome)</t>
  </si>
  <si>
    <t>D</t>
  </si>
  <si>
    <t>RV</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</si>
  <si>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</si>
  <si>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</si>
  <si>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r>
      <rPr>
        <b/>
        <sz val="11"/>
        <rFont val="Arial"/>
        <family val="2"/>
        <charset val="186"/>
      </rPr>
      <t>Uzlabot ambulatoro speciālistu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veselības aprūpes  pakalpojumu apjoma palielināšana speciālistu konsultācijām (t.sk.prognozējamās invaliditātes novēršanas pasākumiem</t>
    </r>
  </si>
  <si>
    <t xml:space="preserve">Uzlabot ambulatoro speciālistu pakalpojumu pieejamību
</t>
  </si>
  <si>
    <r>
      <rPr>
        <b/>
        <sz val="11"/>
        <rFont val="Arial"/>
        <family val="2"/>
        <charset val="186"/>
      </rPr>
      <t>Uzlabot dienas stacionāra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valsts apmaksāto dienas stacionāra pakalpojumu apjoma palielināšana 
</t>
    </r>
  </si>
  <si>
    <t xml:space="preserve">Uzlabot dienas stacionāra pakalpojumu pieejamību
</t>
  </si>
  <si>
    <r>
      <rPr>
        <b/>
        <sz val="11"/>
        <rFont val="Arial"/>
        <family val="2"/>
        <charset val="186"/>
      </rPr>
      <t>Uzlabot ambulatoro rehabilitācijas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rehabilitācijas pakalpojumu apjoma palielināšana 
</t>
    </r>
  </si>
  <si>
    <t>Uzlabot ambulatoro rehabilitācijas pakalpojumu pieejamību</t>
  </si>
  <si>
    <r>
      <rPr>
        <b/>
        <sz val="11"/>
        <color theme="1"/>
        <rFont val="Arial"/>
        <family val="2"/>
        <charset val="186"/>
      </rPr>
      <t>Uzlabot stacionāro pakalpojumu pieejamību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stacionāro veselības aprūpes  pakalpojumu apjoma palielināšana t.sk. rehabilitācijai stacionārā</t>
    </r>
  </si>
  <si>
    <t xml:space="preserve">Uzlabot stacionāro pakalpojumu pieejamību 
</t>
  </si>
  <si>
    <t>3. Prioritāte “Uzņēmumu konkurētspēja un materiālā labklājība”</t>
  </si>
  <si>
    <t>9. Rīcības virziens “Kapitāls un uzņēmējdarbības vide”</t>
  </si>
  <si>
    <r>
      <t xml:space="preserve">Vietējās un ārvalstu investīcijas atbalstošas vides attīstīšana (t.sk. tiesu procesu efektivizācija, tiesas spriešanas kvalitātes un tieslietu sistēmā strādājošo zināšanu pilnveide, alternatīvu strīdu atrisināšanas iespēju popularizēšana biznesa vidē, intelektuālā īpašuma tiesību aizsardzība, </t>
    </r>
    <r>
      <rPr>
        <sz val="11"/>
        <color theme="1"/>
        <rFont val="Arial"/>
        <family val="2"/>
        <charset val="186"/>
      </rPr>
      <t xml:space="preserve">mazākuma akcionāru tiesību aizsardzība, </t>
    </r>
    <r>
      <rPr>
        <sz val="11"/>
        <color rgb="FF000000"/>
        <rFont val="Arial"/>
        <family val="2"/>
        <charset val="186"/>
      </rPr>
      <t xml:space="preserve">izmeklēšanas kvalitātes celšana), preventīvo pasākumu īstenošana noziedzīgi iegūtu finanšu līdzekļu nokļūšanas valsts ekonomikā un ēnu ekonomikas ierobežošanai, sadarbības ar starptautiskajiem partneriem nodrošināšana, stabilas un prognozējamas nodokļu politikas īstenošana, uzlabojot uzņēmējdarbības vidi Latvijā. </t>
    </r>
    <r>
      <rPr>
        <sz val="11"/>
        <color theme="1"/>
        <rFont val="Arial"/>
        <family val="2"/>
        <charset val="186"/>
      </rPr>
      <t>Labas korporatīvās pārvaldības stiprināšana uzņēmējdarbībā.</t>
    </r>
  </si>
  <si>
    <r>
      <rPr>
        <b/>
        <sz val="11"/>
        <rFont val="Arial"/>
        <family val="2"/>
      </rPr>
      <t xml:space="preserve">Nodrošināt ātru un efektīvu komerctiesību aizsardzību un strīdu risināšanu 
</t>
    </r>
    <r>
      <rPr>
        <u/>
        <sz val="11"/>
        <rFont val="Arial"/>
        <family val="2"/>
        <charset val="186"/>
      </rPr>
      <t xml:space="preserve">Mērķauditorija: </t>
    </r>
    <r>
      <rPr>
        <sz val="11"/>
        <rFont val="Arial"/>
        <family val="2"/>
        <charset val="186"/>
      </rPr>
      <t xml:space="preserve">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tiesas  specializācijas izveides attiecībā uz komercstrīdiem, finanšu un ekonomiskajiem noziegumiem, kā arī korupcijas jomā izvērtēšana; ekonomisko lietu tiesas izveide un attīstība; 
cilvēkresursu (tiesnešu, tiesu darbinieku apmācības) kapacitātes stirpināšana </t>
    </r>
  </si>
  <si>
    <t xml:space="preserve">Nodrošināt ātru un efektīvu komerctiesību aizsardzību un strīdu risināšanu </t>
  </si>
  <si>
    <r>
      <rPr>
        <b/>
        <sz val="11"/>
        <color theme="1"/>
        <rFont val="Arial"/>
        <family val="2"/>
        <charset val="186"/>
      </rPr>
      <t xml:space="preserve">Uzlabot kompensējamo zāļu pieejamību, pārskatot zāļu kompensācijas principus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zāļu kompensācijas principu pārskatīšana 
</t>
    </r>
  </si>
  <si>
    <t xml:space="preserve">Uzlabot kompensējamo zāļu pieejamību, pārskatot zāļu kompensācijas principus 
</t>
  </si>
  <si>
    <r>
      <rPr>
        <b/>
        <sz val="11"/>
        <rFont val="Arial"/>
        <family val="2"/>
      </rPr>
      <t xml:space="preserve">Veicināt izpratni par intelektuālā īpašuma tiesībām uzņēmējdarbībā
</t>
    </r>
    <r>
      <rPr>
        <u/>
        <sz val="11"/>
        <rFont val="Arial"/>
        <family val="2"/>
        <charset val="186"/>
      </rPr>
      <t xml:space="preserve">Mērķauditorija: </t>
    </r>
    <r>
      <rPr>
        <sz val="11"/>
        <rFont val="Arial"/>
        <family val="2"/>
        <charset val="186"/>
      </rPr>
      <t xml:space="preserve">uzņēmēji, augstskolu pasniedzēji un studenti, pētnieki, izgudrotāji, radošo industriju pārstāvji, tiesībsargājošo iestāžu darbinieki un intelektuālās jomas profesionāļi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Patentu valdes informatīvs un metodisks atbalsts, t.sk. Patentu valdes informācijas centra atbalsts:
darbības tiks vērstas tautsaimniecības izaugsmes veicināšanai un konkurentspējas nostiprināšanai, kā arī izpratnes par rūpnieciskā īpašuma tiesību aizsardzības nozīmību veicināšanai. Īpaša uzmanība tiks pievērsta jauniešiem ar mērķi sekmēt jauniešu radošumu, inovāciju un uzņēmējdarbību. Patentu valde plāno rīkot konferences un apmācību pasākumus, piedalīties izstādēs, veidot informatīvos un mācību materiālus, rīkot kampaņas un sniegt cita veida atbalstu.
</t>
    </r>
  </si>
  <si>
    <t xml:space="preserve">PV
</t>
  </si>
  <si>
    <t>6. Prioritāte “Vienota, droša un atvērta sabiedrība”</t>
  </si>
  <si>
    <t>17. Rīcības virziens “Tiesiskums un pārvaldība”</t>
  </si>
  <si>
    <t>Strīdu risināšanas kultūras attīstība un alternatīvo strīdu risināšanas veidu ieviešana Latvijā, t.sk. palielinot sociālā dialoga un mediācijas nozīmi sabiedrībā un pārvaldībā</t>
  </si>
  <si>
    <r>
      <rPr>
        <b/>
        <sz val="11"/>
        <rFont val="Arial"/>
        <family val="2"/>
      </rPr>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r>
    <r>
      <rPr>
        <u/>
        <sz val="11"/>
        <rFont val="Arial"/>
        <family val="2"/>
        <charset val="186"/>
      </rPr>
      <t>Mērķauditorija:</t>
    </r>
    <r>
      <rPr>
        <sz val="11"/>
        <rFont val="Arial"/>
        <family val="2"/>
        <charset val="186"/>
      </rPr>
      <t xml:space="preserve"> sabiedrība kopumā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pasākumi, lai veicinātu ārpustiesas, kā arī tiesvedības procesā esošu domstarpību risināšanu, izmantojot mediāciju;
Iedzīvotāju informēšana un izglītošana, veicinot strīdā iesaistīto pušu spēju izvērtēt un izvēlēties piemērotāku/efektīvāko strīdu risināšanas veidu;
Mediācijas prasmju attīstība pilsoniskajā diskursā, tostarp ģimenē un uzņēmējdarbībā; metodikas izstrāde (vadlīnijas) uzņēmējiem strīdus situācijai piemērotākā strīda risināšanas veida noteikšanai; 
Mediācijas pieejamības veicināšana strīdos par intelektuālā īpašuma aizsardzību (sadarbības veicināšana, komunikācijas šķēršļu novēršana starp uzņēmējiem un zinātniekiem);
Mediācijas kultūras iekļaušana valsts pārvaldes iekšējos (piem., konflikti nodarbinātības jomā) un ārējos (piem., nodokļu strīdi, iepirkumi, datu aizsardzība, konkurences tiesības) strīdos, u.c.</t>
    </r>
  </si>
  <si>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</si>
  <si>
    <t xml:space="preserve"> NVO </t>
  </si>
  <si>
    <r>
      <rPr>
        <b/>
        <sz val="11"/>
        <color theme="1"/>
        <rFont val="Arial"/>
        <family val="2"/>
        <charset val="186"/>
      </rPr>
      <t>Uzlabot zobārstniecības pakalpojumu pieejamību pieaugušajiem</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noteiktas sabiedrības grupas - personas ar zemiem ienākumiem, riska grupas grūtnieces, pacienti ar psihiskām saslimšanām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zobārstniecības pakalpojumu saņēmēju loka paplašināšana
</t>
    </r>
  </si>
  <si>
    <t>Uzlabot zobārstniecības pakalpojumu pieejamību pieaugušajiem</t>
  </si>
  <si>
    <r>
      <rPr>
        <b/>
        <sz val="11"/>
        <color theme="1"/>
        <rFont val="Arial"/>
        <family val="2"/>
        <charset val="186"/>
      </rPr>
      <t>Samazināt pacientu līdzmaksājumus par valsts apmaksātajiem veselības aprūpes pakalpojumiem, samazinot pacienta līdzmaksājumu par stacionārajiem pakalpojumiem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70 un vecākas personas
Ī</t>
    </r>
    <r>
      <rPr>
        <u/>
        <sz val="11"/>
        <color theme="1"/>
        <rFont val="Arial"/>
        <family val="2"/>
        <charset val="186"/>
      </rPr>
      <t>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samazināt pacienta līdzmaksājumu par stacionārajiem pakalpojumiem</t>
    </r>
  </si>
  <si>
    <t>Samazināt pacientu līdzmaksājumus par valsts apmaksātajiem veselības aprūpes pakalpojumiem, samazinot pacienta līdzmaksājumu par stacionārajiem pakalpojumiem</t>
  </si>
  <si>
    <r>
      <rPr>
        <b/>
        <sz val="11"/>
        <color theme="1"/>
        <rFont val="Arial"/>
        <family val="2"/>
        <charset val="186"/>
      </rPr>
      <t xml:space="preserve">Samazināt pacientu līdzmaksājumus par valsts apmaksātajiem veselības aprūpes pakalpojumiem, samazinot pacienta iemaksu griestus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samazināt pacienta līdzmaksājuma apmēru par katru stacionēšanas reizi vienā stacionārajā ārstniecības iestādē;
(2)samazināt pacienta līdzmaksājumu summa par kalendāra gadā saņemtajiem ambulatorajiem un stacionārajiem veselības aprūpes pakalpojumiem 
</t>
    </r>
  </si>
  <si>
    <t xml:space="preserve">Samazināt pacientu līdzmaksājumus par valsts apmaksātajiem veselības aprūpes pakalpojumiem, samazinot pacienta iemaksu griestus </t>
  </si>
  <si>
    <r>
      <rPr>
        <b/>
        <sz val="11"/>
        <color theme="1"/>
        <rFont val="Arial"/>
        <family val="2"/>
        <charset val="186"/>
      </rPr>
      <t xml:space="preserve">Samazināt pacientu līdzmaksājumus par valsts apmaksātajiem veselības aprūpes pakalpojumiem, atceļot pacienta līdzmaksājumu noteiktām pacientu grupām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65 un vecākas personas, reto slimību pacienti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1.atcelt pacienta līdzmaksājumu par  ģimenes ārsta apmeklējumu pacientiem no 65 gadu vecuma; 
2.pacienta līdzmaksājuma atcelšana reto slimību pacientiem</t>
    </r>
  </si>
  <si>
    <t xml:space="preserve">Samazināt pacientu līdzmaksājumus par valsts apmaksātajiem veselības aprūpes pakalpojumiem, atceļot pacienta līdzmaksājumu noteiktām pacientu grupām  </t>
  </si>
  <si>
    <r>
      <rPr>
        <b/>
        <sz val="11"/>
        <color theme="1"/>
        <rFont val="Arial"/>
        <family val="2"/>
        <charset val="186"/>
      </rPr>
      <t>Pārskatīt valsts apmaksāto veselības aprūpes pakalpojumu tarifus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aprūpes pakalpojumu tarifu pārskatīšana, lai nodrošinātu to atbilstību faktiskajām izmaksām</t>
    </r>
  </si>
  <si>
    <t>Pārskatīt valsts apmaksāto veselības aprūpes pakalpojumu tarifus</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</si>
  <si>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</si>
  <si>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r>
      <rPr>
        <b/>
        <sz val="11"/>
        <color theme="1"/>
        <rFont val="Arial"/>
        <family val="2"/>
        <charset val="186"/>
      </rPr>
      <t>Paaugstināt darba samaksu ārstniecības personām un ārstniecības atbalsta personām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personas, ārstniecības atbalsta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darba samaksas paaugstināšana ārstniecības un ārstniecības atbalsta personām</t>
    </r>
  </si>
  <si>
    <t>Paaugstināt darba samaksu ārstniecības personām un ārstniecības atbalsta personām</t>
  </si>
  <si>
    <r>
      <rPr>
        <b/>
        <sz val="11"/>
        <color theme="1"/>
        <rFont val="Arial"/>
        <family val="2"/>
        <charset val="186"/>
      </rPr>
      <t>Uzlabot izglītības iespējas ārstniecības personām - rezidentūras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izglītības pamatstudiju progammas absolventi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rezidentūras nodrošināšana nepieciešamajā apjomā</t>
    </r>
  </si>
  <si>
    <t>Uzlabot izglītības iespējas ārstniecības personām-
uzlabot rezidentūras pieejamību</t>
  </si>
  <si>
    <t>FM, IZM</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</si>
  <si>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</si>
  <si>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rPr>
      <t xml:space="preserve">Savstarpēja sadarbība un vienota izpratne juridisko procesu vienkāršošanai, kas vērsta uz inovatīvākiem, kvalitatīvākiem un ekonomiskākiem risinājumiem visās pirmstiesas izmeklēšanas iestādēs, tiesās un ārpustiesas strīdu izskatīšanas institūcijās, tostarp mazinot acīmredzami nepamatotu pieteikumu pieņemšanu/izskatīšanu (angl.vexatious litigants) un mazinot nepamatotu/nelietderīgu sodīšanas instrumentu piemērošanu (konsultē vispirms)
</t>
    </r>
    <r>
      <rPr>
        <u/>
        <sz val="11"/>
        <rFont val="Arial"/>
        <family val="2"/>
      </rPr>
      <t xml:space="preserve">Mērķauditorija: </t>
    </r>
    <r>
      <rPr>
        <sz val="11"/>
        <rFont val="Arial"/>
        <family val="2"/>
        <charset val="186"/>
      </rPr>
      <t xml:space="preserve">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E-lietas sakarā:  - Portāls: Papildus funkcionalitāte speciālistu darba vietām (advokātiem, ekspertiem, u.c.);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TIS, Portāls: Jaunas/papildus veidlapas/vedņi, kas palīdz cilvēkiem pašiem saprast vai vērts celt prasību un iesniegt nepieciešamos dokumentus; TIS: Var pārskatīt ideju par videokonfereču ierakstīšanu, piemēram, papildus esošajam audio celiņam protokolos pievienot arī video no videokonferenču iekārtām; IIS: Te vajadzētu daudz uzlabojumu, tai skaitā ieslodzīto "viesnīcas" pārvaldību, lai var elektroniski pārraudzīt ieslodzīto atrašanās vietas un kalendārus, kā arī izsekot visām pārvietošanām. Papildus var likt visu kas iepirkuma specifikācijā palika aiz borta; Lielapjoma datu glabātuve (video/audio datu uzglabāšanai); Reģionālā un centrālā tīkla infrastruktūra (lai var nodrošināt adekvātu video/audio straumēšanu); Video konferenču risinājuma papildinājumi; Visas e-lietas infrastruktūras izvietošana un uzturēšana TNA
d.	Tiesībaizsardzības iestāžu un drošības pakalpojumus sniedzošo iestāžu darbinieku profesionālo zināšanu pilnveidošana, apmācot procesa dalībniekus (personālu),
d1. Tiesnešu, prokuroru un tiesu sistēmas darbinieku atalgojuma palielināšana
e.	Tiesību aizsardzības sistēmā starpnozaru koordinēta rīcība,  ieviešot vienotu praksi un pētniecību, savstarpēji papildinošus un pieejamus digitālos risinājumus, kā arī kopējās sadarbības platformas un mācības
f.	Nodrošināt tiesas infrastruktūras (ēkas, IKT) modernizāciju, stiprinot tiesu iestāžu pieejamību, nodrošinot to iekļaušanos vienotajā IKT arhitektūrā;
f.1. tiesu ekspertīžu institūta reformas ieviešana (jaunas ēkas būvniecība un materiāli tehniskās bāzes atjaunošana un paplašināšana vienotā tiesu ekspertīžu centra darbības nodrošināšanai; jaunu kvalificētu speciālistu piesaiste;     
Tiesu ekspertu atalgojuma palielināšana)                                                                                                                                                                                                                                         </t>
    </r>
  </si>
  <si>
    <t>E-lietas 2.kārtā - esošo TM, padotības iestāžu un prokuratūras  apakšsistēmu attīstība/pielāgošana/modernizācija</t>
  </si>
  <si>
    <t>prokuratūra, IeVP, VPD, KNAB, 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</si>
  <si>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rPr>
      <t xml:space="preserve">Mērķauditorija: </t>
    </r>
    <r>
      <rPr>
        <sz val="11"/>
        <rFont val="Arial"/>
        <family val="2"/>
        <charset val="186"/>
      </rPr>
      <t xml:space="preserve">sabiedrība kopumā, it īpaši mazaizargātās personu grupas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t>
    </r>
    <r>
      <rPr>
        <sz val="11"/>
        <rFont val="Arial"/>
        <family val="2"/>
        <charset val="186"/>
      </rPr>
      <t>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</si>
  <si>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t>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t>
  </si>
  <si>
    <t>LM, NVO</t>
  </si>
  <si>
    <t xml:space="preserve">Uzlabot izglītības iespējas ārstniecības personām - jaunas mācību programmas realizācija
Mērķauditorija: studenti medicīnas māsas studiju programmā, augtsākās izglītības iestādes
Īstenošanas teritorija: visa Latvija
Indikatīvās darbības: vispārējās aprūpes māsas izglītības programmas realizācija 
</t>
  </si>
  <si>
    <t>Uzlabot izglītības iespējas ārstniecības personām -jaunas mācību programmas realizācija</t>
  </si>
  <si>
    <t>Bērnu tiesību aizsardzības sistēmas pilnveidošana un iesaistīto institūciju sadarbības nodrošināšana, izvērtējot valsts un pašvaldību institūciju funkcijas, tostarp bāriņtiesu, un reformējot likumpārkāpumu prevencijas sistēmu</t>
  </si>
  <si>
    <r>
      <rPr>
        <b/>
        <sz val="11"/>
        <rFont val="Arial"/>
        <family val="2"/>
      </rPr>
      <t xml:space="preserve">Bērnu likumpārkāpumu prevencijas sistēmas reformēšana un bērniem un jauniešiem draudzīgas tiesu sistēmas principu ieviešana. Nepilngadīgo kriminālatbildības reforma. VBTAI un bāriņtiesu t.s. “ceļa karte”
</t>
    </r>
    <r>
      <rPr>
        <u/>
        <sz val="11"/>
        <rFont val="Arial"/>
        <family val="2"/>
        <charset val="186"/>
      </rPr>
      <t xml:space="preserve">Mērķauditorija: </t>
    </r>
    <r>
      <rPr>
        <sz val="11"/>
        <rFont val="Arial"/>
        <family val="2"/>
        <charset val="186"/>
      </rPr>
      <t xml:space="preserve">nepilngadīgie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ieviest mūsdienu standartiem atbilstošu bērnu kriminālo justīciju, paredzot, ka nepilngadīgai personai kriminālsods tiek piemērots tikai izņēmuma gadījumos, savukārt pārējos gadījumos nepilngadīgajām personām tiek piemēroti audzinoša rakstura piespiedu līdzekļi.
bērnu antisociālas uzvedības prevencijas sistēmas pilnveidošana, pārskatot VBTAI un sociālo dienestu kompetenci un paredzot efektīvus pasākumus bērnu uzvedības korekcijai:
izlīguma organizēšana, speciālistu konsultācijas, soc.prasmju attīstības pasākumi, soc.korekcijas pasākumi, līdzgaitnieku piesaistīšana, iesaistīšanās sabiedriskajās aktivitātēs.
</t>
    </r>
  </si>
  <si>
    <t>Bērnu likumpārkāpumu prevencijas sistēmas reformēšana un bērniem un jauniešiem draudzīgas tiesu sistēmas principu ieviešana. Nepilngadīgo kriminālatbildības reforma. VBTAI un bāriņtiesu t.s. “ceļa karte”</t>
  </si>
  <si>
    <t xml:space="preserve">LM, TM </t>
  </si>
  <si>
    <t>IEM, IZM, NVO, pašvaldības</t>
  </si>
  <si>
    <t>18. Rīcības virziens “Drošība”</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</si>
  <si>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</si>
  <si>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rPr>
      <t xml:space="preserve">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
</t>
    </r>
    <r>
      <rPr>
        <u/>
        <sz val="11"/>
        <rFont val="Arial"/>
        <family val="2"/>
        <charset val="186"/>
      </rPr>
      <t>Mērķauditorija: i</t>
    </r>
    <r>
      <rPr>
        <sz val="11"/>
        <rFont val="Arial"/>
        <family val="2"/>
        <charset val="186"/>
      </rPr>
      <t xml:space="preserve">eslodzītie, bijušie ieslodzītie, probācijas klienti un viņu ģimenes locekļi (t.sk. atbalsta personas)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t>
    </r>
  </si>
  <si>
    <t>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t>
  </si>
  <si>
    <t xml:space="preserve">IeVP, VPD, NVO, pašvaldības </t>
  </si>
  <si>
    <r>
      <rPr>
        <b/>
        <sz val="11"/>
        <rFont val="Arial"/>
        <family val="2"/>
      </rPr>
      <t xml:space="preserve">Nodrošināt soda izpildes vajadzībām adekvātu infrastruktūru, t.sk. nepieciešamos e-risinājumus
</t>
    </r>
    <r>
      <rPr>
        <sz val="11"/>
        <rFont val="Arial"/>
        <family val="2"/>
        <charset val="186"/>
      </rPr>
      <t>Jaunā Mācību centra būvniecība un darbības uzsākšana</t>
    </r>
  </si>
  <si>
    <t>b. Palielināt resocializācijas vajadzībām atbilstoša personāla pieejamību;</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</si>
  <si>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</si>
  <si>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r>
      <rPr>
        <b/>
        <sz val="11"/>
        <rFont val="Arial"/>
        <family val="2"/>
        <charset val="186"/>
      </rPr>
      <t>Paplašināt vakcinācijas kalendāra un aptveri</t>
    </r>
    <r>
      <rPr>
        <sz val="11"/>
        <rFont val="Arial"/>
        <family val="2"/>
        <charset val="186"/>
      </rPr>
      <t xml:space="preserve">
</t>
    </r>
    <r>
      <rPr>
        <u/>
        <sz val="11"/>
        <rFont val="Arial"/>
        <family val="2"/>
        <charset val="186"/>
      </rPr>
      <t>Mērķauditorija:</t>
    </r>
    <r>
      <rPr>
        <sz val="11"/>
        <rFont val="Arial"/>
        <family val="2"/>
        <charset val="186"/>
      </rPr>
      <t xml:space="preserve"> noteiktas iedzīvotāju grupas - bērni, seniori, grūtnieces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1.senioru vakcinācija pret sezonālo gripu; 
2. grūtnieču vakcinācija pret garo klepu;
3. papilomas vīrsa (HPV) vakcinācijas indikāciju/ mērķagrupas paplašināšana, nodrošinot vakcināciju arī zēniem;
4. vakcīnu rezerve 10% apmērā centralizēti iepirkto vakcīnu pieejamības nodrošināšanai; 
5. sabiedrības paradumu maiņa, veicinot vakcināciju pret sabiedrības veselībai nozīmīgām infekcijas slimībām (gripa, CPV, diterija u.c.).    </t>
    </r>
  </si>
  <si>
    <t xml:space="preserve">Paplašināt vakcinācijas kalendāra un aptveri
</t>
  </si>
  <si>
    <r>
      <rPr>
        <b/>
        <sz val="11"/>
        <rFont val="Arial"/>
        <family val="2"/>
      </rPr>
      <t xml:space="preserve">Maksimāla resocializācijas efekta sasniegšanai piemērota cietuma infrastuktūras izveidošana
</t>
    </r>
    <r>
      <rPr>
        <u/>
        <sz val="11"/>
        <rFont val="Arial"/>
        <family val="2"/>
      </rPr>
      <t xml:space="preserve">Mērķauditorija: </t>
    </r>
    <r>
      <rPr>
        <sz val="11"/>
        <rFont val="Arial"/>
        <family val="2"/>
        <charset val="186"/>
      </rPr>
      <t xml:space="preserve">ieslodzītie
</t>
    </r>
    <r>
      <rPr>
        <u/>
        <sz val="11"/>
        <rFont val="Arial"/>
        <family val="2"/>
      </rPr>
      <t xml:space="preserve">Īstenošanas teritorija: </t>
    </r>
    <r>
      <rPr>
        <sz val="11"/>
        <rFont val="Arial"/>
        <family val="2"/>
        <charset val="186"/>
      </rPr>
      <t xml:space="preserve">Liepāja, Latgale 
</t>
    </r>
    <r>
      <rPr>
        <u/>
        <sz val="11"/>
        <rFont val="Arial"/>
        <family val="2"/>
      </rPr>
      <t>Veicamās darbības:</t>
    </r>
    <r>
      <rPr>
        <sz val="11"/>
        <rFont val="Arial"/>
        <family val="2"/>
      </rPr>
      <t xml:space="preserve"> </t>
    </r>
    <r>
      <rPr>
        <sz val="11"/>
        <rFont val="Arial"/>
        <family val="2"/>
        <charset val="186"/>
      </rPr>
      <t xml:space="preserve">Liepājas cietums, jaunā cietuma būvniecība
</t>
    </r>
  </si>
  <si>
    <t>d. stiprināt sabiedrības, t.sk. pašvaldību un NVO lomu soda izpildē;</t>
  </si>
  <si>
    <t>TNA</t>
  </si>
  <si>
    <t>RT</t>
  </si>
  <si>
    <t>4. Prioritāte “Kvalitatīva dzīves vide un teritoriju attīstība”</t>
  </si>
  <si>
    <t>11. Rīcības virziens “Tehnoloģiskā vide un pakalpojumi”</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</si>
  <si>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</si>
  <si>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r>
      <rPr>
        <b/>
        <sz val="11"/>
        <rFont val="Arial"/>
        <family val="2"/>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</si>
  <si>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t>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t>
  </si>
  <si>
    <t>Tiesu namu aģentūra un TM padotības iestādes</t>
  </si>
  <si>
    <r>
      <rPr>
        <b/>
        <sz val="11"/>
        <rFont val="Arial"/>
        <family val="2"/>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</si>
  <si>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t>
  </si>
  <si>
    <t>FM (VID)</t>
  </si>
  <si>
    <r>
      <rPr>
        <b/>
        <sz val="11"/>
        <color theme="1"/>
        <rFont val="Arial"/>
        <family val="2"/>
        <charset val="186"/>
      </rPr>
      <t>Pilnveidot pacientu drošību un aprūpes kvalitāti - stratēģiskā iepirkuma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Attīstīts stratēģiskais iepirkums veselības nozarē</t>
    </r>
  </si>
  <si>
    <t xml:space="preserve">Pilnveidot pacientu drošību un aprūpes kvalitāti - stratēģiskā iepirkuma attīstīšana
</t>
  </si>
  <si>
    <r>
      <rPr>
        <b/>
        <sz val="11"/>
        <color theme="1"/>
        <rFont val="Arial"/>
        <family val="2"/>
        <charset val="186"/>
      </rPr>
      <t>Pilnveidot pacientu drošību un aprūpes kvalitāti - racionālas zāļu lietošanas veicināšana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Zāļu valsts aģentūra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Izveidota nacionāla struktūrvienība, kas veicina racionālu zāļu lietošanas politiku, neatkarīgas informācijas sniegšanu par zālēm</t>
    </r>
  </si>
  <si>
    <t xml:space="preserve">Pilnveidot pacientu drošību un aprūpes kvalitāti - racionālas zāļu lietošanas veicināšana
</t>
  </si>
  <si>
    <r>
      <rPr>
        <b/>
        <sz val="11"/>
        <color theme="1"/>
        <rFont val="Arial"/>
        <family val="2"/>
        <charset val="186"/>
      </rPr>
      <t>Ierobežot antimikrobiālo rezistenci (AMR)</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iestādes, 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1.AMR monitoringa pilnveidošana; 
2. antimikrobiālo līdzekļu izplatīšanas, patēriņa, pieejamības un uzraudzības/uzskaites pilnveidošana, atbildīgas un piesardzīgas AB lietošanas veicināšana; 
3. infekcijas slimību uzraudzība, kontrole un profilakses pilnveidošana; 
4.MR-TB izplatības ierobežošana sabiedrības veselībā; 
5. institūciju sadarbības stiprināšana AMR jomā; 
6.laboratoriju kapacitātes stiprināšana; 
7.speciālistu izglītošanas, apmācību un sabiedrības informēšanas pilnveidošana par AMR jautājumiem sabiedrības veselības jomā; 
8.izglītības un sabiedrības informētības pilnveidošana par AMR jautājumiem dzīvnieku veselības jomā;
9.klīnisko farmaceitu pakalpojumu pieejamības uzlabošana</t>
    </r>
  </si>
  <si>
    <t xml:space="preserve">Ierobežot antimikrobiālo rezistenci (AMR)
</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</si>
  <si>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</si>
  <si>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r>
      <rPr>
        <b/>
        <sz val="11"/>
        <rFont val="Arial"/>
        <family val="2"/>
      </rPr>
      <t xml:space="preserve">Muitas tehnisko risinājumu integrēta attīstība ātrai un efektīvai reaģēšanai likumpārkāpumu novēršanai un sabiedrības drošības nodrošināšanai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Muitas kontroles punkti Latvijā
</t>
    </r>
    <r>
      <rPr>
        <u/>
        <sz val="11"/>
        <rFont val="Arial"/>
        <family val="2"/>
      </rPr>
      <t xml:space="preserve">Veicamās darbības: </t>
    </r>
    <r>
      <rPr>
        <sz val="11"/>
        <rFont val="Arial"/>
        <family val="2"/>
        <charset val="186"/>
      </rPr>
      <t xml:space="preserve">
- skenēšanas u.c. kontroles iekārtu modernizēšana
- tehnisko risinājumu pilnveide, izveidojot to integrētu vidi</t>
    </r>
  </si>
  <si>
    <t>Muitas tehnisko risinājumu integrēta attīstība ātrai un efektīvai reaģēšanai likumpārkāpumu novēršanai un sabiedrības drošības nodrošināšanai</t>
  </si>
  <si>
    <t>Nav precīzi nosakāms</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</si>
  <si>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</si>
  <si>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r>
      <rPr>
        <b/>
        <sz val="11"/>
        <rFont val="Arial"/>
        <family val="2"/>
      </rPr>
      <t>Atbalsts mazo, vidējo komersantu finansējuma piesaistei kapitāla tirgos</t>
    </r>
    <r>
      <rPr>
        <b/>
        <u/>
        <sz val="11"/>
        <rFont val="Arial"/>
        <family val="2"/>
      </rPr>
      <t xml:space="preserve">
</t>
    </r>
    <r>
      <rPr>
        <sz val="11"/>
        <rFont val="Arial"/>
        <family val="2"/>
        <charset val="186"/>
      </rPr>
      <t>Atbalsts mazo, vidējo komersantu finansējuma piesaistei kapitāla tirgos</t>
    </r>
  </si>
  <si>
    <t>12. Rīcības virziens “Līdzsvarota reģionālā attīstība”</t>
  </si>
  <si>
    <t>Publisko pakalpojumu uzlabošana atbilstoši iedzīvotāju skaita dinamikai, attīstot alternatīvus pakalpojumu modeļus un infrastruktūru, pašvaldību pakalpojumu ēku energoefektivitāti, kā arī publiskās ārtelpas kvalitāti</t>
  </si>
  <si>
    <r>
      <rPr>
        <b/>
        <sz val="11"/>
        <rFont val="Arial"/>
        <family val="2"/>
      </rPr>
      <t xml:space="preserve">Valsts iestāžu  infrastruktūras optimizācija
</t>
    </r>
    <r>
      <rPr>
        <sz val="11"/>
        <rFont val="Arial"/>
        <family val="2"/>
        <charset val="186"/>
      </rPr>
      <t xml:space="preserve">Valsts iestāžu infrastruktūras optimizācija, veidojot valsts un pašvaldību vienotos klientu apkalpošanas centrus un Nākotnes birojus. Potenciālie projekti: (1) Ekonomikas ministrijas resora optimizācija Elizabetes ielā 2, Rīgā. (2) Smilšu ielas 1, Rīgā kvartāla pārveide par  aktivitātēs balstītu biroju. (3) Valsts un pašvaldību klientu apakalpošanas centra izveide un iestāžu optimizācija Graudu ielā 50, Liepājā. (4) Vismaz 3 ministriju izvietošana Nātkotnes biroja jaunbūvē. (5) Iekšlietu ministrijas infrastruktūras optimizācija.
</t>
    </r>
    <r>
      <rPr>
        <u/>
        <sz val="11"/>
        <rFont val="Arial"/>
        <family val="2"/>
      </rPr>
      <t>Mērķauditorija:</t>
    </r>
    <r>
      <rPr>
        <sz val="11"/>
        <rFont val="Arial"/>
        <family val="2"/>
        <charset val="186"/>
      </rPr>
      <t xml:space="preserve"> valsts iestāžu darbinieki, valsts pakalpojumu saņēmēji
</t>
    </r>
    <r>
      <rPr>
        <u/>
        <sz val="11"/>
        <rFont val="Arial"/>
        <family val="2"/>
      </rPr>
      <t xml:space="preserve">Īstenošanas teritorija: </t>
    </r>
    <r>
      <rPr>
        <sz val="11"/>
        <rFont val="Arial"/>
        <family val="2"/>
        <charset val="186"/>
      </rPr>
      <t xml:space="preserve">visa Latvijas teritorija, primāri Rīga, Liepāja, Rēzekne, Daugavpils
</t>
    </r>
    <r>
      <rPr>
        <u/>
        <sz val="11"/>
        <rFont val="Arial"/>
        <family val="2"/>
      </rPr>
      <t>Veicamās darbības:</t>
    </r>
    <r>
      <rPr>
        <i/>
        <sz val="11"/>
        <rFont val="Arial"/>
        <family val="2"/>
        <charset val="186"/>
      </rPr>
      <t xml:space="preserve"> </t>
    </r>
    <r>
      <rPr>
        <sz val="11"/>
        <rFont val="Arial"/>
        <family val="2"/>
        <charset val="186"/>
      </rPr>
      <t>būvniecības ieceres izstrāde, būvniecības ieceres ekspertīze,  būvniecības darbi (gan pārbūve, gan jaunbūve), teritorijas labiekārtošanas darbi, teritorijas labiekārtojuma elementu iegāde,  būvuzraudzība, projekta vadība, kustamās mantas iegāde</t>
    </r>
  </si>
  <si>
    <t>Valsts iestāžu  infrastruktūras optimizācija</t>
  </si>
  <si>
    <t>FM (VNĪ)</t>
  </si>
  <si>
    <t>VARAM, IEM, EM</t>
  </si>
  <si>
    <r>
      <rPr>
        <b/>
        <sz val="11"/>
        <rFont val="Arial"/>
        <family val="2"/>
      </rPr>
      <t xml:space="preserve">Vienota valsts pakalpojumu centra izveide
</t>
    </r>
    <r>
      <rPr>
        <u/>
        <sz val="11"/>
        <rFont val="Arial"/>
        <family val="2"/>
      </rPr>
      <t>Mērķauditorija:</t>
    </r>
    <r>
      <rPr>
        <sz val="11"/>
        <rFont val="Arial"/>
        <family val="2"/>
        <charset val="186"/>
      </rPr>
      <t xml:space="preserve"> ministrijas un centrālās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Valsts budžeta plānošanas un izpildes procesa padziļināta analīze, lai rastu optimizācijas iespējas
2. Vienotās valsts budžeta plānošanas un izpildes informācijas sistēmas programmatūras moduļu paplašināšana, jaunas funkcionalitātes izstrāde un ieviešana
3. Budžeta plānošanas un izpildes procesā iesiastīto elektronisko pakalpojumu paplašināšana un modernizācija
4. Vienotu un standartizētu atbalsta funkciju procesu izstrādāšana
5. Vienota valsts pakalpojumu centra izveide
6. Budžeta plānošanas un izpildes procesa pielāgošana centralizētam grāmatvedības uzskaites modelim</t>
    </r>
  </si>
  <si>
    <t>Vienota valsts pakalpojumu centra izveide</t>
  </si>
  <si>
    <t>FM, Valsts kase, VK</t>
  </si>
  <si>
    <t>10. Rīcības virziens “Daba un Vide”</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</si>
  <si>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</si>
  <si>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prasmju apguve</t>
    </r>
    <r>
      <rPr>
        <sz val="11"/>
        <rFont val="Arial"/>
        <family val="2"/>
        <charset val="186"/>
      </rPr>
      <t xml:space="preserve">s un atbalsta pasākumi drošākas, </t>
    </r>
    <r>
      <rPr>
        <u/>
        <sz val="11"/>
        <rFont val="Arial"/>
        <family val="2"/>
        <charset val="186"/>
      </rPr>
      <t>nekaitīgākas</t>
    </r>
    <r>
      <rPr>
        <sz val="11"/>
        <rFont val="Arial"/>
        <family val="2"/>
        <charset val="186"/>
      </rPr>
      <t xml:space="preserve"> un kvalitatīvākas pārtikas ražošanai un dzīvnieku audzēšanai, veicinot izpratni par "vienas veselības" pamatprincipa pielietošanu ražošanā, kā arī veicinot patērātāju pieprasījumu pēc augstākiem standartiem</t>
    </r>
  </si>
  <si>
    <t>Pieejamības veicināšana drošākai, nekaitīgākai un kvalitatīvākai pārtikai,  īstenojot "vienas veselības" pamatprincipu un veicinot augstāku standartu, inovāciju u.c.  izmantošanu pārtikas ražošanā un dzīvnieku audzēšanā</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</si>
  <si>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i</t>
    </r>
    <r>
      <rPr>
        <sz val="11"/>
        <rFont val="Arial"/>
        <family val="2"/>
      </rPr>
      <t xml:space="preserve">nformatīvie  pasākumi drošākas, nekaitīgākas un kvalitatīvākas pārtikas ražošanai un dzīvnieku audzēšanai, veicinot izpratni par "vienas veselības" pamatprincipa pielietošanu ražošanā, kā arī veicinot patērātāju pieprasījumu pēc </t>
    </r>
    <r>
      <rPr>
        <sz val="11"/>
        <rFont val="Arial"/>
        <family val="2"/>
        <charset val="186"/>
      </rPr>
      <t>augstākiem standartiem</t>
    </r>
  </si>
  <si>
    <t>2. Prioritāte “Zināšanas un prasmes personības un valsts izaugsmei”</t>
  </si>
  <si>
    <t xml:space="preserve">6. Rīcības virziens “Kvalitatīva, pieejama, iekļaujoša izglītība” </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</si>
  <si>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</si>
  <si>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r>
      <rPr>
        <b/>
        <sz val="11"/>
        <rFont val="Arial"/>
        <family val="2"/>
      </rPr>
      <t>Zināšanu pārneses un informācijas pasākumi</t>
    </r>
    <r>
      <rPr>
        <u/>
        <sz val="11"/>
        <rFont val="Arial"/>
        <family val="2"/>
      </rPr>
      <t xml:space="preserve">
Mērķauditorija: </t>
    </r>
    <r>
      <rPr>
        <sz val="11"/>
        <rFont val="Arial"/>
        <family val="2"/>
        <charset val="186"/>
      </rPr>
      <t xml:space="preserve">uzņēmumi, t.sk. MVU, un personas, kas iesaistītas lauksaimniecības, pārtikas ražošanas (izņemot zivsaimniecības produktus) vai mežsaimniecības nozarēs,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Profesionālās izglītības un </t>
    </r>
    <r>
      <rPr>
        <u/>
        <sz val="11"/>
        <rFont val="Arial"/>
        <family val="2"/>
        <charset val="186"/>
      </rPr>
      <t>prasmju apguves pasākumi</t>
    </r>
    <r>
      <rPr>
        <sz val="11"/>
        <rFont val="Arial"/>
        <family val="2"/>
        <charset val="186"/>
      </rPr>
      <t xml:space="preserve"> par lauksaimniecības, mežsaimniecības un </t>
    </r>
    <r>
      <rPr>
        <u/>
        <sz val="11"/>
        <rFont val="Arial"/>
        <family val="2"/>
        <charset val="186"/>
      </rPr>
      <t>pārtikas ražošanas</t>
    </r>
    <r>
      <rPr>
        <sz val="11"/>
        <rFont val="Arial"/>
        <family val="2"/>
        <charset val="186"/>
      </rPr>
      <t xml:space="preserve"> (izņemot zivsaimniecības produktus), konkurētspējas uzlabošanas, kā arī zemes un meža apsaimniekošanas, vides un klimata, atjaunojamajiem energoresursiem u.c. jautājumiem. </t>
    </r>
  </si>
  <si>
    <t>7. Rīcības virziens “Produktivitāte un inovācija”</t>
  </si>
  <si>
    <t>Valsts, uzņēmēju un zinātnes sadarbības, zināšanu pārneses, jaunu produktu un pakalpojumu attīstības  un cilvēkresursu piesaistes reģionos atbalstīšana, koncentrējot pieejamo atbalstu un neveicinot privāto investīciju aizvietošanu</t>
  </si>
  <si>
    <r>
      <rPr>
        <b/>
        <sz val="11"/>
        <rFont val="Arial"/>
        <family val="2"/>
      </rPr>
      <t xml:space="preserve">Atbalsts jaunu produktu, metožu, procesu un tehnoloģiju izstrādei (t.sk. Eiropas Inovāciju partnerības darba grupu īstenošana) </t>
    </r>
    <r>
      <rPr>
        <u/>
        <sz val="11"/>
        <rFont val="Arial"/>
        <family val="2"/>
      </rPr>
      <t xml:space="preserve">
Mērķauditorija: l</t>
    </r>
    <r>
      <rPr>
        <sz val="11"/>
        <rFont val="Arial"/>
        <family val="2"/>
        <charset val="186"/>
      </rPr>
      <t xml:space="preserve">auksaimnieki, mežsaimnieki, MVU,konsultanti, pētnieki;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xml:space="preserve"> uz praktiskām vajadzībām balstītu </t>
    </r>
    <r>
      <rPr>
        <u/>
        <sz val="11"/>
        <rFont val="Arial"/>
        <family val="2"/>
        <charset val="186"/>
      </rPr>
      <t>jaunu produktu,</t>
    </r>
    <r>
      <rPr>
        <sz val="11"/>
        <rFont val="Arial"/>
        <family val="2"/>
        <charset val="186"/>
      </rPr>
      <t xml:space="preserve"> metožu, procesu un tehnoloģiju izstrāde sadarbojoties lauksaimniekam/mežaimniekam ar pētnieku un citām ieinteresētajām pusēm. Ieviešot šo pasākumu, tiks atbalstīta c</t>
    </r>
    <r>
      <rPr>
        <u/>
        <sz val="11"/>
        <rFont val="Arial"/>
        <family val="2"/>
        <charset val="186"/>
      </rPr>
      <t>iešāka sadarbība starp ražošanu, konsultācijām un pētniecību</t>
    </r>
    <r>
      <rPr>
        <sz val="11"/>
        <rFont val="Arial"/>
        <family val="2"/>
        <charset val="186"/>
      </rPr>
      <t xml:space="preserve">, veicinot pieejamo inovācijas pasākumu plašāku izmantošanu un jaunu risinājumu ātrāku un plašāku ieviešanu praksē. 
</t>
    </r>
  </si>
  <si>
    <t>P</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</si>
  <si>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</si>
  <si>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color theme="1"/>
        <rFont val="Arial"/>
        <family val="2"/>
        <charset val="186"/>
      </rPr>
      <t>Veselības aprūpes pārvaldības sistēmas stiprināšana un digitalizācija - digitālo risinājumu uzturēšana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attīstīto informācijas sistēmu uzturēšana
</t>
    </r>
  </si>
  <si>
    <t>Veselības aprūpes pārvaldības sistēmas stiprināšana un digitalizācija, attīstot digitālos risinājumus</t>
  </si>
  <si>
    <t>VM, VARAM</t>
  </si>
  <si>
    <t>Veselības aprūpes pārvaldības sistēmas stiprināšana un digitalizācija - digitālo risinājumu uzturēšana</t>
  </si>
  <si>
    <r>
      <rPr>
        <b/>
        <sz val="11"/>
        <color theme="1"/>
        <rFont val="Arial"/>
        <family val="2"/>
        <charset val="186"/>
      </rPr>
      <t>Valsts apmaksāto veselības tehnoloģiju vērtēšanas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Mācības, pieredzes apmaiņas vizītes valsts pārvaldes darbiniekiem par veselības tehnololoģiju vērtēšanu</t>
    </r>
  </si>
  <si>
    <t>Valsts apmaksāto veselības tehnoloģiju vērtēšanas attīstīšana</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</si>
  <si>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</si>
  <si>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r>
      <rPr>
        <b/>
        <sz val="11"/>
        <rFont val="Arial"/>
        <family val="2"/>
      </rPr>
      <t>Atbalsts zivsaimniecības produktu virzībai globālajā tirgū</t>
    </r>
    <r>
      <rPr>
        <u/>
        <sz val="11"/>
        <rFont val="Arial"/>
        <family val="2"/>
      </rPr>
      <t xml:space="preserve">
Mērķauditorija:</t>
    </r>
    <r>
      <rPr>
        <sz val="11"/>
        <rFont val="Arial"/>
        <family val="2"/>
        <charset val="186"/>
      </rPr>
      <t xml:space="preserve"> zivsaimniecības uzņēmumi.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tirgu izpētei, dalībai starptautiskās izstādēs, reklāmas kampaņām, produktu sertifikācijai</t>
    </r>
  </si>
  <si>
    <t>Atbalsts zivsaimniecības produktu virzībai globālajā tirgū</t>
  </si>
  <si>
    <t>EJZF</t>
  </si>
  <si>
    <t>Produktivitāti paaugstinošu darbību atbalstīšana privātajā sektorā augsto tehnoloģiju pielietošanai arī  ārpus RIS3 nozarēs industrijas transformācijai</t>
  </si>
  <si>
    <r>
      <rPr>
        <b/>
        <sz val="11"/>
        <rFont val="Arial"/>
        <family val="2"/>
      </rPr>
      <t xml:space="preserve">Atbalsts ieguldījumiem lauksaimniecībā un pārstrādē, un ražotāju sadarbības veicināšana
</t>
    </r>
    <r>
      <rPr>
        <u/>
        <sz val="11"/>
        <rFont val="Arial"/>
        <family val="2"/>
      </rPr>
      <t xml:space="preserve">Mērķauditorija: </t>
    </r>
    <r>
      <rPr>
        <sz val="11"/>
        <rFont val="Arial"/>
        <family val="2"/>
        <charset val="186"/>
      </rPr>
      <t xml:space="preserve">lauksaimnieki, pirmārās lauksaimniecības produkcijas pārstrādātāji
</t>
    </r>
    <r>
      <rPr>
        <u/>
        <sz val="11"/>
        <rFont val="Arial"/>
        <family val="2"/>
      </rPr>
      <t>Istenošanas vieta:</t>
    </r>
    <r>
      <rPr>
        <sz val="11"/>
        <rFont val="Arial"/>
        <family val="2"/>
        <charset val="186"/>
      </rPr>
      <t xml:space="preserve"> visa Latvija; 
</t>
    </r>
    <r>
      <rPr>
        <u/>
        <sz val="11"/>
        <rFont val="Arial"/>
        <family val="2"/>
      </rPr>
      <t>Veicamās darbības:</t>
    </r>
    <r>
      <rPr>
        <sz val="11"/>
        <rFont val="Arial"/>
        <family val="2"/>
        <charset val="186"/>
      </rPr>
      <t xml:space="preserve">
</t>
    </r>
    <r>
      <rPr>
        <sz val="11"/>
        <rFont val="Arial"/>
        <family val="2"/>
      </rPr>
      <t xml:space="preserve">1) atbalsts investīcijām lauku saimniecībās un uzņēmumos, kas veic primārās lauksaimniecības produkcijas pārstrādi, lai uzlabotu lauku saimniecību un pārtikas uzņēmumu konkurētspēju,produktivitāti, efektivitāti un ekonomiskos rādītājus, mazinātu tirgus svārstību negatīvo ietekmi; 
2) atbalsts kooperācijas attīstības un ražotāju sadarbības veicināšanai 
3) atbalsta instrumentu īstenošanas un kontroles nodrošināšana.   </t>
    </r>
    <r>
      <rPr>
        <sz val="11"/>
        <rFont val="Arial"/>
        <family val="2"/>
        <charset val="186"/>
      </rPr>
      <t xml:space="preserve">                       </t>
    </r>
  </si>
  <si>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</si>
  <si>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r>
      <rPr>
        <b/>
        <sz val="11"/>
        <color theme="1"/>
        <rFont val="Arial"/>
        <family val="2"/>
        <charset val="186"/>
      </rPr>
      <t>Nodrošināt veselības veicināšanas pasākumus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veicināšanas pasākumu koordinēšana, īstenošana, informatīvu materiālu izstrāde, Nacionālā veselīgo pašvaldību tīkla un Nacionālā veselību veicinošo skolu tīkla koordinēšana</t>
    </r>
  </si>
  <si>
    <t xml:space="preserve">Nodrošināt veselības veicināšanas pasākumus                                                                                                                                                                                                                                                                                                                                                                                                                                                                                                                                                                                                                                                                                                                                                                                                                                                                                                                                                                                                                                                                                                                                                                                                                                                                                                                                                                                  </t>
  </si>
  <si>
    <r>
      <rPr>
        <b/>
        <sz val="11"/>
        <rFont val="Arial"/>
        <family val="2"/>
      </rPr>
      <t xml:space="preserve">Atbalsts ieguldījumiem lauksaimniecībā un pārstrādē, un ražotāju sadarbības veicināšana
</t>
    </r>
    <r>
      <rPr>
        <u/>
        <sz val="11"/>
        <rFont val="Arial"/>
        <family val="2"/>
      </rPr>
      <t>Mērķauditorija:</t>
    </r>
    <r>
      <rPr>
        <sz val="11"/>
        <rFont val="Arial"/>
        <family val="2"/>
        <charset val="186"/>
      </rPr>
      <t xml:space="preserve"> lauksaimnieki, pirmārās lauksaimniecības produkcijas pārstrādātāji, zinātniskās un publiskās institūcijas
</t>
    </r>
    <r>
      <rPr>
        <u/>
        <sz val="11"/>
        <rFont val="Arial"/>
        <family val="2"/>
      </rPr>
      <t xml:space="preserve">Istenošanas vieta: </t>
    </r>
    <r>
      <rPr>
        <sz val="11"/>
        <rFont val="Arial"/>
        <family val="2"/>
        <charset val="186"/>
      </rPr>
      <t xml:space="preserve">visa Latvija; 
</t>
    </r>
    <r>
      <rPr>
        <u/>
        <sz val="11"/>
        <rFont val="Arial"/>
        <family val="2"/>
      </rPr>
      <t>Veicamās darbības:</t>
    </r>
    <r>
      <rPr>
        <sz val="11"/>
        <rFont val="Arial"/>
        <family val="2"/>
        <charset val="186"/>
      </rPr>
      <t xml:space="preserve">
</t>
    </r>
    <r>
      <rPr>
        <sz val="11"/>
        <rFont val="Arial"/>
        <family val="2"/>
      </rPr>
      <t xml:space="preserve">1) atbalsts kooperācijas attīstības un ražotāju sadarbības veicināšanai (t.sk. caur ražotāju organizācijām) - ražošanas plānošanai, piedāvājuma koncentrēšanai, produkcijas noieta veicināšanai un komerciālās vērtības paaugstināšanai, vides pasākumiem u.c. pasākumiem. 
2) atbalsta instrumentu īstenošanas un kontroles nodrošināšana.     </t>
    </r>
    <r>
      <rPr>
        <sz val="11"/>
        <rFont val="Arial"/>
        <family val="2"/>
        <charset val="186"/>
      </rPr>
      <t xml:space="preserve">                     </t>
    </r>
  </si>
  <si>
    <t>ELGF</t>
  </si>
  <si>
    <r>
      <rPr>
        <b/>
        <sz val="11"/>
        <rFont val="Arial"/>
        <family val="2"/>
      </rPr>
      <t xml:space="preserve">Zivsaimniecības nozares konkurētspējas veicināšanas pasākumi
</t>
    </r>
    <r>
      <rPr>
        <u/>
        <sz val="11"/>
        <rFont val="Arial"/>
        <family val="2"/>
      </rPr>
      <t>Mērķauditorija:</t>
    </r>
    <r>
      <rPr>
        <sz val="11"/>
        <rFont val="Arial"/>
        <family val="2"/>
        <charset val="186"/>
      </rPr>
      <t xml:space="preserve"> zivsaimniecības nozares uzņēmumi un publiskās institūcijas.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atbalsts jaunu vai uzlabotu produktu, pakalpojumu, metožu ieviešanai, produktīvitāti kāpinošām investīcijām  zivsaimniecībā, tehniskā palīdzība.</t>
    </r>
  </si>
  <si>
    <t>Zivsaimniecības nozares konkurētspējas veicināšanas pasākumi</t>
  </si>
  <si>
    <t>Atbalsts vecāku prasmju pilnveidošanai, uzlabojot bērnu un jauniešu psiholoģisko un emocionālo labklājību un mazinot psihiskās veselības un mācīšanās traucējumu veidošanās riskus nākotnē</t>
  </si>
  <si>
    <r>
      <rPr>
        <b/>
        <sz val="11"/>
        <rFont val="Arial"/>
        <family val="2"/>
        <charset val="186"/>
      </rPr>
      <t xml:space="preserve">Sniegt atbalstu vecāku prasmju pilnveidošanai </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konsultatīvā tālruņa vecākiem ieviešana; 
(2) informējošas kampaņas un akcijas par iespēju vecākiem saņemt konsultatīvo atbalstu; (3) interaktīvo konsultatīvo risinājumu vecākiem attīstīšana.</t>
    </r>
  </si>
  <si>
    <t xml:space="preserve">Sniegt atbalstu vecāku prasmju pilnveidošanai </t>
  </si>
  <si>
    <t>VBTAI</t>
  </si>
  <si>
    <t>Motivēt arvien lielāku iedzīvotāju daļu iesaistīties uzņēmējdarbībā (t.sk. ar darbinieku finanšu līdzdalību u.c. instrumentiem, darbinieku opcijām u.c. rīkiem)</t>
  </si>
  <si>
    <r>
      <rPr>
        <b/>
        <sz val="11"/>
        <rFont val="Arial"/>
        <family val="2"/>
      </rPr>
      <t xml:space="preserve">Tiešie maksājumi lauksaimniekiem
</t>
    </r>
    <r>
      <rPr>
        <u/>
        <sz val="11"/>
        <rFont val="Arial"/>
        <family val="2"/>
      </rPr>
      <t>Mērķauditorija:</t>
    </r>
    <r>
      <rPr>
        <sz val="11"/>
        <rFont val="Arial"/>
        <family val="2"/>
        <charset val="186"/>
      </rPr>
      <t xml:space="preserve"> lauksaimnieki, kuri veic lauksaimniecisku darbību, un  lauksaimniecības produktu ražotāji noteiktās nozarēs.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par atbalsttiesīgo lauksaimniecībā izmantojamo zemi vai lauskaimniecības dzīvniekiem, ja tiek ievēroti atbilstības nosacījumi un nosacījumu sistēma. </t>
    </r>
  </si>
  <si>
    <t>Tiešie maksājumi lauksaimniekiem</t>
  </si>
  <si>
    <r>
      <rPr>
        <b/>
        <sz val="11"/>
        <rFont val="Arial"/>
        <family val="2"/>
      </rPr>
      <t xml:space="preserve">ES lauksaimniecības produktu veicināšana
</t>
    </r>
    <r>
      <rPr>
        <u/>
        <sz val="11"/>
        <rFont val="Arial"/>
        <family val="2"/>
      </rPr>
      <t xml:space="preserve">Mērķauditorija: </t>
    </r>
    <r>
      <rPr>
        <sz val="11"/>
        <rFont val="Arial"/>
        <family val="2"/>
        <charset val="186"/>
      </rPr>
      <t xml:space="preserve">lauksaimniecības un pārtikas nozaru organizācijas
</t>
    </r>
    <r>
      <rPr>
        <u/>
        <sz val="11"/>
        <rFont val="Arial"/>
        <family val="2"/>
      </rPr>
      <t>Īstenošanas teritorija:</t>
    </r>
    <r>
      <rPr>
        <sz val="11"/>
        <rFont val="Arial"/>
        <family val="2"/>
        <charset val="186"/>
      </rPr>
      <t xml:space="preserve"> ES valstis un trešās valstis
</t>
    </r>
    <r>
      <rPr>
        <u/>
        <sz val="11"/>
        <rFont val="Arial"/>
        <family val="2"/>
      </rPr>
      <t xml:space="preserve">Veicamās darbības: </t>
    </r>
    <r>
      <rPr>
        <sz val="11"/>
        <rFont val="Arial"/>
        <family val="2"/>
        <charset val="186"/>
      </rPr>
      <t>atbalsts informēšanas un veicināšanas pasākumu organizēšanai iekšējā un ārējos tirgos (atbilstoši Eiropas Parlamenta un Padomes 2014.gada 22.oktobra Regulai (ES) Nr. 1144/2014)
Uz atbalstu pretendē  nozaru  organizācijas, kas  izstrādājušas programmas par informēšanas un veicināšanas pasākumiem atsevišķiem lauksaimniecības un pārtikas produktiem virzienos, kas saistīti ar pārtikas kvalitāti, drošību, marķēšanu u.tml., veicinot patērētāju izpratni par Eiropas pārtikas augsto kvalitātes līmeni iekšējā (Eiropas Savienības dalībvalstu) un ārējā (to valstu, kas nav Eiropas Savienības dalībvalstis) tirgū. 
Programmas ir jāiesniedz Patērētāju, veselības, lauksaimniecības un pārtikas aģentūrā. Eiropas Komisijas noteiktajos termiņos</t>
    </r>
  </si>
  <si>
    <t>ES lauksaimniecības produktu veicināšana</t>
  </si>
  <si>
    <r>
      <rPr>
        <b/>
        <sz val="11"/>
        <rFont val="Arial"/>
        <family val="2"/>
      </rPr>
      <t xml:space="preserve">Atbalsts uzņēmējdarbības attīstībai lauku teritorijā
</t>
    </r>
    <r>
      <rPr>
        <u/>
        <sz val="11"/>
        <rFont val="Arial"/>
        <family val="2"/>
      </rPr>
      <t xml:space="preserve">Mērķauditorija: </t>
    </r>
    <r>
      <rPr>
        <sz val="11"/>
        <rFont val="Arial"/>
        <family val="2"/>
        <charset val="186"/>
      </rPr>
      <t xml:space="preserve">jaunie lauksaimnieki, mazās un vidējās lauku saimniecības, MVU;
</t>
    </r>
    <r>
      <rPr>
        <u/>
        <sz val="11"/>
        <rFont val="Arial"/>
        <family val="2"/>
      </rPr>
      <t xml:space="preserve">īstenošanas teritorija: </t>
    </r>
    <r>
      <rPr>
        <sz val="11"/>
        <rFont val="Arial"/>
        <family val="2"/>
        <charset val="186"/>
      </rPr>
      <t xml:space="preserve">visa Latvija, lauku teritorija;
</t>
    </r>
    <r>
      <rPr>
        <u/>
        <sz val="11"/>
        <rFont val="Arial"/>
        <family val="2"/>
      </rPr>
      <t xml:space="preserve">Veicamās darbības: </t>
    </r>
    <r>
      <rPr>
        <sz val="11"/>
        <rFont val="Arial"/>
        <family val="2"/>
        <charset val="186"/>
      </rPr>
      <t>atbalsts uzņēmējdarb</t>
    </r>
    <r>
      <rPr>
        <sz val="11"/>
        <rFont val="Arial"/>
        <family val="2"/>
      </rPr>
      <t xml:space="preserve">ības uzsākšanai jaunajiem lauksaimniekiem, uzņēmējdarbības attīstībai mazajās un vidējās lauku saimniecībās, MVU un ar lauksaimniecību nesaistītu darbību dažādošanai.
</t>
    </r>
  </si>
  <si>
    <t>Atbalsts uzņēmējdarbības attīstībai lauku teritorijā</t>
  </si>
  <si>
    <t>IEM</t>
  </si>
  <si>
    <t>Pierādījumos balstīti efektīvi un inovatīvi risinājumi atkarību izraisošo vielu un procesu izplatības ierobežošanai un pārmērīga un kaitējoša patēriņa mazināšanai, uzlabojot sabiedrības kognitīvās spējas un psihisko veselību</t>
  </si>
  <si>
    <r>
      <rPr>
        <b/>
        <sz val="11"/>
        <rFont val="Arial"/>
        <family val="2"/>
        <charset val="186"/>
      </rPr>
      <t>Narkotiku lietošanas un izplatības ierobežošanas pasākumu īstenošana</t>
    </r>
    <r>
      <rPr>
        <sz val="11"/>
        <rFont val="Arial"/>
        <family val="2"/>
        <charset val="186"/>
      </rPr>
      <t xml:space="preserve">
</t>
    </r>
    <r>
      <rPr>
        <u/>
        <sz val="11"/>
        <rFont val="Arial"/>
        <family val="2"/>
        <charset val="186"/>
      </rPr>
      <t xml:space="preserve">Mērķauditorija: </t>
    </r>
    <r>
      <rPr>
        <sz val="11"/>
        <rFont val="Arial"/>
        <family val="2"/>
        <charset val="186"/>
      </rPr>
      <t xml:space="preserve">Valsts policijas Kriminālistikas pārvalde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Uzlabot materiāltehnisko bāzi narkotiku un jauno psihoaktīvo vielu identificēšanai -iegādāt aprīkojumu narkotiku un jauno psihoaktīvo vielu identificēšanai
Nepietiekama tiesībaizsardzības iestāžu kapacitāte, lai efektīvi varētu cīnīties ar narkotiku izplatīšanu un jauno psihoaktīvo vielu un  neklasificētu vielu parādīšanos nelegālajā tirgū, t.sk. nepietiekama Valsts policijas Kriminālistikas pārvaldes laboratoriju kapacitāte, lai veiktu ķīmiskās ekspertīzes.</t>
    </r>
  </si>
  <si>
    <t xml:space="preserve">Narkotiku lietošanas un izplatības ierobežošanas pasākumu īstenošana
</t>
  </si>
  <si>
    <t>IEM (VP)</t>
  </si>
  <si>
    <r>
      <rPr>
        <b/>
        <sz val="11"/>
        <rFont val="Arial"/>
        <family val="2"/>
      </rPr>
      <t>Atbalsts uzņēmējdarbības attīstībai lauku teritorijā</t>
    </r>
    <r>
      <rPr>
        <u/>
        <sz val="11"/>
        <rFont val="Arial"/>
        <family val="2"/>
      </rPr>
      <t xml:space="preserve">
Mērķauditorija:</t>
    </r>
    <r>
      <rPr>
        <sz val="11"/>
        <rFont val="Arial"/>
        <family val="2"/>
        <charset val="186"/>
      </rPr>
      <t xml:space="preserve"> jaunie lauksaimnieki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atbalsts lauksaimniec</t>
    </r>
    <r>
      <rPr>
        <sz val="11"/>
        <rFont val="Arial"/>
        <family val="2"/>
      </rPr>
      <t>iskās darbības uzsākšanas veicināšanai jaunajiem lauksaimniekiem</t>
    </r>
    <r>
      <rPr>
        <sz val="11"/>
        <rFont val="Arial"/>
        <family val="2"/>
        <charset val="186"/>
      </rPr>
      <t xml:space="preserve">
</t>
    </r>
  </si>
  <si>
    <r>
      <rPr>
        <b/>
        <sz val="11"/>
        <rFont val="Arial"/>
        <family val="2"/>
      </rPr>
      <t xml:space="preserve">Tirgus atbalsta pasākumi
</t>
    </r>
    <r>
      <rPr>
        <u/>
        <sz val="11"/>
        <rFont val="Arial"/>
        <family val="2"/>
      </rPr>
      <t xml:space="preserve">Mērķauditorija: </t>
    </r>
    <r>
      <rPr>
        <sz val="11"/>
        <rFont val="Arial"/>
        <family val="2"/>
        <charset val="186"/>
      </rPr>
      <t xml:space="preserve">Lauksaimniecības produktu ražotāji noteiktās nozarēs (primārie ražotāji / pārstrādātāji)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1)iepirkums valsts interve</t>
    </r>
    <r>
      <rPr>
        <sz val="11"/>
        <rFont val="Arial"/>
        <family val="2"/>
      </rPr>
      <t>ncē, atbalsts produktu privātai uzglabāšanai, da</t>
    </r>
    <r>
      <rPr>
        <sz val="11"/>
        <rFont val="Arial"/>
        <family val="2"/>
        <charset val="186"/>
      </rPr>
      <t>žādi ārkārtas atbalsta pasākumi, atbalsta pasākumi ar mērķi reaģēt uz tirgus satricinājumiem, krīzēm, strukturālām nestabilitātēm lauksaimniecības sektorā
2) atbalsts biškopībai - tehniskajam atbalstam, slimību apkarošanai, bišu skaita atjaunošanai, produktu kvalitātes uzlabošanai u.c. pasākumiem</t>
    </r>
  </si>
  <si>
    <t>Tirgus atbalsta pasākumi</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</si>
  <si>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</si>
  <si>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r>
      <rPr>
        <b/>
        <sz val="11"/>
        <rFont val="Arial"/>
        <family val="2"/>
      </rPr>
      <t xml:space="preserve">Veicināt lauksaimniecības SEG un amonjaka emisiju samazināšanu, un pieaugošas oglekļa dioksīda piesaistes nodrošināšanu
</t>
    </r>
    <r>
      <rPr>
        <u/>
        <sz val="11"/>
        <rFont val="Arial"/>
        <family val="2"/>
      </rPr>
      <t xml:space="preserve">Mērķauditorija: </t>
    </r>
    <r>
      <rPr>
        <sz val="11"/>
        <rFont val="Arial"/>
        <family val="2"/>
        <charset val="186"/>
      </rPr>
      <t xml:space="preserve">lauksaimnieki, mežsaimnieki, LIZ/meža īpašnieki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SEG emisiju samazinošo darbību īstenošanai, atbalsts lauksaimniekiem/mežsaimniekiem oglekļa dioksīda piesaistes darbību īstenošanai, t.sk.valsts nozīmes un citu meliorācijas sistēmu atjaunošanai, meža ieaudzēšanas un audzes kvalitātes uzlabošanai, jaunaudžu kopšanai</t>
    </r>
  </si>
  <si>
    <t>Veicināt lauksaimniecības SEG un amonjaka emisiju samazināšanu, un pieaugošas oglekļa dioksīda piesaistes nodrošināšanu</t>
  </si>
  <si>
    <t>K</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</si>
  <si>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</si>
  <si>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lauksaimnieki, mežsaimnieki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investīcijām dažādu risku mazinošo darbību īstenošanai, t.sk. risku apdrošināšanai; atbalsts dabas katastrofu un katastrofālos notikumos cietušā ražošanas potenciāla atjaunošanai gan lauksaimniecībā, gan mežsaimniecībā, ugunsgrēku preventīvie pasākumi</t>
    </r>
  </si>
  <si>
    <t xml:space="preserve">Veicināt lauksaimniecības nozares klimatnoturīgu attīstību, risku mazināšanas pasākumu īstenošanu, nodrošināt dabas katastrofu un katastrofālos notikumos cietušā ražošanas potenciāla atjaunošanu </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</si>
  <si>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xml:space="preserve"> lauksaimnieki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Tiešo maksājumu a</t>
    </r>
    <r>
      <rPr>
        <sz val="11"/>
        <rFont val="Arial"/>
        <family val="2"/>
      </rPr>
      <t xml:space="preserve">tbalsts brīvprātīgu klimatisko un vidisko shēmu satvarā lauksaimniekiem, kuri apņemas savos atbalsttiesīgajos hektāros piekopt klimatam un videi labvēlīgu lauksaimniecības praksi
</t>
    </r>
  </si>
  <si>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</si>
  <si>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r>
      <rPr>
        <b/>
        <sz val="11"/>
        <rFont val="Arial"/>
        <family val="2"/>
      </rPr>
      <t xml:space="preserve">Veicināt lauksaimnieciskās darbības radītās ietekmes mazināšanu uz ūdensobjektiem
</t>
    </r>
    <r>
      <rPr>
        <u/>
        <sz val="11"/>
        <rFont val="Arial"/>
        <family val="2"/>
      </rPr>
      <t xml:space="preserve">Mērķauditorija: </t>
    </r>
    <r>
      <rPr>
        <sz val="11"/>
        <rFont val="Arial"/>
        <family val="2"/>
        <charset val="186"/>
      </rPr>
      <t>lauksaimnieki, LIZ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darbību īstenošanai,kas mazinātu noteces no lauksaimniecības zemēm, t.sk. atbalsts bioloģiskai lauksaimniecībai</t>
    </r>
  </si>
  <si>
    <t>Veicināt lauksaimnieciskās darbības radītās ietekmes mazināšanu uz ūdensobjektiem</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</si>
  <si>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</si>
  <si>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r>
      <rPr>
        <b/>
        <sz val="11"/>
        <rFont val="Arial"/>
        <family val="2"/>
      </rPr>
      <t xml:space="preserve">Mežsaimnieciskās darbības ierobežošanas kompensēšana aizsargājamās dabas teritorijās
</t>
    </r>
    <r>
      <rPr>
        <u/>
        <sz val="11"/>
        <rFont val="Arial"/>
        <family val="2"/>
      </rPr>
      <t>Mērķauditorija</t>
    </r>
    <r>
      <rPr>
        <sz val="11"/>
        <rFont val="Arial"/>
        <family val="2"/>
        <charset val="186"/>
      </rPr>
      <t xml:space="preserve">: meža zemes īpašnieki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kompensācijas maksājums par mežsaimnieciskās darbības ierobežojumiem aizsargājamās dabas teritorijās</t>
    </r>
  </si>
  <si>
    <t>Mežsaimnieciskās darbības ierobežošanas kompensēšana aizsargājamās dabas teritorijās</t>
  </si>
  <si>
    <r>
      <rPr>
        <b/>
        <sz val="11"/>
        <rFont val="Arial"/>
        <family val="2"/>
      </rPr>
      <t xml:space="preserve"> Zivsaimniecības un ūdens bioloģisko resursu ilgtspējīga izmantošana
</t>
    </r>
    <r>
      <rPr>
        <u/>
        <sz val="11"/>
        <rFont val="Arial"/>
        <family val="2"/>
      </rPr>
      <t>Mērķauditorija:</t>
    </r>
    <r>
      <rPr>
        <sz val="11"/>
        <rFont val="Arial"/>
        <family val="2"/>
        <charset val="186"/>
      </rPr>
      <t xml:space="preserve"> zivsaimniecības uzņēmumi, zinātniskās un citas publiskās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atbalsts zivsaimniecības uzņēmumiem, kā arī zinātniskajām u.c.  publiskām institūcijām zivsaimniecības un ūdens bioloģisko resursu ilgtspējīga izmantošanai, bioloģiskās daudzveidības un ekosistēmu aizsargāšanai, ieskaitot zivsaimniecības datu vākšanu</t>
    </r>
  </si>
  <si>
    <t xml:space="preserve"> Zivsaimniecības un ūdens bioloģisko resursu ilgtspējīga izmantošana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</si>
  <si>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LIZ īpašnieki
</t>
    </r>
    <r>
      <rPr>
        <u/>
        <sz val="11"/>
        <rFont val="Arial"/>
        <family val="2"/>
      </rPr>
      <t xml:space="preserve">Istenošanas teritorija: </t>
    </r>
    <r>
      <rPr>
        <sz val="11"/>
        <rFont val="Arial"/>
        <family val="2"/>
        <charset val="186"/>
      </rPr>
      <t xml:space="preserve">visa Latvija, identificētie zālāju biotopi
</t>
    </r>
    <r>
      <rPr>
        <u/>
        <sz val="11"/>
        <rFont val="Arial"/>
        <family val="2"/>
      </rPr>
      <t>Veicamās darbības:</t>
    </r>
    <r>
      <rPr>
        <sz val="11"/>
        <rFont val="Arial"/>
        <family val="2"/>
        <charset val="186"/>
      </rPr>
      <t xml:space="preserve"> atbalsts lauksaimniekiem zālāju biotopu apsaimniekošanai un atjaunošanai, lai veicinātu zālāju biotopu saglabāšanos un kvalitātes uzlabošanos; ilgtspējīgu dabas resursu  apsaimniekšanas prakšu īstenošana, t.sk. bioloģiskā lauksaimniecība
</t>
    </r>
  </si>
  <si>
    <t>Bioloģiskās daudzveidības uzturēšana zālājos, ilgtspējīgu dabas resursu apsaimniekšanas prakšu īstenošana, t.sk. bioloģiskā lauksaimniecība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</si>
  <si>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tiešo maksājumu atbalsts brīv</t>
    </r>
    <r>
      <rPr>
        <sz val="11"/>
        <rFont val="Arial"/>
        <family val="2"/>
      </rPr>
      <t xml:space="preserve">prātīgu klimatisko un vidisko shēmu satvarā lauksaimniekiem, kuri apņemas savos atbalsttiesīgajos hektāros piekopt klimatam un videi labvēlīgu lauksaimniecības praksi
</t>
    </r>
    <r>
      <rPr>
        <sz val="11"/>
        <rFont val="Arial"/>
        <family val="2"/>
        <charset val="186"/>
      </rPr>
      <t xml:space="preserve">
</t>
    </r>
  </si>
  <si>
    <t xml:space="preserve">Sabiedrības uzvedības modeļu un paradumu maiņas veicināšana, izpratnes veidošana par vidi un ilgtspējīgu dabas resursu apsaimniekošanu. </t>
  </si>
  <si>
    <r>
      <rPr>
        <b/>
        <sz val="11"/>
        <rFont val="Arial"/>
        <family val="2"/>
      </rPr>
      <t xml:space="preserve">Atbalsta programma izglītības iestāžu apgādei ar augļiem, dārzeņiem un pienu
</t>
    </r>
    <r>
      <rPr>
        <u/>
        <sz val="11"/>
        <rFont val="Arial"/>
        <family val="2"/>
      </rPr>
      <t>Mērķauditorija:</t>
    </r>
    <r>
      <rPr>
        <sz val="11"/>
        <rFont val="Arial"/>
        <family val="2"/>
        <charset val="186"/>
      </rPr>
      <t xml:space="preserve"> lauksaimnieki (atbalsta saņēmēji) un izglītojamie (programmas labuma guvēji)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augļu, dārzeņu un piena izdalei izglītojamiem izglītības iestādēs, atbalsts dažādu papildu izglītojošo un informējošo pasākumu veikšanai par veselīga uztura, lauksaimnieciskās ražošanas, bioloģiskās lauksaimniecības, vides un pārtikas izšķērdēšanas jautājumiem, par sezonāliem un reģionam raksturīgiem produktiem utml.
</t>
    </r>
  </si>
  <si>
    <t>Atbalsta programma izglītības iestāžu apgādei ar augļiem, dārzeņiem un pienu</t>
  </si>
  <si>
    <t>LAD, Iestādes, kas tiek iesaistītas programmas veidošanā un īstenošanā - VM, IZM, SPKC, BIOR.</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</si>
  <si>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</si>
  <si>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r>
      <rPr>
        <b/>
        <sz val="11"/>
        <rFont val="Arial"/>
        <family val="2"/>
      </rPr>
      <t xml:space="preserve">Sabiedrības virzītas vietējās teritorijas attīstība - vietējās ekonomikas stiprināšanas iniciatīvas
</t>
    </r>
    <r>
      <rPr>
        <u/>
        <sz val="11"/>
        <rFont val="Arial"/>
        <family val="2"/>
      </rPr>
      <t>Mērķauditorija:</t>
    </r>
    <r>
      <rPr>
        <sz val="11"/>
        <rFont val="Arial"/>
        <family val="2"/>
        <charset val="186"/>
      </rPr>
      <t xml:space="preserve"> vietējās rīcības grupas, pašvaldības, MVU, NVO
</t>
    </r>
    <r>
      <rPr>
        <u/>
        <sz val="11"/>
        <rFont val="Arial"/>
        <family val="2"/>
      </rPr>
      <t>Īstenošanas teritorija:</t>
    </r>
    <r>
      <rPr>
        <sz val="11"/>
        <rFont val="Arial"/>
        <family val="2"/>
        <charset val="186"/>
      </rPr>
      <t xml:space="preserve"> visa Latvija, vietējo rīcību grupu aptvertā teritorija
</t>
    </r>
    <r>
      <rPr>
        <u/>
        <sz val="11"/>
        <rFont val="Arial"/>
        <family val="2"/>
      </rPr>
      <t xml:space="preserve">Veicamās darbības: </t>
    </r>
    <r>
      <rPr>
        <sz val="11"/>
        <rFont val="Arial"/>
        <family val="2"/>
        <charset val="186"/>
      </rPr>
      <t>atbalsts sabiedrības virzītas vietējās attīstības un citām iniciatīvām, radot jaunus un attīstot esošos produktus un pakalpojumus, uzlabojot produktivitāti un dažādojot uzņēmējdarbību, uzņēmējdarbības infrastruktūras attīstībai, atbalsts MVU darbinieku algu nodrošināšanai</t>
    </r>
  </si>
  <si>
    <t>Sabiedrības virzītas vietējās teritorijas attīstība - vietējās ekonomikas stiprināšanas iniciatīvas</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</si>
  <si>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</si>
  <si>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r>
      <rPr>
        <b/>
        <sz val="11"/>
        <rFont val="Arial"/>
        <family val="2"/>
        <charset val="186"/>
      </rPr>
      <t>Speciālās izglītības efektīva nodrošināšana</t>
    </r>
    <r>
      <rPr>
        <sz val="11"/>
        <rFont val="Arial"/>
        <family val="2"/>
        <charset val="186"/>
      </rPr>
      <t xml:space="preserve">
</t>
    </r>
    <r>
      <rPr>
        <u/>
        <sz val="11"/>
        <rFont val="Arial"/>
        <family val="2"/>
        <charset val="186"/>
      </rPr>
      <t xml:space="preserve">Mērķauditorija: </t>
    </r>
    <r>
      <rPr>
        <sz val="11"/>
        <rFont val="Arial"/>
        <family val="2"/>
        <charset val="186"/>
      </rPr>
      <t xml:space="preserve">izglītības iestādes, t.sk. speciālās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Vienota pedagoģiski psiholoģiskā atbalsta dienesta izveide un darbība metodiskā un konsultatīvā atbalsta sniegšanai iekļaujošas izglītības nodrošināšanai.</t>
    </r>
  </si>
  <si>
    <t>Speciālās izglītības efektīva nodrošināšana</t>
  </si>
  <si>
    <t>IZM, VM, LM, PKC</t>
  </si>
  <si>
    <r>
      <rPr>
        <b/>
        <sz val="11"/>
        <rFont val="Arial"/>
        <family val="2"/>
      </rPr>
      <t xml:space="preserve">Sabiedrības virzītas vietējās attīstības pasākumu īstenošana piekrastes teritorijā 
</t>
    </r>
    <r>
      <rPr>
        <u/>
        <sz val="11"/>
        <rFont val="Arial"/>
        <family val="2"/>
      </rPr>
      <t>Mērķauditorija:</t>
    </r>
    <r>
      <rPr>
        <sz val="11"/>
        <rFont val="Arial"/>
        <family val="2"/>
        <charset val="186"/>
      </rPr>
      <t xml:space="preserve">  mērķteritorijas iedzīvotāji
</t>
    </r>
    <r>
      <rPr>
        <u/>
        <sz val="11"/>
        <rFont val="Arial"/>
        <family val="2"/>
      </rPr>
      <t xml:space="preserve">Īstenošanas teritorija: </t>
    </r>
    <r>
      <rPr>
        <sz val="11"/>
        <rFont val="Arial"/>
        <family val="2"/>
        <charset val="186"/>
      </rPr>
      <t xml:space="preserve">Baltijas jūras piekrastes teritorija
</t>
    </r>
    <r>
      <rPr>
        <u/>
        <sz val="11"/>
        <rFont val="Arial"/>
        <family val="2"/>
      </rPr>
      <t>Veicamās darbības:</t>
    </r>
    <r>
      <rPr>
        <sz val="11"/>
        <rFont val="Arial"/>
        <family val="2"/>
        <charset val="186"/>
      </rPr>
      <t xml:space="preserve">  atbalsts  zilās ekonomikas izaugsmi sekmējošiem neliela apjoma projektiem</t>
    </r>
  </si>
  <si>
    <t xml:space="preserve">Sabiedrības virzītas vietējās attīstības pasākumu īstenošana piekrastes teritorijā </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</si>
  <si>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</si>
  <si>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r>
      <rPr>
        <b/>
        <sz val="11"/>
        <rFont val="Arial"/>
        <family val="2"/>
      </rPr>
      <t xml:space="preserve">Konsultāciju pakalpojumi
</t>
    </r>
    <r>
      <rPr>
        <u/>
        <sz val="11"/>
        <rFont val="Arial"/>
        <family val="2"/>
      </rPr>
      <t xml:space="preserve">Mērķauditorija: </t>
    </r>
    <r>
      <rPr>
        <sz val="11"/>
        <rFont val="Arial"/>
        <family val="2"/>
        <charset val="186"/>
      </rPr>
      <t xml:space="preserve">Galīgie labuma guvēji ir lauksaimniecības vai mežsaimniecības nozarē iesaistītas personas,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Konsultāciju pakalpojumu pieejamība nodrošināšana un izmantošanas veicināšana par ES tiesību aktos noteiktām tēmām lauksaimniecības un mežsaimniecības nozarē</t>
    </r>
  </si>
  <si>
    <t>Konsultāciju pakalpojumi</t>
  </si>
  <si>
    <r>
      <rPr>
        <b/>
        <sz val="11"/>
        <rFont val="Arial"/>
        <family val="2"/>
      </rPr>
      <t xml:space="preserve">Konsultantu apmācība
</t>
    </r>
    <r>
      <rPr>
        <u/>
        <sz val="11"/>
        <rFont val="Arial"/>
        <family val="2"/>
      </rPr>
      <t>Mērķauditorija:</t>
    </r>
    <r>
      <rPr>
        <sz val="11"/>
        <rFont val="Arial"/>
        <family val="2"/>
        <charset val="186"/>
      </rPr>
      <t xml:space="preserve"> konsultāciju pakalpojumu sniedzēji lauksaimniecības un mežsaimniecības nozarē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Konsultantu, kas sniedz konsultācijas par ES tiesību aktos noteiktām tēmām lauksaimniecības un mežsaimniecības nozarē, mācības kapacitātes celšanai</t>
    </r>
  </si>
  <si>
    <t>Konsultantu apmācība</t>
  </si>
  <si>
    <r>
      <rPr>
        <b/>
        <sz val="11"/>
        <rFont val="Arial"/>
        <family val="2"/>
      </rPr>
      <t xml:space="preserve">Sabiedrības virzītas vietējās teritorijas attīstība - vietas potenciāla attīstības iniciatīvas
</t>
    </r>
    <r>
      <rPr>
        <u/>
        <sz val="11"/>
        <rFont val="Arial"/>
        <family val="2"/>
      </rPr>
      <t>Mērķauditorija:</t>
    </r>
    <r>
      <rPr>
        <sz val="11"/>
        <rFont val="Arial"/>
        <family val="2"/>
        <charset val="186"/>
      </rPr>
      <t xml:space="preserve"> vietējās rīcības grupas, pašvaldības, MVU, NVO
Ī</t>
    </r>
    <r>
      <rPr>
        <u/>
        <sz val="11"/>
        <rFont val="Arial"/>
        <family val="2"/>
      </rPr>
      <t>stenošanas teritorija:</t>
    </r>
    <r>
      <rPr>
        <sz val="11"/>
        <rFont val="Arial"/>
        <family val="2"/>
        <charset val="186"/>
      </rPr>
      <t xml:space="preserve">  visa Latvija, vietējo rīcību grupu aptvertā teritorija
</t>
    </r>
    <r>
      <rPr>
        <u/>
        <sz val="11"/>
        <rFont val="Arial"/>
        <family val="2"/>
      </rPr>
      <t>Veicamās darbības:</t>
    </r>
    <r>
      <rPr>
        <sz val="11"/>
        <rFont val="Arial"/>
        <family val="2"/>
        <charset val="186"/>
      </rPr>
      <t xml:space="preserve"> atbalsts sabiedrības virzītas vietējās attīstības iniciatīvām, ieviešot jaunus risinājumus pakalpojumu sniegšanai un kopienu aktivites vietējo teritoriju pakalpojumu attīstībā, veicinot viedo pašvaldību attīstību</t>
    </r>
  </si>
  <si>
    <t>Sabiedrības virzītas vietējās teritorijas attīstība - vietas potenciāla attīstības iniciatīvas</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</si>
  <si>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</si>
  <si>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r>
      <rPr>
        <b/>
        <sz val="11"/>
        <rFont val="Arial"/>
        <family val="2"/>
      </rPr>
      <t>Stratēģisko vērtības ķēžu attīstības veicināšana</t>
    </r>
    <r>
      <rPr>
        <u/>
        <sz val="11"/>
        <rFont val="Arial"/>
        <family val="2"/>
      </rPr>
      <t xml:space="preserve">
Mērķauditorija:</t>
    </r>
    <r>
      <rPr>
        <sz val="11"/>
        <rFont val="Arial"/>
        <family val="2"/>
        <charset val="186"/>
      </rPr>
      <t xml:space="preserve"> komersanti un pētniecības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veidot stratēģiskās attīstības fondu un pārvaldības modeli, lai identificētu un attīstītu vērtību ķēdes ar augstu pievienotās vērtības potenciālu  viedās specializācijas prioritārajās jomās
</t>
    </r>
    <r>
      <rPr>
        <u/>
        <sz val="11"/>
        <rFont val="Arial"/>
        <family val="2"/>
      </rPr>
      <t xml:space="preserve">Atbalsta veids: </t>
    </r>
    <r>
      <rPr>
        <sz val="11"/>
        <rFont val="Arial"/>
        <family val="2"/>
        <charset val="186"/>
      </rPr>
      <t xml:space="preserve">grants kombinācijā ar aizdevumu, kurš pie nosacījumu izpildes tiek pārveidots par grantu
</t>
    </r>
  </si>
  <si>
    <t>Stratēģisko vērtības ķēžu attīstības veicināšana</t>
  </si>
  <si>
    <t>DLC</t>
  </si>
  <si>
    <r>
      <rPr>
        <b/>
        <sz val="11"/>
        <color theme="1"/>
        <rFont val="Arial"/>
        <family val="2"/>
        <charset val="186"/>
      </rPr>
      <t xml:space="preserve">Pakalpojumi bērniem ar speciālām vajadzībām, iekļaujošas izglītības, ārpusskolas pasākumu pieejamība, bērnu sagatavošana pārejai uz pieaugušo dzīvi
</t>
    </r>
    <r>
      <rPr>
        <u/>
        <sz val="11"/>
        <color theme="1"/>
        <rFont val="Arial"/>
        <family val="2"/>
        <charset val="186"/>
      </rPr>
      <t xml:space="preserve">Mērķauditorija: </t>
    </r>
    <r>
      <rPr>
        <sz val="11"/>
        <color theme="1"/>
        <rFont val="Arial"/>
        <family val="2"/>
        <charset val="186"/>
      </rPr>
      <t xml:space="preserve">ģimenes, kuras audzina bērnus ar speciālām vajadzībām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Dienas aprūpes centru attīstība bērniem ar speciālām vajadzībām, nodrošinot saturīgu brīvā laika pavadīšanu pēc skolas un rehabilitācijas pakalpojumus vienuviet; 
2) Pārskatīt prasības un nepieciešamās informācijas apjomu no speciālistiem, t.sk.ārstniecības personām, speciālo izglītības vajadzību noteikšanai</t>
    </r>
  </si>
  <si>
    <t>Pakalpojumi bērniem ar speciālām vajadzībām, iekļaujošas izglītības, ārpusskolas pasākumu pieejamība, bērnu sagatavošana pārejai uz pieaugušo dzīvi</t>
  </si>
  <si>
    <t>VARAM, VM, pašvaldības</t>
  </si>
  <si>
    <t>P479, 426</t>
  </si>
  <si>
    <r>
      <rPr>
        <b/>
        <sz val="11"/>
        <rFont val="Arial"/>
        <family val="2"/>
      </rPr>
      <t>Atbalsts ĀTI projektu īstenošanai viedās specializācijas jomās</t>
    </r>
    <r>
      <rPr>
        <u/>
        <sz val="11"/>
        <rFont val="Arial"/>
        <family val="2"/>
      </rPr>
      <t xml:space="preserve">
Mērķauditorija: </t>
    </r>
    <r>
      <rPr>
        <sz val="11"/>
        <rFont val="Arial"/>
        <family val="2"/>
        <charset val="186"/>
      </rPr>
      <t xml:space="preserve">komersanti (potenciālie ārvalstu investori)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ārvalstu tiešo investīciju piesaistes veicināšana pētniecības un inovāciju projektiem Latvijā
</t>
    </r>
    <r>
      <rPr>
        <u/>
        <sz val="11"/>
        <rFont val="Arial"/>
        <family val="2"/>
      </rPr>
      <t>Atbalsta veids:</t>
    </r>
    <r>
      <rPr>
        <sz val="11"/>
        <rFont val="Arial"/>
        <family val="2"/>
        <charset val="186"/>
      </rPr>
      <t xml:space="preserve"> grants 
</t>
    </r>
    <r>
      <rPr>
        <u/>
        <sz val="11"/>
        <rFont val="Arial"/>
        <family val="2"/>
      </rPr>
      <t>Projekta iesniedzējs:</t>
    </r>
    <r>
      <rPr>
        <sz val="11"/>
        <rFont val="Arial"/>
        <family val="2"/>
        <charset val="186"/>
      </rPr>
      <t xml:space="preserve"> LIAA</t>
    </r>
  </si>
  <si>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</si>
  <si>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</si>
  <si>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vecāku pabalsta apmēra palielināšana strādājošiem vecākiem.</t>
    </r>
  </si>
  <si>
    <t xml:space="preserve">Palielināt valsts materiālo atbalstu vecākiem ar bērniem </t>
  </si>
  <si>
    <t>VSAA</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</si>
  <si>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materiālā atbalsta sniegšana ģimenēm ar bērniem, kuriem nav noteikta paternitāte.</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</si>
  <si>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ģimenes valsts pabalsta izmaksas saņēmēju loka paplašināšana (ģimenes, kurās ir bērns ar invaliditāti pēc 15 gadu vecuma sasniegšanas un kurš neturpina mācības veselības stāvokļa dēļ)</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</si>
  <si>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bērna piedzimšanas pabalsta izmaksas saņēmēju loka paplašināšana (tiesības saņemt par jebkuru reģistrētu bērnu)</t>
    </r>
  </si>
  <si>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</si>
  <si>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r>
      <rPr>
        <b/>
        <sz val="11"/>
        <rFont val="Arial"/>
        <family val="2"/>
        <charset val="186"/>
      </rPr>
      <t xml:space="preserve">Stiprināt tēvu lomu sabiedrībā
</t>
    </r>
    <r>
      <rPr>
        <u/>
        <sz val="11"/>
        <rFont val="Arial"/>
        <family val="2"/>
        <charset val="186"/>
      </rPr>
      <t>Mērķauditorija:</t>
    </r>
    <r>
      <rPr>
        <sz val="11"/>
        <rFont val="Arial"/>
        <family val="2"/>
        <charset val="186"/>
      </rPr>
      <t xml:space="preserve"> ģimenes ar bērniem, īpaši tēvi, kuriem ir bērni pirmsskolas vecumā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Informatīvi izglītojošie pasākumi tēvu lomas stiprināšanai sabiedrībā, īpaši motivējot aktīvāk iesaistīties bērna 0-2 gadu vecumā aprūpē un audzināšanā; 
(2) Atbalsta pasākumi tēviem, kas aprūpē bērnus 0-2 gadu vecumā. </t>
    </r>
  </si>
  <si>
    <t>Stiprināt tēvu lomu sabiedrībā</t>
  </si>
  <si>
    <t>Finansējuma struktūras sabalansēšana visā pētniecības un inovācijas ciklā, samērojot pētniecības un inovācijas kapacitāti ar uzņēmējdarbības vajadzībām jaunu iespēju izmantošanai un tirgus attīstībai</t>
  </si>
  <si>
    <r>
      <rPr>
        <b/>
        <sz val="11"/>
        <rFont val="Arial"/>
        <family val="2"/>
      </rPr>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r>
    <r>
      <rPr>
        <u/>
        <sz val="11"/>
        <rFont val="Arial"/>
        <family val="2"/>
      </rPr>
      <t xml:space="preserve">
Mērķauditorija: </t>
    </r>
    <r>
      <rPr>
        <sz val="11"/>
        <rFont val="Arial"/>
        <family val="2"/>
        <charset val="186"/>
      </rPr>
      <t xml:space="preserve">pētniecības organizācijas un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1) granti, kapitāla un kvazi kapitāla instrumenti, lai sekmētu tautsaimniecības transformāciju un tehnoloģiski ietilpīgāku preču un pakalpojumu ražošanu; 2) granti pētniecības rezultātu komercializācijai un inovācijas aktivitāšu īstenošanai; 3) granti komersantu eksporta potenciāla veicināšanai; 4) mentorings, granti un līdzfinansējuma nodrošināšana inkubēšanas procesa īstenošanai
</t>
    </r>
    <r>
      <rPr>
        <u/>
        <sz val="11"/>
        <rFont val="Arial"/>
        <family val="2"/>
      </rPr>
      <t xml:space="preserve">Projekta iesniedzējs: </t>
    </r>
    <r>
      <rPr>
        <sz val="11"/>
        <rFont val="Arial"/>
        <family val="2"/>
        <charset val="186"/>
      </rPr>
      <t xml:space="preserve">LIAA (Tehnoloģiju aģentūra)
</t>
    </r>
  </si>
  <si>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</si>
  <si>
    <t>Labvēlīgu apstākļu radīšana ģimenes un darba dzīves saskaņošanai, atbalstot elastīgā un attālinātā darba iespējas, veidojot ģimenei un darba ņēmējam draudzīgu darba vidi un pilnveidojot atbalstu ģimenes aprūpes pienākumu veikšanā</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</si>
  <si>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paternitātes pabalsta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paternitātes pabalsta ieviešana par 10 darba dienu ilgu paternitātes atvaļinājumu atbilstoši Eiropas Parlamenta un Padomes direktīvai par darba un privātās dzīves līdzsvaru.</t>
    </r>
  </si>
  <si>
    <t xml:space="preserve">Pilnveidot vecākiem sniegto materiālo atbalstu aprūpes pienākumu veikšanā </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</si>
  <si>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slimības pabalsta saņēmēji slima bērna kopšanas gadījumā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slimības pabalsta par smagi slima bērna kopšanu izmaksas pagarināšana.</t>
    </r>
  </si>
  <si>
    <t>VSAA, VM, NVD</t>
  </si>
  <si>
    <t>5. Prioritāte “Kultūra un sports aktīvai un pilnvērtīgai dzīvei”</t>
  </si>
  <si>
    <t>15. Rīcības virziens “Kultūras un sporta devums ilgtspējīgai
sabiedrībai”</t>
  </si>
  <si>
    <t>Kultūras, sporta un tūrisma pakalpojumu eksporta palielināšana, popularizējot Latvijas tēlu un veicinot kultūras un sporta pakalpojumu patērētāju un investīciju piesaisti</t>
  </si>
  <si>
    <t xml:space="preserve">Tūrisma produktu attīstības programma, balstoties uz klasteru pieeju
Mērķauditorija: tūrisma nozarē iesaistītie komersanti, zinātniskās institūcijas, reģionālās pārvaldības institūcijas un organizācijas
Īstenošanas vieta: visa Latvija
Veicamās darbības: tīklojuma izveide un koordinēšana, ar tirgus pieprasījumu un galamērķa pozicionējumu saistītas stratēģijas izstrāde, pārvaldības kapacitātes celšana, kompleksu tūrisma produktu veidošana vērtību ķēdes ietvaros, tirgvedības rīcību atbalsts.
Lielāks akcents var būt uz kompleksu tūrisma produktu veidošanu un tirgvedības rīcībām, līdzfinansējot daļēji galamērķa pārvaldības kapacitāti, bet pārējo iekļaujot starp nosacījumiem, kas izpildāmi, lai pretendētu uz finansējumu.
Iespējamie labuma guvēji: uz atbalsta programmu var pretendēt vietējā un reģionālā līmeņa galamērķi (kritēriji precizēti zemāk) vai nacionālā līmeņa tematiskie tīklojumi trīs dažādās apakšprogrammās:
1) uz eksportu vērsti tūrisma galamērķi – klasteri (t.s. A līmeņa tūrisma galamērķi, kuriem jau šobrīd ir raksturīga liela tūrisma plūsma un ārvalstu nakšņojumu proporcija ir virs 30%);
2) uz tuvāko valstu mērķtirgiem un nacionālo tirgu vērsti mikro-klasteri - tūrisma puduri – vietējā mēroga galamērķi, kuriem ir liela tūrisma plūsma, taču zemāks ārvalstu nakšņotāju skaits (t.s. B līmeņa tūrisma galamērķi) . Iespēja veikt mērķtiecīgas tūrisma tirgvedības darbības Baltijas valstīs un nacionālā mērogā, mērķtiecīgi kāpināt piedāvājuma starptautiskumu;
3) nacionālā mēroga tematiskie tīklojumi, kas izpilda noteiktus kritērijus – līdzīgi kā augstāk minētie tūrisma galamērķi – klasteri un puduri (biedru skaits un to kapacitāte, pārvaldība, stratēģija, fokuss uz noteiktu mērķauditoriju piesaisti starptautiskā t irgū u.c.).
</t>
  </si>
  <si>
    <t>Tūrisma produktu attīstības programma</t>
  </si>
  <si>
    <r>
      <rPr>
        <b/>
        <sz val="11"/>
        <rFont val="Arial"/>
        <family val="2"/>
      </rPr>
      <t>Eksporta kredītu garantijas, tai skaitā Eksporta kredītu aģentūras izveide</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kredītu garantijas uzņēmumu internacionalizācijas veicināšanai
</t>
    </r>
    <r>
      <rPr>
        <u/>
        <sz val="11"/>
        <rFont val="Arial"/>
        <family val="2"/>
      </rPr>
      <t xml:space="preserve">Projekta iesniedzējs: </t>
    </r>
    <r>
      <rPr>
        <sz val="11"/>
        <rFont val="Arial"/>
        <family val="2"/>
        <charset val="186"/>
      </rPr>
      <t>ALTUM vai saistītais uzņēmums</t>
    </r>
  </si>
  <si>
    <t>Digitālās transformācijas (digitalizācija, automatizācija, robotizācija, mākslīgais intelekts u.c.) sekmēšana uzņēmējdarbībā, t.sk. apstrādes rūpniecībā</t>
  </si>
  <si>
    <r>
      <rPr>
        <b/>
        <sz val="11"/>
        <rFont val="Arial"/>
        <family val="2"/>
      </rPr>
      <t>Atbalsts Digitālo inovāciju centru izveidei Latvijā</t>
    </r>
    <r>
      <rPr>
        <u/>
        <sz val="11"/>
        <rFont val="Arial"/>
        <family val="2"/>
      </rPr>
      <t xml:space="preserve">
Mērķauditorija: </t>
    </r>
    <r>
      <rPr>
        <sz val="11"/>
        <rFont val="Arial"/>
        <family val="2"/>
        <charset val="186"/>
      </rPr>
      <t xml:space="preserve">komersanti un pētniecības institūcijas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komplekss atbalsts digitālo tehnoloģiju integrēšanai un plašākai izmantošanai rūpniecības nozarēs, kā arī valsts pārvaldē
</t>
    </r>
  </si>
  <si>
    <r>
      <rPr>
        <b/>
        <sz val="11"/>
        <rFont val="Arial"/>
        <family val="2"/>
      </rPr>
      <t xml:space="preserve">Digitālā tranformācija
</t>
    </r>
    <r>
      <rPr>
        <u/>
        <sz val="11"/>
        <rFont val="Arial"/>
        <family val="2"/>
      </rPr>
      <t>Mērķauditorija:</t>
    </r>
    <r>
      <rPr>
        <sz val="11"/>
        <rFont val="Arial"/>
        <family val="2"/>
        <charset val="186"/>
      </rPr>
      <t xml:space="preserve"> komersanti, pētniecības iestādes un publiskais sektors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</si>
  <si>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Digitālā tranformācija</t>
  </si>
  <si>
    <r>
      <rPr>
        <b/>
        <sz val="11"/>
        <rFont val="Arial"/>
        <family val="2"/>
      </rPr>
      <t xml:space="preserve">Finanšu instrumentu nodrošināšana komersantiem (Fondu fonds), tai skaitā 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 Aizdevumi 
- Aizdevums ar grantu elementu (tajā skaitā vidējiem un lieliem uzņēmumiem)
- Garantijas
- Riska kapitāls
- Mezanīns
</t>
    </r>
    <r>
      <rPr>
        <u/>
        <sz val="11"/>
        <rFont val="Arial"/>
        <family val="2"/>
      </rPr>
      <t>Projekta iesniedzējs:</t>
    </r>
    <r>
      <rPr>
        <sz val="11"/>
        <rFont val="Arial"/>
        <family val="2"/>
        <charset val="186"/>
      </rPr>
      <t xml:space="preserve"> ALTUM</t>
    </r>
  </si>
  <si>
    <t>Finanšu instrumentu nodrošināšana komersantiem (Fondu fonds), tai skaitā atbalsts produktivitātes celšanai reģionos</t>
  </si>
  <si>
    <r>
      <rPr>
        <b/>
        <sz val="11"/>
        <rFont val="Arial"/>
        <family val="2"/>
      </rPr>
      <t xml:space="preserve">Biometāna ražošanas un izmantošanas veicināšana
</t>
    </r>
    <r>
      <rPr>
        <u/>
        <sz val="11"/>
        <rFont val="Arial"/>
        <family val="2"/>
      </rPr>
      <t>Mērķauditorija:</t>
    </r>
    <r>
      <rPr>
        <sz val="11"/>
        <rFont val="Arial"/>
        <family val="2"/>
        <charset val="186"/>
      </rPr>
      <t xml:space="preserve"> biometāna ražotāji un izmantotāji (prioritāri sabiedriskā transporta operatori)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r>
  </si>
  <si>
    <t>50 000 000</t>
  </si>
  <si>
    <r>
      <rPr>
        <b/>
        <sz val="11"/>
        <rFont val="Arial"/>
        <family val="2"/>
      </rPr>
      <t xml:space="preserve">AER izmantošanas elektroenerģijas ražošanā veicināšana
</t>
    </r>
    <r>
      <rPr>
        <u/>
        <sz val="11"/>
        <rFont val="Arial"/>
        <family val="2"/>
      </rPr>
      <t>Mērķauditorija:</t>
    </r>
    <r>
      <rPr>
        <sz val="11"/>
        <rFont val="Arial"/>
        <family val="2"/>
        <charset val="186"/>
      </rPr>
      <t xml:space="preserve"> elektroenerģijas ražošanas komersanti un mājsaimniecības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saules elektroenerģijas ražošanas un akumulācijas iekārtu uzstādīšana komersantiem un pašvaldībām
</t>
    </r>
  </si>
  <si>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</si>
  <si>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Inčukalna pazemes gāzes krātuves modernizācijas projekts, kura ietvaros tiks mazināta dabazgāzes izņemšanas jaudas atkarība no krātuvē atlikušā aktīvā dabasgāzes daudzuma, kā arī papildus iekšējās infrastruktūras stiprināšana
</t>
    </r>
  </si>
  <si>
    <t>Enerģētiskās drošības un neatkarības palielināšana un virzība uz pilnīgu enerģijas tirgu integrāciju</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</si>
  <si>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Baltijas valstu sinhronizācija ar Eiropas elektroenerģijas tīklu, stiprinot iekšējos savienojumus, kā arī izveidojot jūras līdzstrāvas kabeli Lietuva - Polija</t>
    </r>
  </si>
  <si>
    <t>13. Rīcības virziens “Mājoklis”</t>
  </si>
  <si>
    <t>Sociālo mājokļu atjaunošana un skaita palielināšana, vienlaikus izveidojot instrumentu, kas sniedz mājokļu atbalstu maznodrošinātām personām dzīvesvietas maiņai, lai veicinātu iesaistīšanos darba tirgū</t>
  </si>
  <si>
    <r>
      <rPr>
        <b/>
        <sz val="11"/>
        <rFont val="Arial"/>
        <family val="2"/>
      </rPr>
      <t xml:space="preserve">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
</t>
    </r>
    <r>
      <rPr>
        <u/>
        <sz val="11"/>
        <rFont val="Arial"/>
        <family val="2"/>
      </rPr>
      <t>Mērķauditorija:</t>
    </r>
    <r>
      <rPr>
        <sz val="11"/>
        <rFont val="Arial"/>
        <family val="2"/>
        <charset val="186"/>
      </rPr>
      <t xml:space="preserve"> iedzīvotāji, kam nepieciešama palīdzība dzīvokļa jautājumu risināšanā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sociālo mājokļu atjaunošana vai jauna fonda izbūve, t.sk. aprīkošana
b) personu pārcelšanās uz jaunu mājokli izdevumu kompensēšana no teritorijas ar ierobežotām darba iespējām un augstām infrastruktūras un pakalpojumu saņemšanas izmaksām uz teritoriju, kura nodrošina nodarbinātības iespējas 
</t>
    </r>
  </si>
  <si>
    <t>DD</t>
  </si>
  <si>
    <t>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t>
  </si>
  <si>
    <r>
      <rPr>
        <b/>
        <sz val="11"/>
        <rFont val="Arial"/>
        <family val="2"/>
      </rPr>
      <t xml:space="preserve">Atbalsts ilgtspējīgu, zemu būvniecības un ekpluatācijas izmaksu mājokļiem primāri teritorijās ar jaunu darba vietu potenciālu
</t>
    </r>
    <r>
      <rPr>
        <u/>
        <sz val="11"/>
        <rFont val="Arial"/>
        <family val="2"/>
      </rPr>
      <t>Mērķauditorija:</t>
    </r>
    <r>
      <rPr>
        <sz val="11"/>
        <rFont val="Arial"/>
        <family val="2"/>
        <charset val="186"/>
      </rPr>
      <t xml:space="preserve"> pašvaldības, to kapitālsabiedrības un citi bezpeļņas vai zemas peļņas nekustamo īpašumu attīstītāji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ilgtermiņa aizdevums ar zemu procentu likmi zemu izmaksu mājokļu būvniecībai
</t>
    </r>
  </si>
  <si>
    <t>Izstrādāt mehānismu, kas paredzētu iespēju privātpersonām saņemt grantu mājokļa iegādei vai būvniecībai, kur piešķiramā granta apmērs tiek noteikts pēc bērnu skaita ģimenē</t>
  </si>
  <si>
    <r>
      <rPr>
        <b/>
        <sz val="11"/>
        <rFont val="Arial"/>
        <family val="2"/>
      </rPr>
      <t xml:space="preserve">Atbalsts privātpersonām mājokļa iegādei vai būvniecībai
</t>
    </r>
    <r>
      <rPr>
        <u/>
        <sz val="11"/>
        <rFont val="Arial"/>
        <family val="2"/>
      </rPr>
      <t>Mērķauditorija:</t>
    </r>
    <r>
      <rPr>
        <sz val="11"/>
        <rFont val="Arial"/>
        <family val="2"/>
        <charset val="186"/>
      </rPr>
      <t xml:space="preserve"> ģimenes ar bērniem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grants, kur tā apmērs atkarīgs no bērnu skaita ģimenē
</t>
    </r>
  </si>
  <si>
    <t>Mājokļu kvalitātes paaugstināšana, modernizējot un uzlabojot mājokļu energoefektivitāti un pieejamību, un nekustamā īpašuma pārvaldības kvalitātes uzlabošana, lai mazinātu ēku ilgtermiņa uzturēšanas riskus</t>
  </si>
  <si>
    <r>
      <rPr>
        <b/>
        <sz val="11"/>
        <rFont val="Arial"/>
        <family val="2"/>
      </rPr>
      <t xml:space="preserve">Energoefektivitātes paaugstināšana dzīvojamās ēkās (daudzīvokļu, privātās un neliela dzīvokļu skaita ēku kompleksos)
</t>
    </r>
    <r>
      <rPr>
        <u/>
        <sz val="11"/>
        <rFont val="Arial"/>
        <family val="2"/>
      </rPr>
      <t>Mērķauditorija:</t>
    </r>
    <r>
      <rPr>
        <sz val="11"/>
        <rFont val="Arial"/>
        <family val="2"/>
        <charset val="186"/>
      </rPr>
      <t xml:space="preserve"> dzīvojamo ēku īpašnieki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uzlabošanas pasākumi daudzdzīvokļu mājās; resursu efektīvas izmantošanas veicināšana, lai samazinātu patērētās siltumenerģijas apjomu
</t>
    </r>
  </si>
  <si>
    <t>Energoefektivitātes paaugstināšana dzīvojamās ēkās (daudzīvokļu, privātās un neliela dzīvokļu skaita ēku kompleksos)</t>
  </si>
  <si>
    <t>4. Rīcības virziens “Sociālā iekļaušana”</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</si>
  <si>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</si>
  <si>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</si>
  <si>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Pilnveidot sociālās politikas plānošanu, prognozēšanu un uzraudzību un labklājības nozares institūciju veiktspēju</t>
  </si>
  <si>
    <t>VSAA, SIVA, VSAC, VDEĀVK, VBTAI, NVA, VDI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</si>
  <si>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</si>
  <si>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</si>
  <si>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r>
      <rPr>
        <b/>
        <sz val="11"/>
        <rFont val="Arial"/>
        <family val="2"/>
        <charset val="186"/>
      </rPr>
      <t xml:space="preserve">Palielināt materiālo atbalstu personām, kas pilda aizbildņa pienākumus
</t>
    </r>
    <r>
      <rPr>
        <u/>
        <sz val="11"/>
        <rFont val="Arial"/>
        <family val="2"/>
        <charset val="186"/>
      </rPr>
      <t xml:space="preserve">Mērķauditorija: </t>
    </r>
    <r>
      <rPr>
        <sz val="11"/>
        <rFont val="Arial"/>
        <family val="2"/>
        <charset val="186"/>
      </rPr>
      <t xml:space="preserve">aizbildņi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pabalsta aizbildnim par bērna uzturēšanu, palielināšana, vienādojot to ar pabalstu audžuģimenē ievietota bērna uzturam; 
(2) sociālās apdrošināšanas iemaksu veikšana par aizbildņiem pensiju, invaliditātes un bezdarba apdrošināšanai.</t>
    </r>
  </si>
  <si>
    <t>Palielināt materiālo atbalstu personām, kas pilda aizbildņa pienākumus</t>
  </si>
  <si>
    <r>
      <rPr>
        <b/>
        <sz val="11"/>
        <rFont val="Arial"/>
        <family val="2"/>
      </rPr>
      <t xml:space="preserve">Energoefektivitātes paaugstināšana valsts ēkās
</t>
    </r>
    <r>
      <rPr>
        <u/>
        <sz val="11"/>
        <rFont val="Arial"/>
        <family val="2"/>
      </rPr>
      <t xml:space="preserve">Mērķauditorija: </t>
    </r>
    <r>
      <rPr>
        <sz val="11"/>
        <rFont val="Arial"/>
        <family val="2"/>
        <charset val="186"/>
      </rPr>
      <t xml:space="preserve">valsts ēku pārvaldītāji un lietotāji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energoefektivitātes uzlabošanas, viedas energovadības un atjaunojamo energoresursu izmantošanas pasākumi valsts īpašumā esošajās ēkās
</t>
    </r>
  </si>
  <si>
    <t>Energoefektivitātes paaugstināšana valsts ēkās</t>
  </si>
  <si>
    <r>
      <t>Gaisa kvalitātes uzlabošana slāpekļa oksīdu (NOx), amonjaka un daļiņu PM</t>
    </r>
    <r>
      <rPr>
        <vertAlign val="subscript"/>
        <sz val="11"/>
        <color theme="1"/>
        <rFont val="Arial"/>
        <family val="2"/>
        <charset val="186"/>
      </rPr>
      <t>2,5</t>
    </r>
    <r>
      <rPr>
        <sz val="11"/>
        <color theme="1"/>
        <rFont val="Arial"/>
        <family val="2"/>
        <charset val="186"/>
      </rPr>
      <t xml:space="preserve"> piesārņojuma samazināšanai blīvi apdzīvotās vietās un valstī kopumā, mērķtiecīgi sasniedzot augstu energoefektivitāti, oglekļa mazietilpīgu ražošanu un uzlabojot transporta sistēmas.</t>
    </r>
  </si>
  <si>
    <r>
      <rPr>
        <b/>
        <sz val="11"/>
        <rFont val="Arial"/>
        <family val="2"/>
      </rPr>
      <t xml:space="preserve">AER izmantošana un energoefektivitātes paaugstināšana rūpniecībā
</t>
    </r>
    <r>
      <rPr>
        <u/>
        <sz val="11"/>
        <rFont val="Arial"/>
        <family val="2"/>
      </rPr>
      <t xml:space="preserve">Mērķauditorija: </t>
    </r>
    <r>
      <rPr>
        <sz val="11"/>
        <rFont val="Arial"/>
        <family val="2"/>
        <charset val="186"/>
      </rPr>
      <t xml:space="preserve">uzņēmumi
</t>
    </r>
    <r>
      <rPr>
        <u/>
        <sz val="11"/>
        <rFont val="Arial"/>
        <family val="2"/>
      </rPr>
      <t>Īstenošanas vieta:</t>
    </r>
    <r>
      <rPr>
        <sz val="11"/>
        <rFont val="Arial"/>
        <family val="2"/>
        <charset val="186"/>
      </rPr>
      <t xml:space="preserve"> visa Latvija
</t>
    </r>
    <r>
      <rPr>
        <u/>
        <sz val="11"/>
        <rFont val="Arial"/>
        <family val="2"/>
      </rPr>
      <t>Veicamās sarbības:</t>
    </r>
    <r>
      <rPr>
        <sz val="11"/>
        <rFont val="Arial"/>
        <family val="2"/>
        <charset val="186"/>
      </rPr>
      <t xml:space="preserve"> jaunu energoefektīvu ražotņu būvniecība; esošo 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r>
  </si>
  <si>
    <t>AER izmantošana un energoefektivitātes paaugstināšana rūpniecībā</t>
  </si>
  <si>
    <r>
      <rPr>
        <b/>
        <sz val="11"/>
        <rFont val="Arial"/>
        <family val="2"/>
      </rPr>
      <t xml:space="preserve">AER izmantošana un energoefektivitātes paaugstināšana lokālajā un individuālajā siltumapgādē un aukstumapgādē
</t>
    </r>
    <r>
      <rPr>
        <u/>
        <sz val="11"/>
        <rFont val="Arial"/>
        <family val="2"/>
      </rPr>
      <t>Mērķauditorija:</t>
    </r>
    <r>
      <rPr>
        <sz val="11"/>
        <rFont val="Arial"/>
        <family val="2"/>
        <charset val="186"/>
      </rPr>
      <t xml:space="preserve"> lokālās siltumapgādes  (LSA) patērētāji, individuālās siltumapgādes patērētāji, t.sk., mājsaimniecības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uzlabošanai un AER izmantošanas veicināšana LSA un individuālajā siltumapgādē, un	AER tehnoloģiju ieviešana aukstumapgādē
</t>
    </r>
  </si>
  <si>
    <r>
      <t xml:space="preserve">Vides pieejamības uzlabošana personām ar kustību traucējumiem
</t>
    </r>
    <r>
      <rPr>
        <u/>
        <sz val="11"/>
        <rFont val="Arial"/>
        <family val="2"/>
      </rPr>
      <t xml:space="preserve">Mērķauditorija: </t>
    </r>
    <r>
      <rPr>
        <sz val="11"/>
        <rFont val="Arial"/>
        <family val="2"/>
        <charset val="186"/>
      </rPr>
      <t xml:space="preserve">personas ar kustību traucējumiem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mājokļu piemērošanai personām ar invaliditāti
</t>
    </r>
  </si>
  <si>
    <t>Vides pieejamības uzlabošana personām ar kustību traucējumiem</t>
  </si>
  <si>
    <r>
      <rPr>
        <b/>
        <sz val="11"/>
        <rFont val="Arial"/>
        <family val="2"/>
      </rPr>
      <t xml:space="preserve">VUGD Tehniskās un aprīkojuma remonta bāzes būvniecība
</t>
    </r>
    <r>
      <rPr>
        <u/>
        <sz val="11"/>
        <rFont val="Arial"/>
        <family val="2"/>
      </rPr>
      <t>Mērķauditorija:</t>
    </r>
    <r>
      <rPr>
        <sz val="11"/>
        <rFont val="Arial"/>
        <family val="2"/>
        <charset val="186"/>
      </rPr>
      <t xml:space="preserve"> 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 xml:space="preserve">Samazināt tehnikas dīkstāvi, veicot laicīgus un kvalitatīvus remonta un tehniskās apkopes darbus, kas rezultāta uzlabos VUGD tehnsiko nodrošinājumu un personāla darbību, kas sekmēs kvalitatīvu pamatuzdevumu veikšanu. Esošās telpas Maskavas ielā 3, nespēj nodrošināt efektīvus un darba drošībai atbilstošus apstākļus, kas rezultāta paildzina remontu laiku un rada nespēju nodrošināt struktūrvienības ar nepieciešamo aprīkojumu.
 </t>
    </r>
  </si>
  <si>
    <t>VUGD Tehniskās un aprīkojuma remonta bāzes būvniecība</t>
  </si>
  <si>
    <t>IEM (NVA)</t>
  </si>
  <si>
    <t>VUGD</t>
  </si>
  <si>
    <r>
      <rPr>
        <b/>
        <sz val="11"/>
        <rFont val="Arial"/>
        <family val="2"/>
      </rPr>
      <t xml:space="preserve">Nodrošināt VUGD katastrofu pārvaldības tehnisko kapacitāti
</t>
    </r>
    <r>
      <rPr>
        <u/>
        <sz val="11"/>
        <rFont val="Arial"/>
        <family val="2"/>
      </rPr>
      <t>Mērķauditorija:</t>
    </r>
    <r>
      <rPr>
        <sz val="11"/>
        <rFont val="Arial"/>
        <family val="2"/>
        <charset val="186"/>
      </rPr>
      <t xml:space="preserve"> 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Nodrošināt nepieciešamās tehniskās kapacitātes, lai saglabātu VUGD sniegtu visu posmu katastrofu pārvaldīšanas pakalpojuma pieejamību un kvalitāti, kā arī saglabāt reaģēšanas spējas ugunsgrēku dzēšanas un glābšanas darbos.  Šobrīd VUGD ir ievērojams tehnisko kapacitāšu trūkums, kas negatīvi ietekmē VUGD spējas pildīt pamatfunkcijas. Jaunas tehnikas iepirkums ļautu pakāpeniski atrisināt esošas problēmas ar speciālā aprīkojuma nodrošinājumu.
Veicamās darbības:
1. Nodrošināt VUGD ar vitāli nepieciešamo specializēto ugunsdzēsības un glābšanas autotransportu;
2. Nodrošināt VUGD ar vitāli nepieciešamo palīgtehniku ugunsdzēsībai, glābšanai un ugunsdrošībai;
3. Nodrošināt VUGD amatpersonas ar mūsdienu prasībām atbilstošu aprīkojumu un inventāru (ūdenslīdēju darba veikšanai, alpīnismam, glābšanas darbiem un ugunsgrēku dzēšanai), personāla apmācības darbam ar aprīkojumu, jaunas kvalifikācijas (ūdenslīdējs, industriālais alpīnists) apguvei.</t>
    </r>
  </si>
  <si>
    <t>Nodrošināt VUGD katastrofu pārvaldības tehnisko kapacitāti</t>
  </si>
  <si>
    <t>IEM (VUGD)</t>
  </si>
  <si>
    <r>
      <rPr>
        <b/>
        <sz val="11"/>
        <rFont val="Arial"/>
        <family val="2"/>
      </rPr>
      <t xml:space="preserve">Katastrofu zaudējumu datubāzes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Katastrofu zaudējumu datubāzes izveide sekmēs Latvijas, kā ANO dalībvalsts pienākumu pildīšanu, nododot informāciju par katastrofu zaudējuma datiem, kā arī nodrošinās kvalitatīvu un uz pierādījumiem balstītu riska novērtēšanu, analīzi, prevenciju, gatavību, seku likvidāciju un atkopšanās pasākumu īstenošanu. 
Minētās datubāzes izveidi atbalsta arī Sendai Katastrofu riska mazināšanas Rīcību plāns 2015.-2030.gadam globālo mērķu īstenošanai.</t>
    </r>
  </si>
  <si>
    <t>Katastrofu zaudējumu datubāzes izveide un ieviešana</t>
  </si>
  <si>
    <t>AiM, EM, VARAM, SM, VM, ZM, CSP</t>
  </si>
  <si>
    <r>
      <rPr>
        <b/>
        <sz val="11"/>
        <rFont val="Arial"/>
        <family val="2"/>
      </rPr>
      <t xml:space="preserve">Agrīnās brīdināšanas sistēmas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 xml:space="preserve">Pastāvošā agrīnās brīdināšanas sistēma (sirēnas un masu mediji) nav spējīga nodrošināt sabiedrības vairākuma ārkārtas gadījuma apzināšanu un informēt par rīcību katastrofas laikā, kas norāda uz tās efektivitātes trūkumu. Ir nepieciešams ieviest modernu un efektīvāku, uz mūsdienu tehnoloģijām balstītu sistēmu, kas būs spējīga apzināt maksimālo sabiedrības daļu, tai skaitā neaizsargātās sabiedrības grupas. </t>
    </r>
  </si>
  <si>
    <t>Agrīnās brīdināšanas sistēmas izveide un ieviešana</t>
  </si>
  <si>
    <t>SM, AiM, VARAM, SPRK</t>
  </si>
  <si>
    <r>
      <rPr>
        <b/>
        <sz val="11"/>
        <rFont val="Arial"/>
        <family val="2"/>
      </rPr>
      <t xml:space="preserve">Vienotas ugunsdrošības uzraudzības un civilās aizsardzības platformas izveide
</t>
    </r>
    <r>
      <rPr>
        <u/>
        <sz val="11"/>
        <rFont val="Arial"/>
        <family val="2"/>
      </rPr>
      <t xml:space="preserve">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Digitalizēt un pilnveidot valsts ugunsdrošības uzraudzības un civilās aizsardzības darbu un izstrādāt un ieviest uzraudzības darbā vienotu platformu, kas sevī ietvers trīs informācijas sistēmas: "Ugunsdrošības uzraudzības un civilās aizsardzības darba vadība un kontrole", "Ugunsdrošības prasību ievērošana pašdeklarēšanas sistēma" un "Riska novērtēšanas instruments"</t>
    </r>
  </si>
  <si>
    <t>Vienotas ugunsdrošības uzraudzības un civilās aizsardzības platformas izveide</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</si>
  <si>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</si>
  <si>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r>
      <rPr>
        <b/>
        <sz val="11"/>
        <color theme="1"/>
        <rFont val="Arial"/>
        <family val="2"/>
      </rPr>
      <t xml:space="preserve">Drošības klašu izveide katastrofu pārvaldības prevencijas un sabiedrības izglītošanai
</t>
    </r>
    <r>
      <rPr>
        <u/>
        <sz val="11"/>
        <color theme="1"/>
        <rFont val="Arial"/>
        <family val="2"/>
      </rPr>
      <t xml:space="preserve">Mērķauditorija: </t>
    </r>
    <r>
      <rPr>
        <sz val="11"/>
        <color theme="1"/>
        <rFont val="Arial"/>
        <family val="2"/>
        <charset val="186"/>
      </rPr>
      <t xml:space="preserve">Latvijas iedzīvotāji 
</t>
    </r>
    <r>
      <rPr>
        <u/>
        <sz val="11"/>
        <color theme="1"/>
        <rFont val="Arial"/>
        <family val="2"/>
      </rPr>
      <t xml:space="preserve">Īstenošanas teritorija: </t>
    </r>
    <r>
      <rPr>
        <sz val="11"/>
        <color theme="1"/>
        <rFont val="Arial"/>
        <family val="2"/>
        <charset val="186"/>
      </rPr>
      <t xml:space="preserve">visā Latvijā
</t>
    </r>
    <r>
      <rPr>
        <u/>
        <sz val="11"/>
        <color theme="1"/>
        <rFont val="Arial"/>
        <family val="2"/>
      </rPr>
      <t>Veicamās darbības:</t>
    </r>
    <r>
      <rPr>
        <sz val="11"/>
        <color theme="1"/>
        <rFont val="Arial"/>
        <family val="2"/>
        <charset val="186"/>
      </rPr>
      <t xml:space="preserve"> Sabiedrības izglītošana par pareizu rīcību ārkārtas gadījumos, paaugstinot izpratni ar ugunsdrošību un civilo aizsardzību saistītiem jautājumiem, izveidojot jaunu pieeju sabiedrības izglītošanas pasākumu īstenošanai, apvienojot teorētiskās zināšanas ar praktisku darbību. Apmācības metodoloģijas izveidošana un stacionāro un pārvietojamo praktisko apmācības telpu iekārtošana (Drošības klases), kas tiks izmantotas VUGD struktūrvienībās, izglītības iestādes, publiskos pasākumos. Rezultātā, prioritāti skolēni, jaunieši un pieaugušie visā Latvijā apgūs plašākas zināšanas un prasmes, kas veicinās VUGD prevencijas pasākuma mērķa sasniegšanu.</t>
    </r>
  </si>
  <si>
    <t>Drošības klašu izveide katastrofu pārvaldības prevencijas un sabiedrības izglītošanai</t>
  </si>
  <si>
    <r>
      <rPr>
        <b/>
        <sz val="11"/>
        <rFont val="Arial"/>
        <family val="2"/>
      </rPr>
      <t xml:space="preserve">Fizisko personu datu pakalpojumu modernizācija. 2.posms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</si>
  <si>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Fizisko personu datu pakalpojumu modernizācija. 2.posms</t>
  </si>
  <si>
    <t>IEM (PMLP)</t>
  </si>
  <si>
    <t xml:space="preserve">5. Rīcības virziens “Zinātne sabiedrības attīstībai, tautsaimniecības </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</si>
  <si>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</si>
  <si>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r>
      <rPr>
        <b/>
        <sz val="11"/>
        <rFont val="Arial"/>
        <family val="2"/>
      </rPr>
      <t>Valsts pētījumu programma lauskaimniecības, pārtikas, veterinārijas un meža nozarēs</t>
    </r>
    <r>
      <rPr>
        <sz val="11"/>
        <rFont val="Arial"/>
        <family val="2"/>
        <charset val="186"/>
      </rPr>
      <t xml:space="preserve">
Bioekonomikas nozarēm nepieciešami pētījumi, lai veicinātu zināšanu ietilpīgu bioekonomikas pamatnozaru un saistīto nozaru ilgtspējīgu un konkurētspējīgu attīstību klimata pārmaiņu apstākļos: 
1) inovatīvas, riskus mazinošas augu, t.sk. mežu, un dzīvnieku  audzēšanas tehnoloģijas ilgtspējīgi, efektīvi un produktīvi izmantojot pieejamos zemes resursus, mazinot un pielāgojoties klimata pārmaiņām; 2) jaunu un inovatīvu augstas pievienotās vērtības kvalitatīvas un funkcionālas pārtikas produktu un nišas  produktu izstrādei un  tehnoloģiskos risinājumus to ražošanai no tradicionālām un  netradicionālām lauksaimniecības augu  un dzīvnieku izejvielām un  ražošanas blakusproduktiem; 3) jaunu un inovatīvu augstas pievienotās vērtības nišas produktu  izstrādei un tehnoloģiskos risinājumus ražošanai no koksnes; koksnes biomasas, koksnes pārstrādes blakusproduktu pilnīgai izmantošanai ķīmiskajai pārstrādei un enerģijai;  4) inovatīvus risinājumus zivju resursu atražošanai, to dzīvotņu kvalitātes uzlabošanai un nārsta vietu atjaunošanai, kā arī akvakultūras attīstībai;  5) labākos (izmaksu efektīvākos) risinājumus zemes ilgstspējīgai izmantošanai, cilvēka drošumvides un dzīves telpas kvalitātes uzlabošanai un tautsaimniecības attīstībai, kā arī, lai mazinātu augsnes eroziju, augsnes piesārņojumu, augsnes organisko vielu un bioloģiskās daudzveidības samazināšanos; 6) Bioekonomikas nozaru ilgtspējīgas attīstības un konkurētspējas sociālekonomisko pamatojumu. </t>
    </r>
  </si>
  <si>
    <t>Valsts pētījumu programma lauskaimniecības, pārtikas, veterinārijas un meža nozarēs</t>
  </si>
  <si>
    <r>
      <rPr>
        <b/>
        <sz val="11"/>
        <color theme="1"/>
        <rFont val="Arial"/>
        <family val="2"/>
      </rPr>
      <t>Ieviesta valsts pētījumu programma "Sabiedrības veselība"</t>
    </r>
    <r>
      <rPr>
        <u/>
        <sz val="11"/>
        <color theme="1"/>
        <rFont val="Arial"/>
        <family val="2"/>
      </rPr>
      <t xml:space="preserve">
Mērķauditorija:</t>
    </r>
    <r>
      <rPr>
        <sz val="11"/>
        <color theme="1"/>
        <rFont val="Arial"/>
        <family val="2"/>
        <charset val="186"/>
      </rPr>
      <t xml:space="preserve"> 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Indikatīvās darbības: </t>
    </r>
    <r>
      <rPr>
        <sz val="11"/>
        <color theme="1"/>
        <rFont val="Arial"/>
        <family val="2"/>
        <charset val="186"/>
      </rPr>
      <t xml:space="preserve">valsts pētījumu programmas "Sabiedrības veselība" izstrāde un ieviešana, realizējot veselības nozares plānošanai nepieciešamus pētījumus, piemēram, AMR, biomonitoringa jomā.
</t>
    </r>
  </si>
  <si>
    <t>Ieviesta valsts pētījumu programma "Sabiedrības veselība"</t>
  </si>
  <si>
    <t>IZM, FM</t>
  </si>
  <si>
    <r>
      <t xml:space="preserve">Pierādījumos balstītu narkotiku lietošanas standarta pofilakses programmu īstenošana
</t>
    </r>
    <r>
      <rPr>
        <u/>
        <sz val="11"/>
        <color theme="1"/>
        <rFont val="Arial"/>
        <family val="2"/>
        <charset val="186"/>
      </rPr>
      <t>Mērķauditorija:</t>
    </r>
    <r>
      <rPr>
        <sz val="11"/>
        <color theme="1"/>
        <rFont val="Arial"/>
        <family val="2"/>
        <charset val="186"/>
      </rPr>
      <t xml:space="preserve"> jaunieši, jaunieši no riska grupām un vidēm, ģimenes, jaunieši, kas nonākuši tiesībaizsardzības iestāžu redzeslokā par narkotiku lietošanu.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pierādījumos balstītu standarta programmu (Unplugged; FredGoesNet) iepirkšana, īstenošana un izvērtēšana. Attiecināms uz visu plānošanas periodu.</t>
    </r>
  </si>
  <si>
    <t>Pierādījumos balstītu narkotiku lietošanas standarta pofilakses programmu īstenošana</t>
  </si>
  <si>
    <t>IZM; LM; VM, pašvaldības</t>
  </si>
  <si>
    <r>
      <rPr>
        <b/>
        <sz val="11"/>
        <rFont val="Arial"/>
        <family val="2"/>
        <charset val="186"/>
      </rPr>
      <t>Narkotiku lietošanas profilakses intervenču kvalitātes standartu ieviešana</t>
    </r>
    <r>
      <rPr>
        <sz val="11"/>
        <rFont val="Arial"/>
        <family val="2"/>
        <charset val="186"/>
      </rPr>
      <t xml:space="preserve">
</t>
    </r>
    <r>
      <rPr>
        <u/>
        <sz val="11"/>
        <rFont val="Arial"/>
        <family val="2"/>
        <charset val="186"/>
      </rPr>
      <t>Tiešā mērķauditorija:</t>
    </r>
    <r>
      <rPr>
        <sz val="11"/>
        <rFont val="Arial"/>
        <family val="2"/>
        <charset val="186"/>
      </rPr>
      <t xml:space="preserve"> politikas plānotāji, profilakses intervenču plānotāji un īstenotāji; </t>
    </r>
    <r>
      <rPr>
        <u/>
        <sz val="11"/>
        <rFont val="Arial"/>
        <family val="2"/>
        <charset val="186"/>
      </rPr>
      <t xml:space="preserve">netiešā mērķauditorija </t>
    </r>
    <r>
      <rPr>
        <sz val="11"/>
        <rFont val="Arial"/>
        <family val="2"/>
        <charset val="186"/>
      </rPr>
      <t xml:space="preserve">- visa sabiedrība
</t>
    </r>
    <r>
      <rPr>
        <u/>
        <sz val="11"/>
        <rFont val="Arial"/>
        <family val="2"/>
        <charset val="186"/>
      </rPr>
      <t xml:space="preserve">Indikatīvās darbības: </t>
    </r>
    <r>
      <rPr>
        <sz val="11"/>
        <rFont val="Arial"/>
        <family val="2"/>
        <charset val="186"/>
      </rPr>
      <t>Narkotiku lietošanas profilakses intervenču kvalitātes standartu ieviešanatbilstoši Eiropas kvalitātes standartiem narkotiku profilaksē (http://prevention-standards.eu/). 
Ietver pasākumu kopumu: rekomendāciju izstrāde (Iekšlietu ministrija izstrādās ASAP pojekta ietvaros (“ASAP training”, Nr.807038 — ASAP-Training — JUST-2017-AG-DRUG); apmācības speciālistiem, regulāri pasākumi pieredzes, paraugprakšu apmaiņai vietējā un starptautiskā mērogā; kvalitātes standartu adaptācija un integrēšana profilakses sistēmā (iepirkumu specifikācijās, plānošanas dokumentos); īstenoto intervenču izvērtēšana. Attiecināms uz visu plānošanas periodu.</t>
    </r>
  </si>
  <si>
    <t>Narkotiku lietošanas profilakses intervenču kvalitātes standartu ieviešana</t>
  </si>
  <si>
    <t xml:space="preserve">IEM </t>
  </si>
  <si>
    <t>VM, LM, pašvaldības</t>
  </si>
  <si>
    <r>
      <rPr>
        <b/>
        <sz val="11"/>
        <rFont val="Arial"/>
        <family val="2"/>
      </rPr>
      <t xml:space="preserve">Kompetento tiesībaizsardzības un drošības iestāžu pieslēgšana NKIM informācijas sistēmai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AI un drošības iestāžu struktūrvienības
</t>
    </r>
    <r>
      <rPr>
        <u/>
        <sz val="11"/>
        <rFont val="Arial"/>
        <family val="2"/>
      </rPr>
      <t xml:space="preserve">Veicamās darbības: </t>
    </r>
    <r>
      <rPr>
        <sz val="11"/>
        <rFont val="Arial"/>
        <family val="2"/>
        <charset val="186"/>
      </rPr>
      <t xml:space="preserve">Nodrošināts kompetento tiesībaizsardzības un drošības iestāžu pieslēgums Nacionālā kriminālizmeklēšanas modeļa (NKIM) informācijas sistēmai
</t>
    </r>
  </si>
  <si>
    <t>Kompetento tiesībaizsardzības un drošības iestāžu pieslēgšana NKIM informācijas sistēmai</t>
  </si>
  <si>
    <t>IEM (IC),
kompetentās TAI un drošības iestādes</t>
  </si>
  <si>
    <r>
      <rPr>
        <b/>
        <sz val="11"/>
        <rFont val="Arial"/>
        <family val="2"/>
      </rPr>
      <t xml:space="preserve">IIIS2 esošo apakšsistēmu attīstība/pielāgošana/modernizācija
</t>
    </r>
    <r>
      <rPr>
        <u/>
        <sz val="11"/>
        <rFont val="Arial"/>
        <family val="2"/>
      </rPr>
      <t>Mērķauditorija:
-</t>
    </r>
    <r>
      <rPr>
        <sz val="11"/>
        <rFont val="Arial"/>
        <family val="2"/>
        <charset val="186"/>
      </rPr>
      <t xml:space="preserve">procesa virzītāji kriminālprocesā, administratīvā pārkāpuma lietvedībā, policijas resoriskajā pārbaudē, operatīvās darbības procesā kriminālistikas eksperti, tai skaitā Iekšlietu ministrijas resora iestādes, pašvaldības policija, bāriņtiesas, prokuratūra, KNAB, SAB, u.c. iestādes, kuras izmanto Iekšlietu ministrijas informācijas sistēmas likumpārkāpumu izmeklēšanai, uzskaitei un kontrolei;
- kriminālprocesa, administratīvā pārkāpuma lietvedības u.c.  procesa dalībnieki ar saviem uzdevumiem un tiesībām iepriekšminētajos procesos, piemēram, ziņot par likumpārkāpumu iepazīties ar lietas materiāliem.
- fiziskas un juridiskas personas, kurām savas darbības rezultātā ir nepieciešamība iepazīties ar likumpārkāpumu statististisko informāciju.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Lai nodrošinātu efektīvāku normatīvajos aktos noteikto funkciju izpildi, nepieciešams uzlabot un pilnveidot valsts iestādēm nepieciešamās  informācijas elektronisko apriti  Jaunās paaudzes integrētajā iekšlietu informācijas sistēmā (IIIS2)</t>
    </r>
  </si>
  <si>
    <t>E-lietas 2.kārtā - esošo IeM apakšsistēmu attīstība/pielāgošana/modernizācija (IIIS2 esošo apakšsistēmu attīstība/pielāgošana/modernizācija)</t>
  </si>
  <si>
    <t>IEM (IC)</t>
  </si>
  <si>
    <t>IEM, TM, prokuratūra</t>
  </si>
  <si>
    <t>Valsts un pašvaldību institūciju un publisko personu kapitālsabiedrību P&amp;A stratēģiskās plānošanas un analītiskās kapacitātes stiprināšana un līderība pētījumu un inovācijas pasūtīšanā un ieviešanā, jo īpaši valsts un pašvaldību kapitālsabiedrību ieguldījums eksportspējīgu produktu vai pakalpojumu radīšanai un ieviešanai</t>
  </si>
  <si>
    <r>
      <rPr>
        <b/>
        <sz val="11"/>
        <rFont val="Arial"/>
        <family val="2"/>
      </rPr>
      <t>Pilotprojekta īstenošana inovāciju iepirkumu īstenošanā un kapacitātes celšanā publiskajā sektorā</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publiskā sektora inovācijas un jaunu risinājumu atrašanu, kuri būtu vērsti uz darbības efektivtātes uzlabošanu, sniegto pakalpojumu kvalitātes celšanu, analītiskās kapacitātes palielināšanu u.tml, ir nepieciešams palielināt valsts sektora kapacitāti šādu iepirkumu īstenošanā, to veicinot caur pilotprojektiem, kuru rezultātā publiskā sektora iestādēm (nozaru ministrijām, valsts un pašvaldību iestādēm) tiktu izveidota nepieciešamā kapacitāte šādu aktivitāšu veikšanā labās prakses apmaiņu starp dažādām iestādēm, nepieciešamās ārējas ekspertīzes piesaisti šādu projektu īstenošanā Pilotprojektu īstenošana inovāciju iepirkumos publiskajā sektorā.</t>
    </r>
  </si>
  <si>
    <t xml:space="preserve">Pilotprojekta īstenošana inovāciju iepirkumu īstenošanā un kapacitātes celšanā publiskajā sektorā
</t>
  </si>
  <si>
    <r>
      <rPr>
        <b/>
        <sz val="11"/>
        <rFont val="Arial"/>
        <family val="2"/>
      </rPr>
      <t xml:space="preserve">LVDC 2. kārta - LVDC datu centra iznešana ārpus Rīgas attālumā, kas nodrošinātu informācijas drošību un sistēmu pieejamību
</t>
    </r>
    <r>
      <rPr>
        <u/>
        <sz val="11"/>
        <rFont val="Arial"/>
        <family val="2"/>
      </rPr>
      <t>Mērķauditorija:</t>
    </r>
    <r>
      <rPr>
        <sz val="11"/>
        <rFont val="Arial"/>
        <family val="2"/>
        <charset val="186"/>
      </rPr>
      <t xml:space="preserve"> visas IeM iestādes, citi LVDC nomnieki - Valst kanceleja, prokuratūra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LVDC 2.kārtas īstenošana, nodrošinot viena no diviem LVDC datu centriem izveidi ārpus Rīgas teritorijas, paaugstinot šajā datu centrā izvietoto informācijas resursu drošību un pieejamību globālu Rīgas pilsētvides apdraudējumu gadījumos, kā arī nodrošinot atbilstošu datu centra fizisko drošību</t>
    </r>
  </si>
  <si>
    <t>LVDC 2. kārta - LVDC datu centra iznešana ārpus Rīgas attālumā, kas nodrošinātu informācijas drošību un sistēmu pieejamību</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</si>
  <si>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</si>
  <si>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r>
      <rPr>
        <b/>
        <sz val="11"/>
        <rFont val="Arial"/>
        <family val="2"/>
      </rPr>
      <t>P&amp;A infrastruktūras uzturēšana un attīstība, dalība Eiropas mēroga konsorcijos, apvienībās, kopējās laboratorijās un uzņēmumos</t>
    </r>
    <r>
      <rPr>
        <sz val="11"/>
        <rFont val="Arial"/>
        <family val="2"/>
      </rPr>
      <t xml:space="preserve">
</t>
    </r>
    <r>
      <rPr>
        <u/>
        <sz val="11"/>
        <rFont val="Arial"/>
        <family val="2"/>
      </rPr>
      <t>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nacionālas nozīmes zinātniskās infrastruktūras uzturēšana. Iekļaušanās ESFRI (European Strategy Forum on Research Infrastructures) platformās, tās infrastruktūras uzturēšana un tālākā attīstība atbilstoši Latvijas ESFRI ceļa kartei.
Tāpat, lai sekmīgāk nodrošinātu Latvijas P&amp;A iesaisti starptautiska mēroga aktivitātēs, kuras ir priekšnoteikums zinātniskajai izcilībai, ir nepieciešams nodrošināt nacionālo līdzfinansējumu dažādiem Eiropas mēroga P&amp;A infrastruktūras konsorcijiem, apvienībām, laboratorijām un kopuzņēmumiem. Tas ietver gan dalības maksu, gan nacionālo līdzfinansējumu aktivitātēm Latvijas pilnvērtīgai dalībai CERN, Eiropas Molekulārās bioloģijas laboratorijā, EuroHPC, Eiropas Kosmosa aģentūrā utml. </t>
    </r>
  </si>
  <si>
    <t>P&amp;A infrastruktūras uzturēšana un attīstība, dalība Eiropas mēroga konsorcijos, apvienībās, kopējās laboratorijās un uzņēmumos</t>
  </si>
  <si>
    <r>
      <rPr>
        <b/>
        <sz val="11"/>
        <rFont val="Arial"/>
        <family val="2"/>
      </rPr>
      <t xml:space="preserve">Kinologu  apmācības infrastruktūras izveide uz Valsts robežsardzes bāzes 
</t>
    </r>
    <r>
      <rPr>
        <u/>
        <sz val="11"/>
        <rFont val="Arial"/>
        <family val="2"/>
      </rPr>
      <t>Mērķauditorija:</t>
    </r>
    <r>
      <rPr>
        <sz val="11"/>
        <rFont val="Arial"/>
        <family val="2"/>
        <charset val="186"/>
      </rPr>
      <t xml:space="preserve"> Valsts pārvaldes iestāžu un Nacionālo bruņoto spēku kinologi un kinologu pakalpojumu saņēmēji
</t>
    </r>
    <r>
      <rPr>
        <u/>
        <sz val="11"/>
        <rFont val="Arial"/>
        <family val="2"/>
      </rPr>
      <t xml:space="preserve">Īstenošanas teritorija: </t>
    </r>
    <r>
      <rPr>
        <sz val="11"/>
        <rFont val="Arial"/>
        <family val="2"/>
        <charset val="186"/>
      </rPr>
      <t xml:space="preserve">Tieši - Latvija, Latgales reģions, netieši - visi Latvijas iedzīvotāji
</t>
    </r>
    <r>
      <rPr>
        <u/>
        <sz val="11"/>
        <rFont val="Arial"/>
        <family val="2"/>
      </rPr>
      <t xml:space="preserve">Veicamās darbības: </t>
    </r>
    <r>
      <rPr>
        <sz val="11"/>
        <rFont val="Arial"/>
        <family val="2"/>
        <charset val="186"/>
      </rPr>
      <t xml:space="preserve">Valsts robežsardzes koledžas Kinoloģijas centra paplašināšana un modernizācija objektā J.Tiņanova ielā 86, Rēzeknē.
VRS VRK Kinoloģijas centra kompleksa būvniecība III kārtās: 
I. kārta (administratīvās/ mācību, dienesta viesnīcas ēkas, sprāgstvielu paraugu uzglabāšanas noliktavas, garāžu, ūdensapgādes un kanalizācijas, gāzes pievada, ārējo elektrotīklu, suņu apmācības laukumu izbūve un teritorijas labiekārtošana ar ceļu, trotuāru un žoga izbūvi un zālāja ierīkošanu, telpu aprīkošana ar tehnoloģiskajām iekārtām, videonovērošanu, noliktavu plauktiem un sastatnēm).
II.kārta (suņu sprostu izbūve).
III. kārta (Mācību laboratorijas izbūve un teritorijas labiekārtošana ar ceļu un trotuāru izbūvi un zālāja ierīkošanu un telpu aprīkošana ar tehnoloģiskajām iekārtām, videonovērošanu). </t>
    </r>
  </si>
  <si>
    <t xml:space="preserve">Kinologu  apmācības infrastruktūras izveide uz Valsts robežsardzes bāzes </t>
  </si>
  <si>
    <t>IEM (VRS)</t>
  </si>
  <si>
    <t xml:space="preserve"> VRK</t>
  </si>
  <si>
    <r>
      <rPr>
        <b/>
        <sz val="11"/>
        <rFont val="Arial"/>
        <family val="2"/>
      </rPr>
      <t>Bilaterālās (trilaterālās) sadarbības projekti</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bilaterālās (un trilateriālās) sadarbības projektu finansēšana. Šiem projektiem ir liela nozīme zinātnes izcilības un starptautiskās sadarbības veicināšanā, gan nodrošinot jauno zinātnieku mobilitāti, gan veicinot zinātniskās izcilības attīstību balstoties uz projekta dalības valstu kopējām interesēm. Šobrīd IZM  īsteno sadarbības programmas zinātnes jomā ar  Franciju, Ukrainu, Baltkrieviju, Lietuvu un Taivānu, taču pieejamais finansējums šīm aktivitātēm ir nepietiekams, lai pilnvērtīgi nodrošinātu visas iespējas, kuras sniegtu šādas sadarbības programmas.
Palielinot ieguldījumu apmēri līdz aptuveni 2 milj. eiro gadā, sadarbības programmu īstenošanā, efektīvi varētu attīstīt sadarbību ar jau esošajām valstīm, t.i. Franciju, Ukrainu, Baltkrieviju, Lietuvu un Taivānu, kā arī uzsākt jaunu sadarbības programmu īstenošanu, piemēram, ar Krieviju, Ķīnu, Dienvidkoreju un Japānu. Iezīmējot situāciju, Latvija īsteno 6 (sešas) sadarbības programmas zinātnes un tehnoloģiju jomā, kur katrā programmā gadā tiek atbalstīta 10 projektu īstenošana, paredzot finansējumu „aktīvajiem” un jaunajiem sadarbības projektiem, t.i. indikatīvi 60 „aktīvu” projektu īstenošana. Katram sadarbības projektam ieplānojams finansējums no 30 000,00 līdz 35 000,00 EUR gadā, kas būtu optimālais finansējums, lai varētu veikt kvalitatīvus, konkurētspējīgus un inovatīvus pētījumus sadarbībā ar partnervalstu zinātniskajām institūcijām vai privāto sektoru.
</t>
    </r>
  </si>
  <si>
    <t>Bilaterālās (trilaterālās) sadarbības projekti</t>
  </si>
  <si>
    <r>
      <rPr>
        <b/>
        <sz val="11"/>
        <rFont val="Arial"/>
        <family val="2"/>
      </rPr>
      <t xml:space="preserve">Pededzes robežšķērsošanas vietas rekonstrukcija 2022.-2023.gadā
</t>
    </r>
    <r>
      <rPr>
        <u/>
        <sz val="11"/>
        <rFont val="Arial"/>
        <family val="2"/>
      </rPr>
      <t xml:space="preserve">Mērķauditorija: </t>
    </r>
    <r>
      <rPr>
        <sz val="11"/>
        <rFont val="Arial"/>
        <family val="2"/>
        <charset val="186"/>
      </rPr>
      <t xml:space="preserve">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Pededzes robežšķērsošanas vietas modernizācija, izveidojot  atbilstošu infrastruktūru robežpārbaužu nodrošināšanai I līnijā un II līnijā, kā arī infrastruktūru transportlīdzekļu primārai un padziļinātai pārbaudei. 
Jāierīko automatizētās robežšķērsošanas gaitas kontroles sistēma (ARGKS)</t>
    </r>
  </si>
  <si>
    <t>Pededzes robežšķērsošanas vietas rekonstrukcija 2022.-2023.gadā</t>
  </si>
  <si>
    <r>
      <rPr>
        <b/>
        <sz val="11"/>
        <rFont val="Arial"/>
        <family val="2"/>
      </rPr>
      <t xml:space="preserve">Cilvēku drošumspējas un zināšanu stiprināšana  drošas dzīves telpas veidošanā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Speciālu prevencijas stratēģisko programmu darbības nodrošināšana, kas ietver:
- nepilngadīgo drošības veicināšanas programmas, tai skaitā mācību iestāžu drošības aspektu ietveršana;
- iedzīvotāju iesaistīšana drošības pilnveides pasākumos caur apkaimes drošības programmu attīstību, kas ietver uz sabiedrību vērsta policijas darba ieviešanu;
-  iedzīvotāju iesaistīšana drošības pilnveides pasākumos caur brīvprātīgo sadarbības sistēmas izveidi.
Papildus speciālajām prevencijas stratēģiskajām programmām nepieciešams nodrošināt preventīvo informāciju galvenajās drošības problēmu jomas t.i., (1) satiksmes drošība, (2) īpašumu drošība, (3) atkarību izraisošo vielu pieprasījuma un piedāvājuma mazināšana, (4) vardarbības novēršana, un (5) interneta noziegumu novēršana.
</t>
    </r>
  </si>
  <si>
    <t xml:space="preserve">Cilvēku drošumspējas un zināšanu stiprināšana  drošas dzīves telpas veidošanā
</t>
  </si>
  <si>
    <t>Pirmsskolas izglītības kvalitātes nodrošināšana visiem attiecīgā vecuma bērniem, darba vides un infrastruktūras atjaunošana un sakārtošana.</t>
  </si>
  <si>
    <r>
      <rPr>
        <b/>
        <sz val="11"/>
        <rFont val="Arial"/>
        <family val="2"/>
      </rPr>
      <t xml:space="preserve"> Kvalitatīvas un mūsdienīgas izglītības īstenošana pirmskolas izglītības iestādēs</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pedagoģisko personālu.</t>
    </r>
  </si>
  <si>
    <t xml:space="preserve"> Kvalitatīvas un mūsdienīgas izglītības īstenošana pirmskolas izglītības iestādēs</t>
  </si>
  <si>
    <t>pašvaldības</t>
  </si>
  <si>
    <r>
      <rPr>
        <b/>
        <sz val="11"/>
        <rFont val="Arial"/>
        <family val="2"/>
      </rPr>
      <t>Cīņa pret iespēju izmantot Latvijas Republikas finanšu un nefinanšu sistēmu noziedzīgi iegūtu līdzekļu legalizācijai un terorisma finansēšanai</t>
    </r>
    <r>
      <rPr>
        <b/>
        <u/>
        <sz val="11"/>
        <rFont val="Arial"/>
        <family val="2"/>
      </rPr>
      <t xml:space="preserve">
</t>
    </r>
    <r>
      <rPr>
        <sz val="11"/>
        <rFont val="Arial"/>
        <family val="2"/>
        <charset val="186"/>
      </rPr>
      <t>1. Finanšu izlūkošanas dienesta kapacitātes stiprināšana stratēģiskās analīzes, operacionālās analīzes un jauno risku - virtuālā valūta, FINTECH utt.pārvaldības jomās (ar nodarbināto speciālistu skaita palielināšana,  nodarbināto specializētā apmācība NILLTPFN jautājumos, nepieciešamo intelektuālā atbalsta ārpakalpojumu piesaiste);
2.  NILLTPFN likuma subjektu un atbildīgo institūciju izpratnes par tiem piemītošiem NILLTPF riskiem veicināšana (e-apmācību sistēmas ieviešana, informatīvu kampaņu, pasākumu, semināru, konferenču u.c. organizēšana);
3. Tiesībaizsardzības iestāžu kapacitātes stiprināšana paralēlās izmeklēšanas jomā, uzlabojot to sadarbības un sasniegto rezultātu efektivitāti;
4. Optimizeta paralēlo aizdomīgu darījumu ziņošanas sistēmu darbība, ieviešot vienotu ziņošanas kanālu FID un VID (digitalizēts risinājums);
5. Izstrādāta vienota tīmekļa vietne sankcionēto personu sarakstos (nacionālo vai starptautisko organizāciju) iekļauto personu, kā arī noteikto ierobežojumu  skrīningam;
6. Finanšu izlūkošanas dienesta kapacitātes stiprināšana, nodrošinot IT sistēmu attīstību (analītisko un ofisa programmatūru licenču iegāde un noma, dienesta informācijas sistēmu uzturēšana un attīstīšana,  IT infrastruktūras (t.sk. slepenības režīma nodrošināšanai nepieciešamās) iegāde, uzturēšana un noma, datortehnikas iegāde);
7. Atbilstošu telpu nodrošināšana Finanšu un izlūkošanas dienestam, nodrošinot slepenības režīma prasību izpildi.</t>
    </r>
  </si>
  <si>
    <t>Cīņa pret iespēju izmantot Latvijas Republikas finanšu un nefinanšu sistēmu noziedzīgi iegūtu līdzekļu legalizācijai un terorisma finansēšanai</t>
  </si>
  <si>
    <t>IEM (FID)</t>
  </si>
  <si>
    <r>
      <rPr>
        <b/>
        <sz val="11"/>
        <rFont val="Arial"/>
        <family val="2"/>
      </rPr>
      <t xml:space="preserve">Psiholoģiskās  un emocionālās noturības  veicināšana Iekšlietu ministrijas sistēmas iestāžu amatpersonām ar speciālajām dienesta pakāpēm
</t>
    </r>
    <r>
      <rPr>
        <u/>
        <sz val="11"/>
        <rFont val="Arial"/>
        <family val="2"/>
      </rPr>
      <t xml:space="preserve">Mērķauditorija: </t>
    </r>
    <r>
      <rPr>
        <sz val="11"/>
        <rFont val="Arial"/>
        <family val="2"/>
        <charset val="186"/>
      </rPr>
      <t xml:space="preserve">Iekšlietu sistēmas iestāžu amatpersonas as speciālajām dienesta pakāpēm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1.Apmācības kursa organizēšana Iekšlietu ministrijas sistēmas iestāžu amatpersonām ar speciālajām dienesta pakāpēm psiholoģiskās noturības veicināšanai un psiholoģisku krīzes situāciju pārvarēšanai, apmācot 2500 Iekšlietu ministrijas sistēmas iestāžu amatpersonas pārvarēt psiholoģiskas krīzes situācijas, atpazīt krīzes situāciju izpausmes kolēģu uzvedībā, iemācīt psiholoģiskā atbalsta sniegšanas pamatus.  
2.Pilnveidota psiholoģiskā atbalsta sniegšanas sistēma Iekšlietu ministrijas sistēmas iestāžu amatpersonām, veidojot vairāku līmeņu psiholoģisko atbalstu, ietverot kolēģu atbalsta posmu.</t>
    </r>
  </si>
  <si>
    <t>Psiholoģiskās  un emocionālās noturības  veicināšana Iekšlietu ministrijas sistēmas iestāžu amatpersonām ar speciālajām dienesta pakāpēm</t>
  </si>
  <si>
    <t>IEM (VSC)</t>
  </si>
  <si>
    <t>Sociālie partneri</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</si>
  <si>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</si>
  <si>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rPr>
      <t>Izglītības iestāžu  nodrošinājums jaunā mācību satura kvalitatīvai ieviešanai (pedagogi, VBF)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Visu izglītības iestāžu nodrošināšana ar jaunā vispārējās izglītības mācību satura kvalitatīvai ieviešanai nepieciešamo pedagoģisko personālu.
</t>
    </r>
  </si>
  <si>
    <t>Izglītības iestāžu  nodrošinājums jaunā mācību satura kvalitatīvai ieviešanai (pedagogi, VBF)</t>
  </si>
  <si>
    <r>
      <rPr>
        <b/>
        <sz val="11"/>
        <rFont val="Arial"/>
        <family val="2"/>
      </rPr>
      <t xml:space="preserve">Valsts policijas pretterorisma vienības ""OMEGA"" nodrošinājums
</t>
    </r>
    <r>
      <rPr>
        <u/>
        <sz val="11"/>
        <rFont val="Arial"/>
        <family val="2"/>
      </rPr>
      <t xml:space="preserve">Mērķauditorija: </t>
    </r>
    <r>
      <rPr>
        <sz val="11"/>
        <rFont val="Arial"/>
        <family val="2"/>
        <charset val="186"/>
      </rPr>
      <t xml:space="preserve">OMEGA pretterorisma 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Iegādāta ar taktisko trieciena rampas sistēmu aprīkota pilnpiedziņas bruņumašīna</t>
    </r>
  </si>
  <si>
    <t xml:space="preserve">Valsts policijas pretterorisma vienības "OMEGA" nodrošinājums
</t>
  </si>
  <si>
    <t>IDF</t>
  </si>
  <si>
    <r>
      <rPr>
        <b/>
        <sz val="11"/>
        <rFont val="Arial"/>
        <family val="2"/>
      </rPr>
      <t xml:space="preserve">Operatīvās vadības struktūrvienību materiāltehniskā nodrošinājuma uzlabošana
</t>
    </r>
    <r>
      <rPr>
        <u/>
        <sz val="11"/>
        <rFont val="Arial"/>
        <family val="2"/>
      </rPr>
      <t>Mērķauditorija:</t>
    </r>
    <r>
      <rPr>
        <sz val="11"/>
        <rFont val="Arial"/>
        <family val="2"/>
        <charset val="186"/>
      </rPr>
      <t xml:space="preserve"> Valsts policijas operatīvās vadības struktūrvienība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1.Uzlabots operatīvās vadības struktūrvienību materiāltehniskais nodrošinājums, t.sk. iegādāta pārvietojamās operatīvās vadības stacija
2.Ilgtermiņā nodrošināts vienots ekipējuma standarts “pirmajiem reaģētājiem”</t>
    </r>
  </si>
  <si>
    <t>Operatīvās vadības struktūrvienību materiāltehniskā nodrošinājuma uzlabošana</t>
  </si>
  <si>
    <r>
      <rPr>
        <b/>
        <sz val="11"/>
        <rFont val="Arial"/>
        <family val="2"/>
      </rPr>
      <t xml:space="preserve">Vienota apmācību centra terorisma apkarošanā iesaistītām tiesībaizsardzības iestādēm izveide un attīstība
</t>
    </r>
    <r>
      <rPr>
        <u/>
        <sz val="11"/>
        <rFont val="Arial"/>
        <family val="2"/>
      </rPr>
      <t xml:space="preserve">Mērķauditorija: </t>
    </r>
    <r>
      <rPr>
        <sz val="11"/>
        <rFont val="Arial"/>
        <family val="2"/>
        <charset val="186"/>
      </rPr>
      <t xml:space="preserve">Valsts policija, Valsts drošības dienests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Terorisma apkarošanā iesaistītajām valsts drošības iestādēm (VP, VDD) izveidoti specifiski trenēšanas moduļi taktisko un kaujas iemaņu attīstībai, ierīkotas specializētās šautuves, iegādāts aprīkojums un īstenota amatpersonu apmācība, t.sk. starptautiskā līmenī</t>
    </r>
  </si>
  <si>
    <t xml:space="preserve">Vienota apmācību centra terorisma apkarošanā iesaistītām tiesībaizsardzības iestādēm izveide un attīstība
</t>
  </si>
  <si>
    <t>VDD</t>
  </si>
  <si>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</si>
  <si>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rPr>
      <t xml:space="preserve">Pedagogu studiju programmu attīstība </t>
    </r>
    <r>
      <rPr>
        <u/>
        <sz val="11"/>
        <rFont val="Arial"/>
        <family val="2"/>
      </rPr>
      <t xml:space="preserve">
Mērķauditorija: </t>
    </r>
    <r>
      <rPr>
        <sz val="11"/>
        <rFont val="Arial"/>
        <family val="2"/>
        <charset val="186"/>
      </rPr>
      <t xml:space="preserve">skolotāju sagatavošanas studiju programmu absolventi, augstskolas, akadēmiskais personāls, studējošie,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jaunu skolotāju sagatavošanas studiju programmu īstenošana (viengadīga programma pedagoga profesionālās kvalifikācijas ieguvei pēc studiju pabeigšanas citā jomā, 1.līmeņa profesionālās  augstākās izglītības un bakalaura skolotāju studiju programmas); stipendijas. Viengadīgo programmu pedagoga profesionālās kvalifikācijas ieguvei pēc studiju pabeigšanas citā jomā plānots īstenot kā darba vidē balstītas mācības pēc programmas „Iespējamā misija” 3 fāžu pieejas (vienota programmas komunikācija, centralizēta studējošo un skolu piesaiste un atlase; papildu atbalsts studējošiem mācību gada laikā un mērķstipendijas visiem studējošiem; atbalsts indukcijas gadā skolotāju kvalifikāciju ieguvušajiem un mērķstipendijas indukcijas gada dalībniekiem).2) atbalsta sistēmas izveide pedagogu profesionālajām organizācijām, kas piedalās profesijas attīstībā.</t>
    </r>
  </si>
  <si>
    <t xml:space="preserve">Pedagogu studiju programmu attīstība </t>
  </si>
  <si>
    <t>AII</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</si>
  <si>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Veicamās darbības: Speciālo uzdevumu vienības kapacitātes stiprināšana.
(Specializētā inventāra iegāde, plaša mēroga taktisko mācību organizēšana, iesaistot vismaz 200 VP amatpersonas, iespējama ārvalstu ekspertu iesaiste).
</t>
    </r>
  </si>
  <si>
    <t>Speciālo uzdevumu vienības kapacitātes stiprināšana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</si>
  <si>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kriminālistikas pārvalde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Vairākās ekspertīžu jomās ieviests modernizēts, standartiem atbilstošs specializētais aprīkojums un paaugstināta personāla kvalifikācija atbilstoši ISO 17025 standarta prasībām. Ieviests modernizēts aprīkojums un nomainīts nolietotais aprīkojums (attiecas uz vairākām ekspertīžu jomām).
Modernizēts sprādzientehnisko ekspertīžu un kontrolšāvienu kriminālistikas laboratorijas specializētais aprīkojums atbilstoši prasībām un standartiem.
Modernizēts daktoķīmijas kriminālistikas laboratorijas specializētais aprīkojums atbilstoši standartiem.
Paaugstināta personāla kvalifikācija atbilstoši ISO 17025 standarta prasībām (kvalificēti eksperti, akreditācijas uzturēšana, ekspertīžu metožu aktualizācija).
</t>
    </r>
  </si>
  <si>
    <t>Valsts policijas Kriminālistikas pārvaldes kapacitātes celšana un attīstība</t>
  </si>
  <si>
    <r>
      <rPr>
        <b/>
        <sz val="11"/>
        <rFont val="Arial"/>
        <family val="2"/>
      </rPr>
      <t xml:space="preserve">VP Kriminālistikas pārvaldes Infotehnisko ekspertīžu nodaļas ekspertu kvalifikācijas celšana un jauno metožu izstrāde
</t>
    </r>
    <r>
      <rPr>
        <u/>
        <sz val="11"/>
        <rFont val="Arial"/>
        <family val="2"/>
      </rPr>
      <t>Mērķauditorija:</t>
    </r>
    <r>
      <rPr>
        <sz val="11"/>
        <rFont val="Arial"/>
        <family val="2"/>
        <charset val="186"/>
      </rPr>
      <t xml:space="preserve"> 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Informācijas tehnoloģiju ekspertu apmācības, skaņu ierakstu ekspertu apmācības; specializēta aprīkojuma un programmnodrošinājuma iegāde (piemēram, personu runas salīdzinošai analīzei), pieredzes apmaiņa ar citām valstīm</t>
    </r>
  </si>
  <si>
    <t>VP Kriminālistikas pārvaldes Infotehnisko ekspertīžu nodaļas ekspertu kvalifikācijas celšana un jauno metožu izstrāde</t>
  </si>
  <si>
    <t>Vispārējās izglītības iestāžu mācību procesa kvalitātes paaugstināšana, ieviešot izglītības kvalitātes monitoringa sistēmu un ieguldījumu ziņā piešķirot prioritāti mācību procesam, kā arī efektivizējot skolu tīklu, tai skaitā modernizējot infrastruktūru, lai mazinātu administrēšanas un uzturēšanas izmaksas (t.sk. energoefektivitāte)</t>
  </si>
  <si>
    <r>
      <rPr>
        <b/>
        <sz val="11"/>
        <rFont val="Arial"/>
        <family val="2"/>
      </rPr>
      <t>Vispārējās izglītības iestāžu infrastruktūras pilnveide, sekmējot kvalitatīvas izglītības piedāvājumu un veicinot izglītības iestāžu tīkla sakārtošanu</t>
    </r>
    <r>
      <rPr>
        <u/>
        <sz val="11"/>
        <rFont val="Arial"/>
        <family val="2"/>
      </rPr>
      <t xml:space="preserve">
Mērķauditorija:</t>
    </r>
    <r>
      <rPr>
        <sz val="11"/>
        <rFont val="Arial"/>
        <family val="2"/>
        <charset val="186"/>
      </rPr>
      <t xml:space="preserve"> vispārējās izglītības iestādes, to skolotāji un skolēni.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Mērķtiecīgs atbalsts izglītības iestāžu infrastruktūras pilnveidei, lai sekmētu demogrāfiskajām tendencēm atbilstoša izglītības iestāžu tīkla izveidošanu, nodrošinātu augstas kvalitātes izglītību un iespējas jauniešiem mācīties mūsdienīgā un ērtā vidē. Ieguldījumi paredzēti vispārējās izglītības iestāžu infrastruktūrā, mācību kabinetu aprīkojumā, ergonomiskas mācību vides izveidē. </t>
    </r>
  </si>
  <si>
    <t>Vispārējās izglītības iestāžu infrastruktūras pilnveide, sekmējot kvalitatīvas izglītības piedāvājumu un veicinot izglītības iestāžu tīkla sakārtošanu</t>
  </si>
  <si>
    <t>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modernizējot studiju vidi, starptautisko sadarbību un internacionalizāciju, stiprinot nacionāla mēroga reģionālās un nozaru zināšanu partnerības</t>
  </si>
  <si>
    <r>
      <rPr>
        <b/>
        <sz val="11"/>
        <rFont val="Arial"/>
        <family val="2"/>
      </rPr>
      <t>Augstākā līmeņa kultūrizglītības kvalitātes stiprināšana</t>
    </r>
    <r>
      <rPr>
        <u/>
        <sz val="11"/>
        <rFont val="Arial"/>
        <family val="2"/>
      </rPr>
      <t xml:space="preserve">
Mērķauditorija: </t>
    </r>
    <r>
      <rPr>
        <sz val="11"/>
        <rFont val="Arial"/>
        <family val="2"/>
        <charset val="186"/>
      </rPr>
      <t xml:space="preserve">augstākās kultūrizglītības iestāžu audzēkņi, pedagogi.
</t>
    </r>
    <r>
      <rPr>
        <u/>
        <sz val="11"/>
        <rFont val="Arial"/>
        <family val="2"/>
      </rPr>
      <t>Īstenošanas teritorija:</t>
    </r>
    <r>
      <rPr>
        <sz val="11"/>
        <rFont val="Arial"/>
        <family val="2"/>
        <charset val="186"/>
      </rPr>
      <t xml:space="preserve"> Rīga.
</t>
    </r>
    <r>
      <rPr>
        <u/>
        <sz val="11"/>
        <rFont val="Arial"/>
        <family val="2"/>
      </rPr>
      <t xml:space="preserve">Veicamās darbības: </t>
    </r>
    <r>
      <rPr>
        <sz val="11"/>
        <rFont val="Arial"/>
        <family val="2"/>
        <charset val="186"/>
      </rPr>
      <t>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</si>
  <si>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Augstākā līmeņa kultūrizglītības kvalitātes stiprināšana</t>
  </si>
  <si>
    <r>
      <rPr>
        <b/>
        <sz val="11"/>
        <rFont val="Arial"/>
        <family val="2"/>
      </rPr>
      <t xml:space="preserve">Poligrāfa ekspertīzes ieviešana VP Kriminālistikas pārvaldē
</t>
    </r>
    <r>
      <rPr>
        <u/>
        <sz val="11"/>
        <rFont val="Arial"/>
        <family val="2"/>
      </rPr>
      <t xml:space="preserve">Mērķauditorija: </t>
    </r>
    <r>
      <rPr>
        <sz val="11"/>
        <rFont val="Arial"/>
        <family val="2"/>
        <charset val="186"/>
      </rPr>
      <t xml:space="preserve">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Izstrādātas un juridiski nostiprinātas poligrāfa ekspertīzes metodes un iegādāts tehniskais nodrošinājums. Nodrošināta personāla apmācība un pieredzes apmaiņas pasākumi</t>
    </r>
  </si>
  <si>
    <t>Poligrāfa ekspertīzes ieviešana VP Kriminālistikas pārvaldē</t>
  </si>
  <si>
    <r>
      <rPr>
        <b/>
        <sz val="11"/>
        <rFont val="Arial"/>
        <family val="2"/>
      </rPr>
      <t>Mācīšanās izcilība un zināšanu partnerības augstākajā izglītībā</t>
    </r>
    <r>
      <rPr>
        <u/>
        <sz val="11"/>
        <rFont val="Arial"/>
        <family val="2"/>
      </rPr>
      <t xml:space="preserve">
Mērķauditorija: </t>
    </r>
    <r>
      <rPr>
        <sz val="11"/>
        <rFont val="Arial"/>
        <family val="2"/>
        <charset val="186"/>
      </rPr>
      <t xml:space="preserve">augstākās izglītības institūcijas, studējošie, akadēmiskais personāls, tostarp arī ārvalstu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Pakāpeniska pāreja uz studiju programmu finansēšanu atbilstoši to reālajām izmaksām, nodrošinot reālajām izmaksām atbilstošu finansējumu esošajam valsts budžeta finansētu studiju vietu skaitam un akadēmiskās stipendijas, ņemot vērā IKP pieaugumu (bet nepalielinot valsts budžeta finansētu studiju vietu skaitu un  ņemot vērā visu nozaru ministriju pārziņā esošo AII budžeta vietas). Stipendijas aprēķinātas, ņemot vērā, ka bakalaura līmenī stipendija tiek piešķirta 10% no BV studējošajiem un apmērs ir 250 EUR mēnesī, rēķinot uz 10 mēnešiem; maģistra līmenī stipendija tiek piešķirta 10% no BV studējošajiem un apmērs ir 344 EUR mēnesī, rēķinot uz 10 mēnešiem, un  garantētās nodarbinātības (tenure) sistēmas īstenošana un nodrošināšana. </t>
    </r>
  </si>
  <si>
    <t>Mācīšanās izcilība un zināšanu partnerības augstākajā izglītībā</t>
  </si>
  <si>
    <r>
      <rPr>
        <b/>
        <sz val="11"/>
        <rFont val="Arial"/>
        <family val="2"/>
      </rPr>
      <t xml:space="preserve">Nepietiekama Valsts policijas un tiesībaizsardzības iestāžu kapacitāte narkotiku lietošanas un izplatības ierobežošanas jomā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1.Stiprināt VP, tiesībaizsardzības iestāžu kapacitāti
2.Veicināt narkotiku lietošanas profilakses kvalitāti un pieejamību
3.Koordinēt politikas informāciju, pētniecību, uzraudzību un izvērtēšanu
</t>
    </r>
  </si>
  <si>
    <t xml:space="preserve">Nepietiekama Valsts policijas un tiesībaizsardzības iestāžu kapacitāte narkotiku lietošanas un izplatības ierobežošanas jomā
</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</si>
  <si>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</si>
  <si>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</si>
  <si>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t xml:space="preserve">Eiropas studentu eKartes un ES diplomu automātiskas atzīšanas ieviešana </t>
  </si>
  <si>
    <t>AIC</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</si>
  <si>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</si>
  <si>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r>
      <rPr>
        <b/>
        <sz val="11"/>
        <rFont val="Arial"/>
        <family val="2"/>
      </rPr>
      <t xml:space="preserve">Starptautisko kriminālpolicijas organizāciju Interpols un Eiropols piedāvāto komunikācijas sistēmu un rīku izmantošana Latvijā
</t>
    </r>
    <r>
      <rPr>
        <u/>
        <sz val="11"/>
        <rFont val="Arial"/>
        <family val="2"/>
      </rPr>
      <t>Mērķauditorija:</t>
    </r>
    <r>
      <rPr>
        <sz val="11"/>
        <rFont val="Arial"/>
        <family val="2"/>
        <charset val="186"/>
      </rPr>
      <t xml:space="preserve"> Tiesībaizsardzības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Veikta tīkla infrastruktūras un darba vietu aprīkojuma pakāpeniska iegāde, lai nodrošinātu nepārtrauktu pieslēgumu starptautiskajām slēgtajām komunikācijas un datu apmaiņas sistēmām - jaunu pieslēgumu izveide un esošās sistēmas veiktspējas uzturēšana</t>
    </r>
  </si>
  <si>
    <t xml:space="preserve">Starptautisko kriminālpolicijas organizāciju Interpols un Eiropols piedāvāto komunikācijas sistēmu un rīku izmantošana Latvijā
</t>
  </si>
  <si>
    <r>
      <rPr>
        <b/>
        <sz val="11"/>
        <rFont val="Arial"/>
        <family val="2"/>
      </rPr>
      <t>Atbalsts Latvijas augstskolu dalībai Eiropas Universitāšu iniciatīvās</t>
    </r>
    <r>
      <rPr>
        <u/>
        <sz val="11"/>
        <rFont val="Arial"/>
        <family val="2"/>
      </rPr>
      <t xml:space="preserve">
Mērķauditorija: </t>
    </r>
    <r>
      <rPr>
        <sz val="11"/>
        <rFont val="Arial"/>
        <family val="2"/>
        <charset val="186"/>
      </rPr>
      <t xml:space="preserve">augstākās izglītības insitūcijas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augstākās izglītības institūcijām Eiropas Universitāšu iniciatīvas projektu īstenošanai un rezultātu ieviešanai, t. sk. līdzfinansējums Erasmus+ Eiropas universitāšu iniciatīvas projektu īstenošanai. </t>
    </r>
  </si>
  <si>
    <t>Atbalsts Latvijas augstskolu dalībai Eiropas Universitāšu iniciatīvās</t>
  </si>
  <si>
    <t>ZM, VM, KM</t>
  </si>
  <si>
    <r>
      <rPr>
        <b/>
        <sz val="11"/>
        <rFont val="Arial"/>
        <family val="2"/>
      </rPr>
      <t xml:space="preserve">Vienotas kriminālizlūkošanas sistēmas izveide nacionālajās tiesībaizsardzības un drošības iestādēs, stiprinot Valsts policijas (VP) kapacitāti
</t>
    </r>
    <r>
      <rPr>
        <u/>
        <sz val="11"/>
        <rFont val="Arial"/>
        <family val="2"/>
      </rPr>
      <t xml:space="preserve">Mērķauditorija: </t>
    </r>
    <r>
      <rPr>
        <sz val="11"/>
        <rFont val="Arial"/>
        <family val="2"/>
        <charset val="186"/>
      </rPr>
      <t xml:space="preserve">VP struktūrvienības
</t>
    </r>
    <r>
      <rPr>
        <u/>
        <sz val="11"/>
        <rFont val="Arial"/>
        <family val="2"/>
      </rPr>
      <t xml:space="preserve">Īstenošanas teritorija: </t>
    </r>
    <r>
      <rPr>
        <sz val="11"/>
        <rFont val="Arial"/>
        <family val="2"/>
        <charset val="186"/>
      </rPr>
      <t xml:space="preserve">VP struktūrvienības
</t>
    </r>
    <r>
      <rPr>
        <u/>
        <sz val="11"/>
        <rFont val="Arial"/>
        <family val="2"/>
      </rPr>
      <t>Veicamās darbības:</t>
    </r>
    <r>
      <rPr>
        <sz val="11"/>
        <rFont val="Arial"/>
        <family val="2"/>
        <charset val="186"/>
      </rPr>
      <t xml:space="preserve"> aizsargātas klasificētās informācijas (“Slepeni”  un “Dienesta vajadzībām”) aprites nodrošināšana starp VP struktūrvienībām; VP tīkla paplašināšana ar KEIS-S un KEIS-DV un trūkstošo darbavietu izveide; programmatūras pilnveidošana un uzturēšana; apmācību nodrošināšana VP struktūrvienību amatpersonām (IT speciālistiem un analītiķiem) par jaunākajiem instrumentiem kriminālizlūkošanas un operatīvās darbības jomā (rīkiem un metodēm)
</t>
    </r>
  </si>
  <si>
    <t>Vienotas kriminālizlūkošanas sistēmas izveide nacionālajās tiesībaizsardzības un drošības iestādēs, stiprinot Valsts policijas (VP) kapacitāti</t>
  </si>
  <si>
    <t>IEM (IC),
VRS</t>
  </si>
  <si>
    <r>
      <rPr>
        <b/>
        <sz val="11"/>
        <rFont val="Arial"/>
        <family val="2"/>
      </rPr>
      <t xml:space="preserve">Pilnveidot nacionālā līmeņa smagās un organizētās noziedzības apdraudējuma novērtējuma (nSOCTA) metodoloģiju, piemērojot Eiropola izstrādāto SOCTA metodoloģiju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 xml:space="preserve">Īstenošanas teritorija: </t>
    </r>
    <r>
      <rPr>
        <sz val="11"/>
        <rFont val="Arial"/>
        <family val="2"/>
        <charset val="186"/>
      </rPr>
      <t xml:space="preserve">TAI un drošības iestāžu struktūrvienības
</t>
    </r>
    <r>
      <rPr>
        <u/>
        <sz val="11"/>
        <rFont val="Arial"/>
        <family val="2"/>
      </rPr>
      <t xml:space="preserve">Veicamās darbības: </t>
    </r>
    <r>
      <rPr>
        <sz val="11"/>
        <rFont val="Arial"/>
        <family val="2"/>
        <charset val="186"/>
      </rPr>
      <t>piesaistīt kompetentās TAI, citas kompetentās iestādes, institūcijas, privātās organizācijas, nevalstiskās organizācijas un akadēmiskās izglītības iestādes, kā arī pētniekus; pilnveidot nSOCTA metodoloģiju</t>
    </r>
  </si>
  <si>
    <t>Pilnveidot nacionālā līmeņa smagās un organizētās noziedzības apdraudējuma novērtējuma (nSOCTA) metodoloģiju, piemērojot Eiropola izstrādāto SOCTA metodoloģiju</t>
  </si>
  <si>
    <t>Kompetentās TAI un drošības iestādes</t>
  </si>
  <si>
    <r>
      <rPr>
        <b/>
        <sz val="11"/>
        <rFont val="Arial"/>
        <family val="2"/>
      </rPr>
      <t xml:space="preserve">Vienota kontaktpunkta kapacitātes stiprināšana un pārrobežu informācijas apmaiņas veicināšana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Izveidotas vienotas aplikācijas informācijas apmaiņai SISII, SIENA, Prīme un PNR ietvaros (izveidoti pielāgoti un uzturēti droši sakaru tīkli, palielināta EIS izmantošana, paplašināts SIENA tīkls, uzlabots vienotā kontaktpunkta tehniskais nodrošinājums u.c. )</t>
    </r>
  </si>
  <si>
    <t>Vienota kontaktpunkta kapacitātes stiprināšana un pārrobežu informācijas apmaiņas veicināšana</t>
  </si>
  <si>
    <t>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t>
  </si>
  <si>
    <r>
      <rPr>
        <b/>
        <sz val="11"/>
        <rFont val="Arial"/>
        <family val="2"/>
      </rPr>
      <t>Veicināt UCAK mācību procesa un eksaminācijas kvalitātes un efektivitātes uzlabošanu, veidojot virtuālās programmas</t>
    </r>
    <r>
      <rPr>
        <u/>
        <sz val="11"/>
        <rFont val="Arial"/>
        <family val="2"/>
      </rPr>
      <t xml:space="preserve">
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Virtuālo programmu apmācībai un eksaminācijai izveide un ieviešana. Dzīvē nav iespējams nomodelēt visas situācijas, ar kurām amatpersonām būtu jāsaskaras, pildot dienesta amata pienākumus. Apmācības un eksaminācijas procesu neefektivitāte un jaunu risinājumu trūkums var negatīvi ietekmēt satura kvalitāti un apmācamo zināšanas. Pasākuma ietvaros tiks izveidotas divas virtuālās programmas ar 3D efektiem un situācijas izmaiņām, atkarībā no pieņemtajiem lēmumiem. Programmas eksaminē izglītojamos un sniedz zināšanu līmeņa vērtējumu.</t>
    </r>
  </si>
  <si>
    <t>Veicināt UCAK mācību procesa un eksaminācijas kvalitātes un efektivitātes uzlabošanu, veidojot virtuālās programmas</t>
  </si>
  <si>
    <t>UCAK</t>
  </si>
  <si>
    <r>
      <rPr>
        <b/>
        <sz val="11"/>
        <rFont val="Arial"/>
        <family val="2"/>
      </rPr>
      <t xml:space="preserve">Cilvēktirdzniecības novēršana un apkarošana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Vienotas tiesību piemērošanas nacionālās izpratnes veidošana par cilvēku tirdzniecības nodarījuma dispozīcijas ekspluatācijas darbību apjomu un veidiem, kā arī par ekspluatācijai pakļautās personas ievainojamību – iesaistīto speciālistu apmācība un sabiedrības izglītošana, iesaistot sabiedriskos plašsaziņas līdzekļus.
</t>
    </r>
  </si>
  <si>
    <t>Cilvēktirdzniecības novēršana un apkarošana</t>
  </si>
  <si>
    <r>
      <rPr>
        <b/>
        <sz val="11"/>
        <rFont val="Arial"/>
        <family val="2"/>
      </rPr>
      <t xml:space="preserve">Paaugstināta efektivitāte cīņā pret  kibernoziegumiem 
</t>
    </r>
    <r>
      <rPr>
        <u/>
        <sz val="11"/>
        <rFont val="Arial"/>
        <family val="2"/>
      </rPr>
      <t>Mērķauditorija:</t>
    </r>
    <r>
      <rPr>
        <sz val="11"/>
        <rFont val="Arial"/>
        <family val="2"/>
        <charset val="186"/>
      </rPr>
      <t xml:space="preserve"> Latvijas iedzīvotāji un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1.Centrālās kibernoziegumu apkarošanas struktūrvienības izveidošana un attīstība, izveidojot arī infotehnisko apskašu un elektronisko pierādījumu apstrādes stacionāro un mobilo laboratorijas;
2.Nodrošināt 2-3 mēnešu profilējošo kursu apguvi dažādās IT specifiskajās jomās: tādas kā tīklu administrēšana, programmēšanas valodas, WEB programmēšana, serveru uzturēšana un programmēšana u.t.t;
2.1. Specializētās struktūrvienības štatā ir jāievieš 3 brīvlīguma darbinieku vakances, ar atalgojumu kas pielīdzināts - vecākā inspektora vidējai mēneša darba samaksai. Brīvlīguma darbinieki tiks piesaistīti konkrēto programmēšanas un analītisko uzdevumu realizācijai uz noteikto laiku. 
3.Nodrošināt katra reģionā, izmeklēšanas struktūrvienību iecirkņu līmenī ar darba stacijām infotehnisko apskašu veikšanai, elektronisko pierādījumu nostiprināšanai un analīzei;
4.Nodrošināt reģionālo struktūrvienību  papildināšanu ar darba stacijām infotehnisko apskašu veikšanai, elektronisko pierādījumu nostiprināšanai un analīzei, datu izgūšanai no mobilajām ierīcēm, no IT ierīcēm (a/m borta datori, viedierīces – pulksteņi, gudra māja, veselības monitoringa viedierīces);
5.Ātrgaitas tīkla izveidošana, ieguldījumi servera risinājumā, kas nepieciešams elektronisko pierādījumu glabātuves izveidošanai, to uzglabāšanai līdz galējam tiesas spriedumam;
6.Ātrgaitas tīkla ierīkošana starp iecirkņiem un kopējā servera risinājuma izveidošana elektronisko pierādījumu ātrākai analīzei, informācijas apmaiņai un to uzglabāšanai elektronisko pierādījumu glabātuvē; 
7.Pilnveidot programmatūru un nodrošināt to uzturēšanu.
</t>
    </r>
  </si>
  <si>
    <t xml:space="preserve">Paaugstināta efektivitāte cīņā pret  kibernoziegumiem </t>
  </si>
  <si>
    <r>
      <rPr>
        <b/>
        <sz val="11"/>
        <rFont val="Arial"/>
        <family val="2"/>
      </rPr>
      <t>Tautsaimniecības izaugsmei atbilstoša profesionālā izglītība</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</si>
  <si>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t xml:space="preserve">Tautsaimniecības izaugsmei atbilstoša profesionālā izglītība
</t>
  </si>
  <si>
    <t xml:space="preserve">16 575 072 </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</si>
  <si>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</si>
  <si>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r>
      <rPr>
        <b/>
        <sz val="11"/>
        <rFont val="Arial"/>
        <family val="2"/>
      </rPr>
      <t xml:space="preserve"> Izveidots konkurētspējīgs policijas profesijas standarts. (studējošajiem)</t>
    </r>
    <r>
      <rPr>
        <u/>
        <sz val="11"/>
        <rFont val="Arial"/>
        <family val="2"/>
      </rPr>
      <t xml:space="preserve">
Mērķauditorija: </t>
    </r>
    <r>
      <rPr>
        <sz val="11"/>
        <rFont val="Arial"/>
        <family val="2"/>
        <charset val="186"/>
      </rPr>
      <t xml:space="preserve">izglītojamie,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Modernizēts Valsts policijas koledžas (VPK) izglītības programmu saturs un īstenošanas metodes (t.sk. interaktīvie mācību līdzekļi, informācijas sistēmas u.c.), izstrādātas, novērtētas un licencētas jaunas pirmā līmeņa profesionālās augstākās izglītības programmas, akreditēts studiju virziens, izstrādāta jauna arodizglītības programma, kā arī izglītības programmas īstenošana personām ar vidējo izglītību un personām ar VPK arodizglītību. Nodrošināts pētniecības darbs un studējošo dalība izglītības apmaiņas programmās un pilnveidota kadetu atalgojuma sistēma. </t>
    </r>
  </si>
  <si>
    <t xml:space="preserve"> Izveidots konkurētspējīgs policijas profesijas standarts. (studējošajiem)</t>
  </si>
  <si>
    <t>VPK</t>
  </si>
  <si>
    <r>
      <rPr>
        <b/>
        <sz val="11"/>
        <rFont val="Arial"/>
        <family val="2"/>
      </rPr>
      <t>Valsts policijas dienesta specifiskajām vajadzībām modernizēts Valsts policijas koledžas izglītības programmu saturs un īstenošanas metodes</t>
    </r>
    <r>
      <rPr>
        <u/>
        <sz val="11"/>
        <rFont val="Arial"/>
        <family val="2"/>
      </rPr>
      <t xml:space="preserve">
Mērķauditorija:</t>
    </r>
    <r>
      <rPr>
        <sz val="11"/>
        <rFont val="Arial"/>
        <family val="2"/>
        <charset val="186"/>
      </rPr>
      <t xml:space="preserve"> Valsts policijas darbinieki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Personāla kvalifikācijas paaugstināšanas sistēma atbilstoši mūsdienu drošības situācijai, tehnoloģiskajam progresam un sabiedrības vajadzībām. Policijas vajadzībām atbilstošu neformālās izglītības programmu, materiāltehniskā nodrošinājuma un infrastruktūras pieejamība. E-mācību vides attīstīšana, kvalitatīva e-mācību platforma. Dienesta specifiskajām vajadzībām modernizēts izglītības programmu saturs un īstenošanas metodes, interaktīvie mācību līdzekļi un virtuālās apmācības programmas, t.sk. interaktīvā šautuve. 
Uz profesionālajām vērtībām balstīta karjeras attīstība, karjeras izaugsmes iespējas, sekmējot darba algas pieaugumu līdztekus produktivitātes un kompetences pieaugumam. </t>
    </r>
  </si>
  <si>
    <t>Valsts policijas dienesta specifiskajām vajadzībām modernizēts Valsts policijas koledžas izglītības programmu saturs un īstenošanas metodes</t>
  </si>
  <si>
    <r>
      <rPr>
        <b/>
        <sz val="11"/>
        <rFont val="Arial"/>
        <family val="2"/>
      </rPr>
      <t>UCAK profesionālās izglītības iestādes  kompleksa izveide</t>
    </r>
    <r>
      <rPr>
        <u/>
        <sz val="11"/>
        <rFont val="Arial"/>
        <family val="2"/>
      </rPr>
      <t xml:space="preserve">
Mērķauditorija:</t>
    </r>
    <r>
      <rPr>
        <sz val="11"/>
        <rFont val="Arial"/>
        <family val="2"/>
        <charset val="186"/>
      </rPr>
      <t xml:space="preserve"> VUGD amatpersonas un UCAK studējošie
</t>
    </r>
    <r>
      <rPr>
        <u/>
        <sz val="11"/>
        <rFont val="Arial"/>
        <family val="2"/>
      </rPr>
      <t>Īstenošanas teritorija:</t>
    </r>
    <r>
      <rPr>
        <sz val="11"/>
        <rFont val="Arial"/>
        <family val="2"/>
        <charset val="186"/>
      </rPr>
      <t xml:space="preserve"> visā Latvijā 
</t>
    </r>
    <r>
      <rPr>
        <u/>
        <sz val="11"/>
        <rFont val="Arial"/>
        <family val="2"/>
      </rPr>
      <t>Veicamās darbības:</t>
    </r>
    <r>
      <rPr>
        <sz val="11"/>
        <rFont val="Arial"/>
        <family val="2"/>
        <charset val="186"/>
      </rPr>
      <t xml:space="preserve"> Koledžas infrastruktūras, kapacitātes un sniegto pakalpojumu kvalitātes attīstība, kā arī personāla profesionālās izglītības ieguves motivācijas sekmēšana, kas cieši saistāma ar amatpersonu profesionālās kompetences un dienesta pienākumu izpildes kvalitātes kāpumu perspektīvā. </t>
    </r>
  </si>
  <si>
    <t>UCAK profesionālās izglītības iestādes  kompleksa izveide</t>
  </si>
  <si>
    <t>P169</t>
  </si>
  <si>
    <r>
      <rPr>
        <b/>
        <sz val="11"/>
        <rFont val="Arial"/>
        <family val="2"/>
      </rPr>
      <t>Valsts policijas koledžas un mācību infrastruktūras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Laboratorijas korpusa Ezermalas ielā 10D, Rīgā atjaunošana, tajā skaitā ēkas energoefektivitātes nodrošināšanas, atsevišķu telpu kapitālā pārbūve, iekšējo un ārējo inženiertīklu pārbūve, kopējās izmaksas 2 472 895 EUR, 
2) Lekciju zāļu korpusa Ezermalas 10A, Rīgā atjaunošana, tajā skaitā ēkas energoefektivitātes nodrošināšana, atsevišķu telpu kapitālā pārbūve, iekšējo un ārējo inženiertīklu pārbūve, kopējās izmaksas 1889156 EUR,
3) šautuves ēkas 640 m2 izbūve (esošā bunkura vietā, ieeja no Ezermalas ielas 10, Rīgā), tajā skaitā esošās būves nojaukšana, vieglas konstrukcijas (sendvičpaneļi) ēkas izbūve, iekšējā apdare, kopējās izmaksas 354 415 EUR,
4) sporta laukuma pārbūve Ezermalas ielā 8A, Rīgā 670 776  EUR, tehniskā apsekošaana - 78664, Pludmales volejbola laukums - 26188, Vingrošanas stieņi un trenažieru laukums - 60106, šķēršļu josla - 56343, futbola laukums un skrejceļš ap futbola laukumu - 325999, Tribīnes - 9998, Streetbola laukumi un grozi - 66446, Ģērbtuves - 47032</t>
    </r>
  </si>
  <si>
    <t>Valsts policijas koledžas un mācību infrastruktūras modernizācija</t>
  </si>
  <si>
    <t>P417</t>
  </si>
  <si>
    <r>
      <rPr>
        <b/>
        <sz val="11"/>
        <rFont val="Arial"/>
        <family val="2"/>
      </rPr>
      <t>Konkurētspējīga mācībspēku atalgojuma paaugstināšana Valsts policijas koledžā</t>
    </r>
    <r>
      <rPr>
        <u/>
        <sz val="11"/>
        <rFont val="Arial"/>
        <family val="2"/>
      </rPr>
      <t xml:space="preserve">
Mērķauditorija: </t>
    </r>
    <r>
      <rPr>
        <sz val="11"/>
        <rFont val="Arial"/>
        <family val="2"/>
        <charset val="186"/>
      </rPr>
      <t xml:space="preserve">Valsts policijas koledžas mācībspēki, akadēmiskais personāls
</t>
    </r>
    <r>
      <rPr>
        <u/>
        <sz val="11"/>
        <rFont val="Arial"/>
        <family val="2"/>
      </rPr>
      <t xml:space="preserve">Īstenošanas teritorija: </t>
    </r>
    <r>
      <rPr>
        <sz val="11"/>
        <rFont val="Arial"/>
        <family val="2"/>
        <charset val="186"/>
      </rPr>
      <t xml:space="preserve">Valsts policijas koledža (Rīga, Daugavpils)
</t>
    </r>
    <r>
      <rPr>
        <u/>
        <sz val="11"/>
        <rFont val="Arial"/>
        <family val="2"/>
      </rPr>
      <t xml:space="preserve">Veicamās darbības: </t>
    </r>
    <r>
      <rPr>
        <sz val="11"/>
        <rFont val="Arial"/>
        <family val="2"/>
        <charset val="186"/>
      </rPr>
      <t xml:space="preserve">
Konkurētspējīga mācībspēku atalgojuma paaugstināšana; 
Elastīga mācībspēku skaita plānošanas un piesaistes sistēma;
Pedagogu kvalifikācijas celšanas sistēma un nodrošinājums.
</t>
    </r>
  </si>
  <si>
    <t>Konkurētspējīga mācībspēku atalgojuma paaugstināšana Valsts policijas koledžā</t>
  </si>
  <si>
    <r>
      <rPr>
        <b/>
        <sz val="11"/>
        <rFont val="Arial"/>
        <family val="2"/>
      </rPr>
      <t>Valsts policijas otrā līmeņa profesionālās augstākās izglītības programmas integrācija kādā no Latvijas valsts universitātēm</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t>
    </r>
    <r>
      <rPr>
        <u/>
        <sz val="11"/>
        <rFont val="Arial"/>
        <family val="2"/>
      </rPr>
      <t>Veicamās darbības:</t>
    </r>
    <r>
      <rPr>
        <sz val="11"/>
        <rFont val="Arial"/>
        <family val="2"/>
        <charset val="186"/>
      </rPr>
      <t xml:space="preserve"> Iestādes darbības izvērtēšanas modelis
Virtuālās apmācības programmas
Fakultātes izveide kādā no valsts universitātēm
</t>
    </r>
  </si>
  <si>
    <t xml:space="preserve">Valsts policijas otrā līmeņa profesionālās augstākās izglītības programmas integrācija kādā no Latvijas valsts universitātēm
</t>
  </si>
  <si>
    <r>
      <rPr>
        <b/>
        <sz val="11"/>
        <rFont val="Arial"/>
        <family val="2"/>
      </rPr>
      <t>Valsts policijas koledžas tehnisko mācību līdzekļu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Valsts policijas koledža (Rīga)
</t>
    </r>
    <r>
      <rPr>
        <u/>
        <sz val="11"/>
        <rFont val="Arial"/>
        <family val="2"/>
      </rPr>
      <t xml:space="preserve">Veicamās darbības: 
1) </t>
    </r>
    <r>
      <rPr>
        <sz val="11"/>
        <rFont val="Arial"/>
        <family val="2"/>
        <charset val="186"/>
      </rPr>
      <t>Nodrošināt koledžas vajadzībām atbilstošu bruņojumu un ekipējumu, tehniskos līdzekļus un cita veida materiāli tehnisko nodrošinājumu izglītības programmu īstenošanai. Pilnveidot bruņojuma un ekipējuma aprites kārtību.                                
2) Izglītības iestādes (Valsts policijas koledžas) prestiža stiprināšana un pieejamības palielināšana. Nodrošināt koledžas vajadzībām atbilstošu bruņojumu un ekipējumu, tehniskos līdzekļus un cita veida materiāli tehnisko nodrošinājumu izglītības programmu īstenošanai. Pilnveidot bruņojuma un ekipējuma aprites kārtību.</t>
    </r>
  </si>
  <si>
    <t>Valsts policijas koledžas tehnisko mācību līdzekļu modernizācija</t>
  </si>
  <si>
    <r>
      <rPr>
        <b/>
        <sz val="11"/>
        <rFont val="Arial"/>
        <family val="2"/>
      </rPr>
      <t xml:space="preserve">Darba vidē balstīta elastīga mācību piedāvājuma, tostarp modulārās izglītības un e-vidē balstītas izslītības attīstība Valsts policijas koledžā. </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IPAS un koledžas e-mācību vides attīstīšana, efektīvas pārvaldības un uzturēšanas atbalsta mehānismu ieviešana
Visu policijas darbā izmantojamo informācijas sistēmu testa vai mācību vides pieejamības nodrošināšana koledžā un izmantošana mācību procesā.
Mūsdienu tehnoloģiskam progresam atbilstošas datortehnikas un citu IT iekārtu ieviešana un pieejamība koledžā nepieciešamā apjomā. Informācijas sistēmu izmantošanai pieejamas vides (datorklašu, interneta, serveru) ierīkošana.
Jaunu IKT risinājumus ieviešana atbilstoši mūsdienu prasībām, izglītības modernizācijas rekomendācijām un izglītības standartiem.
Apmācību nodrošināšana Valsts policijas amatpersonām (IT speciālistiem un analītiķiem) par jaunākajiem instrumentiem (rīkiem un metodēm) kriminālizlūkošanas un operatīvās darbības jomā. 
</t>
    </r>
  </si>
  <si>
    <t xml:space="preserve">Darba vidē balstīta elastīga mācību piedāvājuma, tostarp modulārās izglītības un e-vidē balstītas izslītības attīstība Valsts policijas koledžā. </t>
  </si>
  <si>
    <r>
      <rPr>
        <b/>
        <sz val="11"/>
        <rFont val="Arial"/>
        <family val="2"/>
      </rPr>
      <t xml:space="preserve">Profesionālās kultūrizglītības sistēmas reformas pabeigšana </t>
    </r>
    <r>
      <rPr>
        <u/>
        <sz val="11"/>
        <rFont val="Arial"/>
        <family val="2"/>
      </rPr>
      <t xml:space="preserve">
Mērķauditorija:</t>
    </r>
    <r>
      <rPr>
        <sz val="11"/>
        <rFont val="Arial"/>
        <family val="2"/>
        <charset val="186"/>
      </rPr>
      <t xml:space="preserve"> profesionālās kultūrizglītības iestāžu audzēkņi, pedagogi.
</t>
    </r>
    <r>
      <rPr>
        <u/>
        <sz val="11"/>
        <rFont val="Arial"/>
        <family val="2"/>
      </rPr>
      <t xml:space="preserve">Īstenošanas teritorija: </t>
    </r>
    <r>
      <rPr>
        <sz val="11"/>
        <rFont val="Arial"/>
        <family val="2"/>
        <charset val="186"/>
      </rPr>
      <t xml:space="preserve">Rīga, Liepāja, Rēzekne.
</t>
    </r>
    <r>
      <rPr>
        <u/>
        <sz val="11"/>
        <rFont val="Arial"/>
        <family val="2"/>
      </rPr>
      <t xml:space="preserve">Veicamās darbības: </t>
    </r>
    <r>
      <rPr>
        <sz val="11"/>
        <rFont val="Arial"/>
        <family val="2"/>
        <charset val="186"/>
      </rPr>
      <t xml:space="preserve">Profesionālās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t>
    </r>
  </si>
  <si>
    <t xml:space="preserve">Profesionālās kultūrizglītības sistēmas reformas pabeigšana </t>
  </si>
  <si>
    <r>
      <rPr>
        <b/>
        <sz val="11"/>
        <rFont val="Arial"/>
        <family val="2"/>
      </rPr>
      <t>Sniegumā balstītā profesionālās izglītības finansēšanas modeļa attīstība un ieviešana</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izglītības programmu izmaksu koeficientu pārskatīšana, nodrošinot pakāpenisku pāreju uz programmu finansēšanu atbilstoši to reālajām izmaksām; 2) pedagogu un nozaru profesionāļu motivēšana darbam profesionālās izglītības nodrošināšanā, 3) stipendiju piešķiršana atbilstoši profesionālās izglītības iestāžu audzēkņu mācību sniegumam un sociāli-ekonomiskajām profilam.</t>
    </r>
  </si>
  <si>
    <t>Sniegumā balstītā profesionālās izglītības finansēšanas modeļa attīstība un ieviešana</t>
  </si>
  <si>
    <t>KM,VM, ZM, IeM, LM, augstskolas</t>
  </si>
  <si>
    <t>16. Rīcības virziens “Saliedētība”</t>
  </si>
  <si>
    <t>Sabiedrības izpratnes par daudzveidību kā resursu palielināšana, stiprinot starpgrupu un starpkultūru komunikācijas prasmes un saziņas intensitāti, dažādības vadību, kā arī diskriminācijas mazināšanu</t>
  </si>
  <si>
    <r>
      <rPr>
        <b/>
        <sz val="11"/>
        <rFont val="Arial"/>
        <family val="2"/>
      </rPr>
      <t xml:space="preserve">Atbalsta pasākumi personu, kurām nepieciešama starptautiskā aizsardzība, uzņemšanai un izmitināšanai Latvijā 
</t>
    </r>
    <r>
      <rPr>
        <u/>
        <sz val="11"/>
        <rFont val="Arial"/>
        <family val="2"/>
      </rPr>
      <t xml:space="preserve">Mērķauditorija: </t>
    </r>
    <r>
      <rPr>
        <sz val="11"/>
        <rFont val="Arial"/>
        <family val="2"/>
        <charset val="186"/>
      </rPr>
      <t xml:space="preserve">personas, kurām nepieciešama starptautiskā aizsardzība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atbalsta pasākumi personu, kurām nepieciešama starptautiskā aizsardzība, uzņemšanai un izmitināšanai Latvijā (projekts, kura īstenošana noritētu 2-3 posmos):
1) Atbalsta sniegšana patvēruma meklētājiem:
- Tulkošanas pakalpojumu nodrošināšana patvēruma procedūras ietvaros;
- Medicīniskās palīdzības un palīgierīču iegādes nodrošināšana;
- Patvēruma meklētāju nodrošināšana ar pārtikas un higiēnas precēm;
- Patvēruma meklētāju nodrošināšana ar Rīgas pilsētas sabiedriskā transporta braukšanas kartēm;
- Psiholoģiskās palīdzības nodrošināšana;
- Cita veida materiālās palīdzības nodrošināšana;
- Bērnu pieskatīšana;
- Transportlīdzekļu uzturēšana;
- Tehniskā atbalsta nodrošināšana PMC;
2) Patvēruma meklētāju centra ēku labiekārtošana;
3) Pārvaldes darbinieku kapacitātes nodrošināšana;
4) Inkasācijas pakalpojumu nodrošināšana PMC;
5) Patvēruma meklētāju centra ēku korpusu tehniskā stāvokļa uzlabošana un labiekārtošana;
6) video tulkošana (programmatūra, licences, ap 50000 euro/gadā, tehniskais aprīkojums).</t>
    </r>
  </si>
  <si>
    <t xml:space="preserve">Atbalsta pasākumi personu, kurām nepieciešama starptautiskā aizsardzība, uzņemšanai un izmitināšanai Latvijā </t>
  </si>
  <si>
    <t>PMF</t>
  </si>
  <si>
    <r>
      <rPr>
        <b/>
        <sz val="11"/>
        <rFont val="Arial"/>
        <family val="2"/>
      </rPr>
      <t xml:space="preserve">Kapacitātes celšana migrācijas plūsmu pārvaldības jomā 
</t>
    </r>
    <r>
      <rPr>
        <u/>
        <sz val="11"/>
        <rFont val="Arial"/>
        <family val="2"/>
      </rPr>
      <t>Mērķauditorija:</t>
    </r>
    <r>
      <rPr>
        <sz val="11"/>
        <rFont val="Arial"/>
        <family val="2"/>
        <charset val="186"/>
      </rPr>
      <t xml:space="preserve"> PMLP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kapacitātes celšana migrācijas plūsmu pārvaldības jomā (2-3 posmi)
1) Svešvalodu apmācība;
2) Profesionālā apmācība (apmācību stažēšanās programmas, pieredzes apmaiņas vizītes, ES forumi, profesionālā apmācība Latvijā (semināri, apmācību kursi), vieslektori, interaktīvi rīki, rokasgrāmatas jaunajam darbiniekam (mācību platforma).
</t>
    </r>
  </si>
  <si>
    <t xml:space="preserve">Kapacitātes celšana migrācijas plūsmu pārvaldības jomā </t>
  </si>
  <si>
    <t>Sabiedrības digitālo un jauno tehnoloģiju prasmju attīstība, veidojot specifiskas programmas digitālo prasmju paaugstināšanai un sekmējot uzņēmumu līdzdalību to finansēšanā</t>
  </si>
  <si>
    <r>
      <rPr>
        <b/>
        <sz val="11"/>
        <rFont val="Arial"/>
        <family val="2"/>
      </rPr>
      <t xml:space="preserve">Digitālo un jauno tehnoloģiju prasmju attīstības programmas izstrāde un īstenošana publiskajā pārvaldē </t>
    </r>
    <r>
      <rPr>
        <u/>
        <sz val="11"/>
        <rFont val="Arial"/>
        <family val="2"/>
      </rPr>
      <t xml:space="preserve">
Mērķauditorija: </t>
    </r>
    <r>
      <rPr>
        <sz val="11"/>
        <rFont val="Arial"/>
        <family val="2"/>
        <charset val="186"/>
      </rPr>
      <t xml:space="preserve">Tiešajā valsts pārvaldē un pašvaldībās nodarbinātie. + NVO, komersanti un sabiedrības pārstāvji (ja pieejams pietiekams finansējuma apjoms).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Minimālo zināšanu un digitālo prasmju standarta izstrāde,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t>
    </r>
  </si>
  <si>
    <t xml:space="preserve">Digitālo un jauno tehnoloģiju prasmju attīstības programmas izstrāde un īstenošana publiskajā pārvaldē </t>
  </si>
  <si>
    <t>VK, IZM</t>
  </si>
  <si>
    <t>Valsts administrācijas skola,
visas ministrijas</t>
  </si>
  <si>
    <r>
      <rPr>
        <b/>
        <sz val="11"/>
        <rFont val="Arial"/>
        <family val="2"/>
      </rPr>
      <t xml:space="preserve">PMLP IKT infrastruktūras modernizācija 
</t>
    </r>
    <r>
      <rPr>
        <u/>
        <sz val="11"/>
        <rFont val="Arial"/>
        <family val="2"/>
      </rPr>
      <t>Mērķauditorija:</t>
    </r>
    <r>
      <rPr>
        <sz val="11"/>
        <rFont val="Arial"/>
        <family val="2"/>
        <charset val="186"/>
      </rPr>
      <t xml:space="preserve"> migrācijas un patvēruma procesos iesaistītās valsts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PMLP IKT infrastruktūras modernizācija (nodrošina IeM IC):
1)Tehniskā infrastruktūra (serveri, datu glabātuves, tīkla iekārtas)
2) Licences (Oracle DBVS, SAP)
3) IKT uzturēšanas izdevumi
4) PMLP darbavietu aprīkošana un atjaunošana</t>
    </r>
  </si>
  <si>
    <t xml:space="preserve">PMLP IKT infrastruktūras modernizācija </t>
  </si>
  <si>
    <r>
      <rPr>
        <b/>
        <sz val="11"/>
        <rFont val="Arial"/>
        <family val="2"/>
      </rPr>
      <t xml:space="preserve">Statistikas un rezultatīvo rādītāju modernizācija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statistikas un rezultatīvo rādītāju modernizācija, lai ieviestu jaunu, modernizētu pieeju statistikas datu vākšanai un prognozēšanai PMLP (programmatūras rīki statistikas datu apstrādei, apkopošanai, publicēšanai, dashboard), PMLP migrācijas jomas personāla kompetences attīstība, lai ieviestu pašapkalpošanas pieeju statistikas sagatavošanā un analīzē
</t>
    </r>
  </si>
  <si>
    <t xml:space="preserve">Statistikas un rezultatīvo rādītāju modernizācija </t>
  </si>
  <si>
    <r>
      <rPr>
        <b/>
        <sz val="11"/>
        <rFont val="Arial"/>
        <family val="2"/>
      </rPr>
      <t xml:space="preserve">Digitalizēšanas procesa attīstība un Elektronisko dokumentu arhīva modernizācija 
</t>
    </r>
    <r>
      <rPr>
        <u/>
        <sz val="11"/>
        <rFont val="Arial"/>
        <family val="2"/>
      </rPr>
      <t>Mērķauditorija:</t>
    </r>
    <r>
      <rPr>
        <sz val="11"/>
        <rFont val="Arial"/>
        <family val="2"/>
        <charset val="186"/>
      </rPr>
      <t xml:space="preserve"> migrācijas un patvēruma procesos iesaistītie ārzemnieki un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Digitalizēšanas procesa attīstība un Elektronisko dokumentu arhīva modernizācija
Izmantojot Eiropas Savienības Strukturālo reformu attīstības programmas ietvaros kopīgi ar Somijas ekspertiem no „HAUS Finnish Institute of Public Management Ltd.” definēto digitalizēšanas procesa pārmaiņu pārvaldības modeli, īstenot veiksmīgu digitalizēšanas procesa attīstību PMLP biznesa procesos un nodrošināt Elektroniskā dokumentu arhīva modernizāciju.
+ lietvedības modernizācija (skatīt arī jaunu e-pakalpojumu kontekstā, piemēram, lai nav jāiesniedz UA pieteikums klātienē)
Tehniskā infrastruktūra, gala aprīkojums, procesu izmaiņu vadība, apmācības, pieredzes apmaiņa, biroja aprīkojums, Ārlietu ministrijas piesaistes iespējas (Ārvalstu investoru padomes secinājumi)
</t>
    </r>
  </si>
  <si>
    <t xml:space="preserve">Digitalizēšanas procesa attīstība un Elektronisko dokumentu arhīva modernizācija </t>
  </si>
  <si>
    <r>
      <rPr>
        <b/>
        <sz val="11"/>
        <rFont val="Arial"/>
        <family val="2"/>
      </rPr>
      <t xml:space="preserve">Vienotās migrācijas informācijas sistēmas programmatūras platformas modernizēšana (2 posmi) 
</t>
    </r>
    <r>
      <rPr>
        <u/>
        <sz val="11"/>
        <rFont val="Arial"/>
        <family val="2"/>
      </rPr>
      <t>Mērķauditorija:</t>
    </r>
    <r>
      <rPr>
        <sz val="11"/>
        <rFont val="Arial"/>
        <family val="2"/>
        <charset val="186"/>
      </rPr>
      <t xml:space="preserve"> migrācijas un patvēruma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projekta “Vienotās migrācijas informācijas sistēmas programmatūras platformas modernizēšana” (2 posmi) ietvaros īstenot pasākumus, lai veiktu VMIS programmatūras platformas modernizēšanu un VMIS integrāciju ar PMLP citiem, modernākiem IKT risinājumiem, uzlabotu PMLP procesos izmantoto informācijas tehnoloģiju darbības kvalitāti, kā arī VMIS lietotājiem nodrošinātu atbilstošu darba vidi un apmācības par VMIS lietošanas jautājumiem
</t>
    </r>
    <r>
      <rPr>
        <u/>
        <sz val="11"/>
        <rFont val="Arial"/>
        <family val="2"/>
      </rPr>
      <t>Galvenās aktivitātes:</t>
    </r>
    <r>
      <rPr>
        <sz val="11"/>
        <rFont val="Arial"/>
        <family val="2"/>
        <charset val="186"/>
      </rPr>
      <t xml:space="preserve">
1) VMIS programmatūras platformas, kas sastāv no Darba atļauju reģistra, Ielūgumu reģistra,  Patvēruma meklētāju reģistra,  Uzturēšanās atļauju reģistra,  Izraidīto ārzemnieku un ieceļošanas aizliegumu reģistra attīstība (e-pakalpojumi, lietotāju konti, auditi u.tml)
2) Pārvaldes biznesa procesu modernizācija, ieviešot procesu automatizāciju un programmatūras robotu izmantošanu</t>
    </r>
  </si>
  <si>
    <t xml:space="preserve">Vienotās migrācijas informācijas sistēmas programmatūras platformas modernizēšana (2 posmi) </t>
  </si>
  <si>
    <r>
      <rPr>
        <b/>
        <sz val="11"/>
        <rFont val="Arial"/>
        <family val="2"/>
      </rPr>
      <t xml:space="preserve">Publicitāte/Informācijas kampaņas par legālās migrācijas procesiem 
</t>
    </r>
    <r>
      <rPr>
        <u/>
        <sz val="11"/>
        <rFont val="Arial"/>
        <family val="2"/>
      </rPr>
      <t xml:space="preserve">Mērķauditorija: </t>
    </r>
    <r>
      <rPr>
        <sz val="11"/>
        <rFont val="Arial"/>
        <family val="2"/>
        <charset val="186"/>
      </rPr>
      <t xml:space="preserve">migrācijas un patvēruma procesos iesaistītie ārzemnieki, komercsabiedrības, valsts iestādes un 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publicitāte/informācijas kampaņas un informatīvie materiāli par legālās migrācijas procesiem, lai paaugstinātu gan trešo valstu pilsoņu uzaicinātāju (piemēram, darba devēju, izglītības iestāžu), gan pašu ārzemnieku informētību par legālās migrācijas jautājumiem un lai paātrinātu administratīvās procedūras, kā arī samazinātu ārzemnieku nelikumīgu ieceļošanu un uzturēšanos Latvijas Republikā</t>
    </r>
  </si>
  <si>
    <t xml:space="preserve">Publicitāte/Informācijas kampaņas par legālās migrācijas procesiem </t>
  </si>
  <si>
    <t>Individuālo un institucionālo atbalsta pasākumu veidošana  un nodrošināšana sociāli ekonomiskiem riskiem un pāridarīšanai pakļautiem bērniem un jauniešiem ( jaunajiem vecākiem, studējošajiem no trūcīgām un sociāli mazāk aizsargātām ģimenēm, reemigrantu un migrantu bērniem), sniedzot materiālo (stipendiju fondi, transporta, ēdināšanas, dienesta viesnīcas izdevumu segšana) un cita veida (valodas apguve, psiholoģiskā palīdzība u.c.) atbalstu</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</si>
  <si>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Sociālo stipendiju fonds sociāli neaizsargātiem studentiem (invaliditāte, trūcīgie un maznodrošinātie, studenti no daudzbērnu ģimenēm - 2% no studējošo skaita valsts augstskolās), paredzot stipendiju 344 EUR uz 10 mēnešiem. Bērnu piedzimšanas gadījumā stipendija tiek rēķināta 15% no studējošajiem, 350EUR apmērā uz 10 mēnešiem. </t>
    </r>
  </si>
  <si>
    <t>Sociālās iekļautības attīstība augstākajā izglītībā</t>
  </si>
  <si>
    <t>LM, AII</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</si>
  <si>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Atbalsta pasākumi personu ar invaliditāti vienlīdzīgu iespēju un tiesību īstenošanai augstākajā izglītībā. </t>
    </r>
  </si>
  <si>
    <t>Vides pielāgošana izglītības iestādēs, speciālo mācību līdzekļu attīstība un nodrošināšana un citi atbalsta pasākumi bērniem un jauniešiem ar invaliditāti un speciālām vajadzībām</t>
  </si>
  <si>
    <r>
      <rPr>
        <b/>
        <sz val="11"/>
        <rFont val="Arial"/>
        <family val="2"/>
      </rPr>
      <t xml:space="preserve">Nacionālās vīzu informācijas sistēmas (NVIS) lietošana un attīstīšana 
</t>
    </r>
    <r>
      <rPr>
        <u/>
        <sz val="11"/>
        <rFont val="Arial"/>
        <family val="2"/>
      </rPr>
      <t xml:space="preserve">Mērķauditorija: </t>
    </r>
    <r>
      <rPr>
        <sz val="11"/>
        <rFont val="Arial"/>
        <family val="2"/>
        <charset val="186"/>
      </rPr>
      <t xml:space="preserve">migrācijas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projekta “Nacionālās vīzu informācijas sistēmas (NVIS) lietošana un attīstīšana” ietvaros tiks veikti pasākumi, lai uzlabotu vīzu apstrādes procesā izmantoto informācijas tehnoloģiju darbības kvalitāti, NVIS lietotājiem nodrošinātu atbilstošu darba vidi un sniegtu nepieciešamās konsultācijas un apmācības par NVIS lietošanas jautājumiem: 
1) NVIS programmatūras attīstība un pilnveidošana (t.sk. digitalizācijas process);
2) Vīzu pieteikumu apstrādes darbavietu aprīkošana ar jaunu un modernu tehnisko aprīkojumu;
3) NVIS lietotāju apmācības.
</t>
    </r>
  </si>
  <si>
    <t xml:space="preserve">Nacionālās vīzu informācijas sistēmas (NVIS) lietošana un attīstīšana </t>
  </si>
  <si>
    <t>RPVI</t>
  </si>
  <si>
    <r>
      <rPr>
        <b/>
        <sz val="11"/>
        <rFont val="Arial"/>
        <family val="2"/>
      </rPr>
      <t xml:space="preserve">ABIS - sistēmas kapacitātes uzlabošana un esošo meklēšanas dziņu atjaunināšana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Tiks veikta BDAS tehnoloģiskās platformas kapacitātes paaugstināšana, lai nodrošinātu apstrādes apjomu un ātrumu atbilstoši pieaugošajam apstrādājamo datu apjomam un prasībām</t>
    </r>
  </si>
  <si>
    <t>ABIS - sistēmas kapacitātes uzlabošana un esošo meklēšanas dziņu atjaunināšana</t>
  </si>
  <si>
    <t>Preventīvi un pastāvīgi pasākumi visu veidu vardarbības mazināšanai izglītības iestādēs un atbalsta pasākumi bērniem un jauniešiem, pedagogiem, skolas personālam un ģimenēm</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</si>
  <si>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</si>
  <si>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Biometrisko datu apstrādes gala iekārtu un programmnodrošinājuma iegāde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Iegādāties papildu biometrijas datu iegūšanas aprīkojumu un programmnodrošinājumu Valsts policijai un tiesībsargājošajām iestādēm</t>
    </r>
  </si>
  <si>
    <t>Biometrisko datu apstrādes gala iekārtu un programmnodrošinājuma iegāde</t>
  </si>
  <si>
    <r>
      <rPr>
        <b/>
        <sz val="11"/>
        <rFont val="Arial"/>
        <family val="2"/>
      </rPr>
      <t>Tehnoloģiju pārneses procesa īstenošana</t>
    </r>
    <r>
      <rPr>
        <u/>
        <sz val="11"/>
        <rFont val="Arial"/>
        <family val="2"/>
      </rPr>
      <t xml:space="preserve">
Mērķauditorija:</t>
    </r>
    <r>
      <rPr>
        <sz val="11"/>
        <rFont val="Arial"/>
        <family val="2"/>
        <charset val="186"/>
      </rPr>
      <t xml:space="preserve"> komersanti un pētniecības organizācijas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pētniecības rezultātu komercializācijai, tādējādi palielinot pētniecības organizāciju ienākumus no pētījumu rezultātu komercializēšanas, kā arī inovācijas aktivitātes MVU veicināšana, nodrošinot piekļuvi ārpakalpojumiem jaunu produktu vai tehnoloģiju attīstībai
</t>
    </r>
    <r>
      <rPr>
        <u/>
        <sz val="11"/>
        <rFont val="Arial"/>
        <family val="2"/>
      </rPr>
      <t xml:space="preserve">Atbalsta veids: </t>
    </r>
    <r>
      <rPr>
        <sz val="11"/>
        <rFont val="Arial"/>
        <family val="2"/>
        <charset val="186"/>
      </rPr>
      <t xml:space="preserve">grants 
</t>
    </r>
    <r>
      <rPr>
        <u/>
        <sz val="11"/>
        <rFont val="Arial"/>
        <family val="2"/>
      </rPr>
      <t>Projekta iesniedzējs:</t>
    </r>
    <r>
      <rPr>
        <sz val="11"/>
        <rFont val="Arial"/>
        <family val="2"/>
        <charset val="186"/>
      </rPr>
      <t xml:space="preserve"> LIAA (Tehnoloģiju aģentūra)</t>
    </r>
  </si>
  <si>
    <r>
      <rPr>
        <b/>
        <sz val="11"/>
        <rFont val="Arial"/>
        <family val="2"/>
      </rPr>
      <t xml:space="preserve">Nacionālā (kopējā) situācijas attēla izveidošana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Latvijas ārējā sauszemes robeža
</t>
    </r>
    <r>
      <rPr>
        <u/>
        <sz val="11"/>
        <rFont val="Arial"/>
        <family val="2"/>
      </rPr>
      <t>Veicamās darbības:</t>
    </r>
    <r>
      <rPr>
        <sz val="11"/>
        <rFont val="Arial"/>
        <family val="2"/>
        <charset val="186"/>
      </rPr>
      <t xml:space="preserve"> 
Turpināt attīstīt Valsts robežsardzes Robežuzraudzības un kontroles sistēmu.
No jauna iegādāto VRS videonovērošanas sistēmas uzturēšana
No jauna iegādāto VRS sensoru sistēmu uzturēšana
No jauna iegādāto Datu pārraides un uzglabāšanas aprīkojuma uzturēšana
No jauna iegādāto RKS un to komponentu uzturēšana un nepārtrauktas darbības nodrošināšana
</t>
    </r>
  </si>
  <si>
    <t>Nacionālā (kopējā) situācijas attēla izveidošana</t>
  </si>
  <si>
    <r>
      <rPr>
        <b/>
        <sz val="11"/>
        <rFont val="Arial"/>
        <family val="2"/>
      </rPr>
      <t xml:space="preserve">Valsts robežsardzes kriminālizmeklēšanas struktūrvienību kapacitātes uzlabošana, iegādājoties specializētu tehnisko aprīkojumu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Plānots iegādāties:
2.1. IMEI/IMSI kodu skenēšanas iekārtu;
2.Mini audio ierakstīšanas ierīces; 
3. GPS sekošanas ierīces;
4. Klātbūtnes uztveršanas sistēmas;
5. IP kameras ar komplektējošām sastāvdaļām;
6. Mikroautobusi ar nepieciešamo aprīkojumu, tehnisko un IKT nodrošinājumu operatīvo un kriminālprocesuālo darbību veikšanai; 
7. Vieglās automašīnās  4x4 ar visu nepieciešamo aprīkojumu operatīvajam transportlīdzeklim;
8. Papildus speciālā tehnika Mikroautobusu un vieglo a/m aprīkošanai;                     
9. Datu izgūšanas, izgūto datu analītiskās programmatūras
10. Analītiskās programmatūras licences; un audio ierakstu analītika, spektra uzlabošana un trokšņu noņemšanas programmatūraN</t>
    </r>
  </si>
  <si>
    <t>Valsts robežsardzes kriminālizmeklēšanas struktūrvienību kapacitātes uzlabošana, iegādājoties specializētu tehnisko aprīkojumu</t>
  </si>
  <si>
    <r>
      <rPr>
        <b/>
        <sz val="11"/>
        <rFont val="Arial"/>
        <family val="2"/>
      </rPr>
      <t xml:space="preserve">Aizturēto ārzemnieku uzņemšanas kapacitātes stiprināšana  un atgriešanas pasākumu organizēšana un pilnveidošana 
</t>
    </r>
    <r>
      <rPr>
        <u/>
        <sz val="11"/>
        <rFont val="Arial"/>
        <family val="2"/>
      </rPr>
      <t xml:space="preserve">Mērķauditorija: </t>
    </r>
    <r>
      <rPr>
        <sz val="11"/>
        <rFont val="Arial"/>
        <family val="2"/>
        <charset val="186"/>
      </rPr>
      <t xml:space="preserve">Valsts robežsardze, aizturētās personas un Latvijas iedzīvotāji
</t>
    </r>
    <r>
      <rPr>
        <u/>
        <sz val="11"/>
        <rFont val="Arial"/>
        <family val="2"/>
      </rPr>
      <t>Īstenošanas teritorija:</t>
    </r>
    <r>
      <rPr>
        <sz val="11"/>
        <rFont val="Arial"/>
        <family val="2"/>
        <charset val="186"/>
      </rPr>
      <t xml:space="preserve"> Valsts robežas teritorija
</t>
    </r>
    <r>
      <rPr>
        <u/>
        <sz val="11"/>
        <rFont val="Arial"/>
        <family val="2"/>
      </rPr>
      <t xml:space="preserve">Veicamās darbības: </t>
    </r>
    <r>
      <rPr>
        <sz val="11"/>
        <rFont val="Arial"/>
        <family val="2"/>
        <charset val="186"/>
      </rPr>
      <t>Organizēt aizturēto  ārzemnieku tai skaitā patvēruma meklētāju uzturēšanu un izmitināšanu. Piespiedu izraidīšanas pasākumu organizēšana</t>
    </r>
  </si>
  <si>
    <t xml:space="preserve">Aizturēto ārzemnieku uzņemšanas kapacitātes stiprināšana  un atgriešanas pasākumu organizēšana un pilnveidošana </t>
  </si>
  <si>
    <r>
      <rPr>
        <b/>
        <sz val="11"/>
        <rFont val="Arial"/>
        <family val="2"/>
      </rPr>
      <t>Atbalsts vietējiem apstākļiem un klimata pārmaiņām piemērotu  lauksaimniecības kultūraugu šķirņu selekcijai</t>
    </r>
    <r>
      <rPr>
        <u/>
        <sz val="11"/>
        <rFont val="Arial"/>
        <family val="2"/>
      </rPr>
      <t xml:space="preserve">
Mērķauditorija: </t>
    </r>
    <r>
      <rPr>
        <sz val="11"/>
        <rFont val="Arial"/>
        <family val="2"/>
        <charset val="186"/>
      </rPr>
      <t xml:space="preserve">institūcijas, kas nodarbojas ar lauksaimniecības kultūraugu šķirņu selekciju;
</t>
    </r>
    <r>
      <rPr>
        <u/>
        <sz val="11"/>
        <rFont val="Arial"/>
        <family val="2"/>
      </rPr>
      <t xml:space="preserve">Īstenošanas vieta: </t>
    </r>
    <r>
      <rPr>
        <sz val="11"/>
        <rFont val="Arial"/>
        <family val="2"/>
        <charset val="186"/>
      </rPr>
      <t xml:space="preserve">Latvija;                          
</t>
    </r>
    <r>
      <rPr>
        <u/>
        <sz val="11"/>
        <rFont val="Arial"/>
        <family val="2"/>
      </rPr>
      <t xml:space="preserve">Veicamās darbības: </t>
    </r>
    <r>
      <rPr>
        <sz val="11"/>
        <rFont val="Arial"/>
        <family val="2"/>
        <charset val="186"/>
      </rPr>
      <t>valsts atbalsts nepieciešams selekcijas izejmateriāla izpētei,  hibrīdu iegūšanai, novērtēšanai, perspektīvā selekcijas materiāla reģistrācijai. Valsts atbalsts nodrošinās primārās lauksaimniecības produkcijas ražotājiem iespēju saimniecības tehnoloģiskajos procesos izmantot Latvijas klimatiskajiem apstākļiem piemērotas kultūraugu šķirnes.</t>
    </r>
  </si>
  <si>
    <t>Atbalsts vietējiem apstākļiem un klimata pārmaiņām piemērotu  lauksaimniecības kultūraugu šķirņu selekcijai</t>
  </si>
  <si>
    <r>
      <rPr>
        <b/>
        <sz val="11"/>
        <rFont val="Arial"/>
        <family val="2"/>
      </rPr>
      <t>Būvniecības zinātniski tehnoloģiskā centra izveide</t>
    </r>
    <r>
      <rPr>
        <u/>
        <sz val="11"/>
        <rFont val="Arial"/>
        <family val="2"/>
      </rPr>
      <t xml:space="preserve">
Mērķauditorija: </t>
    </r>
    <r>
      <rPr>
        <sz val="11"/>
        <rFont val="Arial"/>
        <family val="2"/>
        <charset val="186"/>
      </rPr>
      <t xml:space="preserve">būvniecības nozares uzņēmumi, būvmateriālu ražotāji, nekustamo īpašumu attīstītāji, visu vecumu jaunieši, būvniecības nozares saistītās nozares
</t>
    </r>
    <r>
      <rPr>
        <u/>
        <sz val="11"/>
        <rFont val="Arial"/>
        <family val="2"/>
      </rPr>
      <t>Īstenošanas vieta:</t>
    </r>
    <r>
      <rPr>
        <sz val="11"/>
        <rFont val="Arial"/>
        <family val="2"/>
        <charset val="186"/>
      </rPr>
      <t xml:space="preserve"> visa Latvija (konkrēts efektīvākais novietojums tiks noteikts priekšizpētē)
</t>
    </r>
    <r>
      <rPr>
        <u/>
        <sz val="11"/>
        <rFont val="Arial"/>
        <family val="2"/>
      </rPr>
      <t>Veicamās darbības:</t>
    </r>
    <r>
      <rPr>
        <sz val="11"/>
        <rFont val="Arial"/>
        <family val="2"/>
        <charset val="186"/>
      </rPr>
      <t xml:space="preserve"> ieguldījumi infrastruktūrā un nepieciešamajās iekārtās un aprīkojumā ar mērķi centrā demonstrēt būvniecības nozares sasniegumus, inovācijas un jaunās tehnoloģijas, lai demonstrētu jaunāko tehnoloģiju un inovāciju pielietojuma ieguvumus un sekmētu to  ieviešanu nozarē, kā arī veicinātu būvniecības, kā potenciālās karjeras, izvēli.
</t>
    </r>
  </si>
  <si>
    <t>Būvniecības zinātniski tehnoloģiskā centra izveide</t>
  </si>
  <si>
    <t>Stratēģisku inovācijas partnerību un ekosistēmu attīstības atbalstīšana, t.sk. reģionālo zināšanu partnerību attīstībai un dizaina inovācijai</t>
  </si>
  <si>
    <r>
      <rPr>
        <b/>
        <sz val="11"/>
        <rFont val="Arial"/>
        <family val="2"/>
      </rPr>
      <t>Nacionālā gēnu datu ezera izveide</t>
    </r>
    <r>
      <rPr>
        <u/>
        <sz val="11"/>
        <rFont val="Arial"/>
        <family val="2"/>
      </rPr>
      <t xml:space="preserve">
Mērķauditorija: </t>
    </r>
    <r>
      <rPr>
        <sz val="11"/>
        <rFont val="Arial"/>
        <family val="2"/>
        <charset val="186"/>
      </rPr>
      <t xml:space="preserve">komersanti, zinātnieki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nacionālā gēnu datu ezera izveide, paredzot tā integrāciju Eiropas cilvēka veselības pētniecības iniciatīvās (Genom declaration)
</t>
    </r>
    <r>
      <rPr>
        <u/>
        <sz val="11"/>
        <rFont val="Arial"/>
        <family val="2"/>
      </rPr>
      <t>Atbalsta veids:</t>
    </r>
    <r>
      <rPr>
        <sz val="11"/>
        <rFont val="Arial"/>
        <family val="2"/>
        <charset val="186"/>
      </rPr>
      <t xml:space="preserve"> grants 
</t>
    </r>
  </si>
  <si>
    <t>Nacionālā gēnu datu ezera izveide</t>
  </si>
  <si>
    <r>
      <rPr>
        <b/>
        <sz val="11"/>
        <rFont val="Arial"/>
        <family val="2"/>
      </rPr>
      <t xml:space="preserve">Migrācijas, atgriešanas un patvērumu jomā iesaistīto robežsargu apmācības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Migrācijas jomā iesaistīto robežsargu apmācības:
- ar migrācijas procesiem saistīto informācijas sistēmu izmantošanā;
-  profesionālo spēju uzlabošanā, veicot aizturēto nelegālo imigrantu izmitināšanu un konvojēšanu atgriešanas procedūru ietvaros; 
Atgriešanas un patvēruma jomā iesaistīto  robežsargu apmācības:
- svešvalodu apmācības;
- jaunu kvalifikācijas kursu izstrāde atgriešanas un patvēruma jomā. 
- profesionālā apmācība (apmācību stažēšanās programmas, pieredzes apmaiņas vizītes, ES forumi, profesionālā apmācība Latvijā (semināri, apmācību kursi), vieslektori, interaktīvi rīki, rokasgrāmatas jaunajam darbiniekam (mācību platforma)</t>
    </r>
  </si>
  <si>
    <t>Migrācijas, atgriešanas un patvērumu jomā iesaistīto robežsargu apmācības</t>
  </si>
  <si>
    <r>
      <rPr>
        <b/>
        <sz val="11"/>
        <rFont val="Arial"/>
        <family val="2"/>
      </rPr>
      <t xml:space="preserve">Valsts robežsardzes kapacitātes stiprināšana patvēruma jomā </t>
    </r>
    <r>
      <rPr>
        <b/>
        <u/>
        <sz val="11"/>
        <rFont val="Arial"/>
        <family val="2"/>
      </rPr>
      <t xml:space="preserve">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Izveidot patvēruma meklētāju izmitināšanas telpas ar kapacitāti līdz 20 personu izmitināšanai VRS LUP atbildības teritorijā</t>
    </r>
  </si>
  <si>
    <t xml:space="preserve">Valsts robežsardzes kapacitātes stiprināšana patvēruma jomā </t>
  </si>
  <si>
    <r>
      <rPr>
        <b/>
        <sz val="11"/>
        <rFont val="Arial"/>
        <family val="2"/>
      </rPr>
      <t>Atbalsts lauksaimniecības un pārtikas produktu virzībai globālajā tirgū</t>
    </r>
    <r>
      <rPr>
        <u/>
        <sz val="11"/>
        <rFont val="Arial"/>
        <family val="2"/>
      </rPr>
      <t xml:space="preserve">
Mērķauditorija:</t>
    </r>
    <r>
      <rPr>
        <sz val="11"/>
        <rFont val="Arial"/>
        <family val="2"/>
        <charset val="186"/>
      </rPr>
      <t xml:space="preserve"> lauksaimniecības un pārtikas nozare;
</t>
    </r>
    <r>
      <rPr>
        <u/>
        <sz val="11"/>
        <rFont val="Arial"/>
        <family val="2"/>
      </rPr>
      <t>Īstenošanas vieta:</t>
    </r>
    <r>
      <rPr>
        <sz val="11"/>
        <rFont val="Arial"/>
        <family val="2"/>
        <charset val="186"/>
      </rPr>
      <t xml:space="preserve"> ES valstis un trešās valstis;
</t>
    </r>
    <r>
      <rPr>
        <u/>
        <sz val="11"/>
        <rFont val="Arial"/>
        <family val="2"/>
      </rPr>
      <t xml:space="preserve">Veicamās darbības: </t>
    </r>
    <r>
      <rPr>
        <sz val="11"/>
        <rFont val="Arial"/>
        <family val="2"/>
        <charset val="186"/>
      </rPr>
      <t xml:space="preserve">atbalsts uzņēmumiem dalībai kopstendos, atbalsts tirgu izpētei, dalībai starptautiskās izstādēs, reklāmas kampaņām, produktu sertifikācijai. </t>
    </r>
  </si>
  <si>
    <t>Atbalsts lauksaimniecības un pārtikas produktu virzībai globālajā tirgū</t>
  </si>
  <si>
    <r>
      <rPr>
        <b/>
        <sz val="11"/>
        <rFont val="Arial"/>
        <family val="2"/>
      </rPr>
      <t>Lauksaimniecības un pārtikas produktu tirgus veicināšana</t>
    </r>
    <r>
      <rPr>
        <u/>
        <sz val="11"/>
        <rFont val="Arial"/>
        <family val="2"/>
      </rPr>
      <t xml:space="preserve">
Veicamās darbības: </t>
    </r>
    <r>
      <rPr>
        <sz val="11"/>
        <rFont val="Arial"/>
        <family val="2"/>
        <charset val="186"/>
      </rPr>
      <t>Atbalsts lauksaimniecības un pārtikas produktu ražotājiem dalībai starptautiskajās izstādēs kopstendos</t>
    </r>
  </si>
  <si>
    <t>Lauksaimniecības un pārtikas produktu tirgus veicināšana</t>
  </si>
  <si>
    <r>
      <rPr>
        <b/>
        <sz val="11"/>
        <rFont val="Arial"/>
        <family val="2"/>
      </rPr>
      <t xml:space="preserve">Robežapsardzības informācijas sistēmas ""RAIS 2009" uzlabošana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IKT sistēmas uzturēšana un pilnveidošana (RAIS 2009 uzlabošana)</t>
    </r>
  </si>
  <si>
    <t>Robežapsardzības informācijas sistēmas ""RAIS 2009" uzlabošana</t>
  </si>
  <si>
    <r>
      <rPr>
        <b/>
        <sz val="11"/>
        <rFont val="Arial"/>
        <family val="2"/>
      </rPr>
      <t>Sīko, mazo, vidējo un lielo uzņēmumu internacionalizācijas kapacitātes attīstība, ievērojot uzņēmumu stratēģiju vajadzības</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grants uzņēmējiem un LIAA, lai veicinātu eksporta potenciālu, tai skaitā nodrošinot eksporta veicināšanas darbības eksporta valstīs
</t>
    </r>
    <r>
      <rPr>
        <u/>
        <sz val="11"/>
        <rFont val="Arial"/>
        <family val="2"/>
      </rPr>
      <t xml:space="preserve">Projekta iesniedzējs: </t>
    </r>
    <r>
      <rPr>
        <sz val="11"/>
        <rFont val="Arial"/>
        <family val="2"/>
        <charset val="186"/>
      </rPr>
      <t>LIAA</t>
    </r>
  </si>
  <si>
    <r>
      <rPr>
        <b/>
        <sz val="11"/>
        <rFont val="Arial"/>
        <family val="2"/>
      </rPr>
      <t xml:space="preserve">Infrastruktūras un tehnisko  līdzekļu  pilnveidošana  VRS struktūrvienībās, kuras nodrošina darbību veikšanu ar izraidāmajiem ārzemniekiem un patvēruma meklētājiem
</t>
    </r>
    <r>
      <rPr>
        <u/>
        <sz val="11"/>
        <rFont val="Arial"/>
        <family val="2"/>
      </rPr>
      <t xml:space="preserve">Mērķauditorija: </t>
    </r>
    <r>
      <rPr>
        <sz val="11"/>
        <rFont val="Arial"/>
        <family val="2"/>
        <charset val="186"/>
      </rPr>
      <t xml:space="preserve">Valsts robežsardze un tās pakalpojumu saņēmēji robežšķērsotāji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Plānots  veikt telpu remontu VRS APLN, VRS RIP APMD, VRS RIP AĀIC "Mucenieki" un VRS DAP AĀIC "Daugavpils"
</t>
    </r>
    <r>
      <rPr>
        <u/>
        <sz val="11"/>
        <rFont val="Arial"/>
        <family val="2"/>
      </rPr>
      <t xml:space="preserve"> Plānots iegādāties:
</t>
    </r>
    <r>
      <rPr>
        <sz val="11"/>
        <rFont val="Arial"/>
        <family val="2"/>
        <charset val="186"/>
      </rPr>
      <t xml:space="preserve">- mēbeles un nolietoto tehnisko aprīkojumu;
- vieglās(konvoja) automašīnas;
- speciāli aprīkotus (konvoja)  autobusus ar vismaz 24 vietām.  
</t>
    </r>
  </si>
  <si>
    <t>Infrastruktūras un tehnisko  līdzekļu  pilnveidošana  VRS struktūrvienībās, kuras nodrošina darbību veikšanu ar izraidāmajiem ārzemniekiem un patvēruma meklētājiem</t>
  </si>
  <si>
    <r>
      <rPr>
        <b/>
        <sz val="11"/>
        <rFont val="Arial"/>
        <family val="2"/>
      </rPr>
      <t xml:space="preserve">Apmācības Eiropas IBM jomā, vai atbalsta pasākumi Eiropas IBM attīstībai 2021.-2027.gadā
</t>
    </r>
    <r>
      <rPr>
        <u/>
        <sz val="11"/>
        <rFont val="Arial"/>
        <family val="2"/>
      </rPr>
      <t xml:space="preserve">Mērķauditorija: </t>
    </r>
    <r>
      <rPr>
        <sz val="11"/>
        <rFont val="Arial"/>
        <family val="2"/>
        <charset val="186"/>
      </rPr>
      <t xml:space="preserve">Valsts robežsardze un tās pakalpojumu saņēmēji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Nepieciešams  īstenot nepārtrauktu apmācību ciklu, multisektorālas apmācības dažādās jomās.
Veikt VRS VEP  un AVP kapacitātes un robežsargu profesionālo spēju uzlabošanu.
Veikt helikoptera pilotu apmācības;                                                                                              
Veikt gaisa kuģa tehniskās apkopes mehāniķa apmācības 
Veikt robežapsardzes jūrnieku profesijas specialistu apmācību</t>
    </r>
  </si>
  <si>
    <t>Apmācības Eiropas IBM jomā, vai atbalsta pasākumi Eiropas IBM attīstībai 2021.-2027.gadā</t>
  </si>
  <si>
    <r>
      <rPr>
        <b/>
        <sz val="11"/>
        <rFont val="Arial"/>
        <family val="2"/>
      </rPr>
      <t>Būvniecības speciālistu apmācības par praktisku būvniecības informācijas modelēšanas (BIM) pielietošanu</t>
    </r>
    <r>
      <rPr>
        <u/>
        <sz val="11"/>
        <rFont val="Arial"/>
        <family val="2"/>
      </rPr>
      <t xml:space="preserve">
Mērķauditorija:</t>
    </r>
    <r>
      <rPr>
        <sz val="11"/>
        <rFont val="Arial"/>
        <family val="2"/>
        <charset val="186"/>
      </rPr>
      <t xml:space="preserve"> būvniecības nozarē nodarbinātie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apmācību kursa izstrāde un būvspeciālistu apmācības par praktisku būvniecības informācijas modelēšanas izmantošanu
</t>
    </r>
  </si>
  <si>
    <t>Būvniecības speciālistu apmācības par praktisku būvniecības informācijas modelēšanas (BIM) pielietošanu</t>
  </si>
  <si>
    <t xml:space="preserve">5000  ekonomiski aktīvo uzņēmumu kopas monitorēšanas sistēmas izstrādāšana precīzākai produktivitātes izmaiņu novērtēšanai </t>
  </si>
  <si>
    <r>
      <rPr>
        <b/>
        <sz val="11"/>
        <rFont val="Arial"/>
        <family val="2"/>
      </rPr>
      <t xml:space="preserve">Valsts atbalsts lauksaimniecības nozarei, nodrošinot Latvijas lauksaimniekiem vienlīdzīgākus konkurences apstākļus ES vienotajā tirgū
</t>
    </r>
    <r>
      <rPr>
        <u/>
        <sz val="11"/>
        <rFont val="Arial"/>
        <family val="2"/>
      </rPr>
      <t>Mērķauditorija:</t>
    </r>
    <r>
      <rPr>
        <sz val="11"/>
        <rFont val="Arial"/>
        <family val="2"/>
        <charset val="186"/>
      </rPr>
      <t xml:space="preserve"> lauksaimnieki, pirmārās lauksaimniecības produkcijas pārstrādātāji, izglītības un zinātnes institūcijas
</t>
    </r>
    <r>
      <rPr>
        <u/>
        <sz val="11"/>
        <rFont val="Arial"/>
        <family val="2"/>
      </rPr>
      <t>Īstenošanas vieta:</t>
    </r>
    <r>
      <rPr>
        <sz val="11"/>
        <rFont val="Arial"/>
        <family val="2"/>
        <charset val="186"/>
      </rPr>
      <t xml:space="preserve"> Latvija;
</t>
    </r>
    <r>
      <rPr>
        <u/>
        <sz val="11"/>
        <rFont val="Arial"/>
        <family val="2"/>
      </rPr>
      <t xml:space="preserve">Veicamās darbības: </t>
    </r>
    <r>
      <rPr>
        <sz val="11"/>
        <rFont val="Arial"/>
        <family val="2"/>
        <charset val="186"/>
      </rPr>
      <t xml:space="preserve">
1)valsts atbalsta sniegšana lauksaimniecības nozarei, lai Latvijas lauksaimniekiem nodrošinātu vienlīdzīgākus konkurences apstākļus ar citām ES dalībvalstīm:
2) paaugstinot ražošanas produktivitāti (tai skaitā ciltsdarbs, selekcija), 
3) sniedzot investīcijas  un ienākumu atbalstu mazajiem ražojošajiem lauksaimniekiem, 
4) nodrošinot atbalstu Zemkopības ministrijas nozares izglītības un zinātnes institūcijām.
6) atbalsta instrumentu izstrādes,  īstenošanas un kontroles nodrošināšana</t>
    </r>
  </si>
  <si>
    <t>Valsts atbalsts lauksaimniecības nozarei, nodrošinot Latvijas lauksaimniekiem vienlīdzīgākus konkurences apstākļus ES vienotajā tirgū</t>
  </si>
  <si>
    <r>
      <rPr>
        <b/>
        <sz val="11"/>
        <rFont val="Arial"/>
        <family val="2"/>
      </rPr>
      <t xml:space="preserve">Attīstīt jūras robežuzraudzības jomu, t.sk. jūras robežuzraudzības struktūrvienību kapacitāti
</t>
    </r>
    <r>
      <rPr>
        <u/>
        <sz val="11"/>
        <rFont val="Arial"/>
        <family val="2"/>
      </rPr>
      <t>Mērķauditorija:</t>
    </r>
    <r>
      <rPr>
        <sz val="11"/>
        <rFont val="Arial"/>
        <family val="2"/>
        <charset val="186"/>
      </rPr>
      <t xml:space="preserve"> Valsts robežsardze un tās pakalpojumu saņēmēji
</t>
    </r>
    <r>
      <rPr>
        <u/>
        <sz val="11"/>
        <rFont val="Arial"/>
        <family val="2"/>
      </rPr>
      <t>Īstenošanas teritorija:</t>
    </r>
    <r>
      <rPr>
        <sz val="11"/>
        <rFont val="Arial"/>
        <family val="2"/>
        <charset val="186"/>
      </rPr>
      <t xml:space="preserve"> Visa Latvijas valsts jūras robeža
</t>
    </r>
    <r>
      <rPr>
        <u/>
        <sz val="11"/>
        <rFont val="Arial"/>
        <family val="2"/>
      </rPr>
      <t xml:space="preserve">Veicamās darbības: </t>
    </r>
    <r>
      <rPr>
        <sz val="11"/>
        <rFont val="Arial"/>
        <family val="2"/>
        <charset val="186"/>
      </rPr>
      <t>Jūras robežsardzei plānotie pasākumi: novecojušā  jūras robežuzraudzības  tehniskā līdzekļa (patruļkuģa CPV-ceoastal Patrol Vessel)  nomaiņa pret jaunu patruļkuģi (garums 30m līdz 45m, platums 8 m, iegrime 2.6 m) -1 gab.</t>
    </r>
  </si>
  <si>
    <t>Attīstīt jūras robežuzraudzības jomu, t.sk. jūras robežuzraudzības struktūrvienību kapacitāti</t>
  </si>
  <si>
    <r>
      <rPr>
        <b/>
        <sz val="11"/>
        <rFont val="Arial"/>
        <family val="2"/>
      </rPr>
      <t xml:space="preserve">Valsts robežsardzes mobilitātes uzlabošana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Pakāpenisku transportlīdzekļu parka atjaunošanu:
- mikroautobusu iegāde; 
-  apvidus (4x4) automašīnu iegāde; 
- vieglo automašīnu iegāde 
- speciāli aprīkotas kinologu un dienesta suņu pārvadāšanai automašīnas iegāde;  
-  autobusa (50-55 vietas) iegāde Valsts robežsardzes koledžai; 
- piekabes (750 kg) iegāde; 
- sniega motocikli; 
-  mobilais komandpunkts; 
- motorlaivas  (alumīnija) ar dzinēju
- slēgta tipa laivu boksi; 
- piekabes laivas pārvietošanai;  
- plastikāta laivas;
-  piekabes laivas pārvietošanai</t>
    </r>
  </si>
  <si>
    <t>Valsts robežsardzes mobilitātes uzlabošana</t>
  </si>
  <si>
    <t>VRK</t>
  </si>
  <si>
    <r>
      <rPr>
        <b/>
        <sz val="11"/>
        <rFont val="Arial"/>
        <family val="2"/>
      </rPr>
      <t xml:space="preserve">Robežuzraudzības tehnisko līdzekļu pilnveidošana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 xml:space="preserve">Nepieciešams aizstāt esošos sensoru komplektus ar jauniem un papildus iegādājoties:
- sensoru komplektus.
- radaru uz Daugavas upes.   
- modernizēt novērošanas torņu tehnisko aprīkojumu 
Iegādāties un uzstādīt kravas transportlīdzekļu joslās stacionāros dzīvu būtņu konstatēšanas iekārtām   
</t>
    </r>
    <r>
      <rPr>
        <u/>
        <sz val="11"/>
        <rFont val="Arial"/>
        <family val="2"/>
      </rPr>
      <t xml:space="preserve">Veicamās darbības: </t>
    </r>
    <r>
      <rPr>
        <sz val="11"/>
        <rFont val="Arial"/>
        <family val="2"/>
        <charset val="186"/>
      </rPr>
      <t xml:space="preserve">
- pārnēsājamo dokumentu pārbaudes iekārtu iegāde; 
- dzīvu būtņu atklāšanas pārnēsājamo iekārtu iegāde;
- stacionāru dokumentu pārbaudes iekārtu iegāde ;
- kompakto video spektrālo komparatorus;
-  transportlīdzekļu padziļinātās pārbaudes iekārtas (endoskopi);
- kameras mikroskopam padziļinātai dokumentu pārbaudei II līnijā;
- mobilie kompleksi transportlīdzekļu šasijas numuru (VIN) autentiskuma noteikšanai ar programmnodrošinājumu;
- daudzfunkcionāls video spektrālais komparators;
- mikroskopi ar digitālo kameru un apgaismojumu;
- mikroskopa apgaismojumi.
- tehnisko līdzekļu iegāde:
- darbstaciju (datortehnikas) iegāde;
- pasu lasītāju iegāde; 
- četru pirkstu nospiedumu nolasīšanas iekārtu iegāde; 
 - sejas attēla nolasīšanas iekārtu iegāde ;
 - pārnēsājamo dokumentu pārbaudes iekārtu iegāde ;
 - video spektrālo komparatoru iegāde (papildinātā funkcionalitāte);
 - video spektrālo komparatoru iegāde ; 
- elastīgo endoskopu/ fibroskopu iegāde;
- metāla neviendabīguma noteikšanas iekārtu iegāde;                               </t>
    </r>
  </si>
  <si>
    <t xml:space="preserve">Robežuzraudzības tehnisko līdzekļu pilnveidošana
</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</si>
  <si>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 ieguldījumi pamatlīdzekļos jaunu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Priekšnoteikums:</t>
    </r>
    <r>
      <rPr>
        <sz val="11"/>
        <rFont val="Arial"/>
        <family val="2"/>
        <charset val="186"/>
      </rPr>
      <t xml:space="preserve"> tiek ieviests izmantojot ITI un jābūt saistītam ar pašvaldības programmās plānotajiem ieguldījumiem</t>
    </r>
  </si>
  <si>
    <t>Atbalsts produktivitātes celšanai reģionos</t>
  </si>
  <si>
    <t>VARAM, ALTUM</t>
  </si>
  <si>
    <r>
      <rPr>
        <b/>
        <sz val="11"/>
        <rFont val="Arial"/>
        <family val="2"/>
      </rPr>
      <t xml:space="preserve">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ieguldījumi pamatlīdzekļos esošu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 xml:space="preserve">Priekšnoteikums: </t>
    </r>
    <r>
      <rPr>
        <sz val="11"/>
        <rFont val="Arial"/>
        <family val="2"/>
        <charset val="186"/>
      </rPr>
      <t>tiek ieviests izmantojot ITI un jābūt saistītam ar pašvaldības programmās plānotajiem ieguldījumiem</t>
    </r>
  </si>
  <si>
    <r>
      <rPr>
        <b/>
        <sz val="11"/>
        <rFont val="Arial"/>
        <family val="2"/>
      </rPr>
      <t xml:space="preserve">Ražošanas telpas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reģioni
</t>
    </r>
    <r>
      <rPr>
        <u/>
        <sz val="11"/>
        <rFont val="Arial"/>
        <family val="2"/>
      </rPr>
      <t xml:space="preserve">Veicamās darbības: </t>
    </r>
    <r>
      <rPr>
        <sz val="11"/>
        <rFont val="Arial"/>
        <family val="2"/>
        <charset val="186"/>
      </rPr>
      <t>grants apstrādes rūpniecības komersantiem, atbalstot industriālo telpu izveidi, tādējādi veicinot gan komersantu paplašināšanos, gan jaunu komersantu veidošanos</t>
    </r>
  </si>
  <si>
    <t>Ražošanas telpas</t>
  </si>
  <si>
    <r>
      <rPr>
        <b/>
        <sz val="11"/>
        <rFont val="Arial"/>
        <family val="2"/>
      </rPr>
      <t xml:space="preserve">Produktivitātes kāpināšana vidējos un lielos uzņēmumos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aizdevums jaunām investīcijām uzņēmumu produktivitātē, kurš pie nosacījumu izpildes tiek pārveidots par grantu</t>
    </r>
  </si>
  <si>
    <r>
      <rPr>
        <b/>
        <sz val="11"/>
        <rFont val="Arial"/>
        <family val="2"/>
      </rPr>
      <t xml:space="preserve">Valsts robežsardzes koledžas kapacitātes stiprināšana
</t>
    </r>
    <r>
      <rPr>
        <u/>
        <sz val="11"/>
        <rFont val="Arial"/>
        <family val="2"/>
      </rPr>
      <t xml:space="preserve">Mērķauditorija: </t>
    </r>
    <r>
      <rPr>
        <sz val="11"/>
        <rFont val="Arial"/>
        <family val="2"/>
        <charset val="186"/>
      </rPr>
      <t xml:space="preserve">Studiju vecuma Latvijas iedzīvotāji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 xml:space="preserve">Uzlabot un attīstīt Valsts robežsardzes koledžas mācību procesu informācijas sistēmu izmantošanā,  izstrādājot Valsts robežsardzē izmantojamo informācijas sistēmu mācību vides. Projekts ir saistāms ar Valsts robežsardzes projektiem, tajā skaitā RAIS un  EUROSUR mācību vides tālākā pilnveidošanā.  
</t>
    </r>
    <r>
      <rPr>
        <u/>
        <sz val="11"/>
        <rFont val="Arial"/>
        <family val="2"/>
      </rPr>
      <t xml:space="preserve">Plānotie pasākumi: </t>
    </r>
    <r>
      <rPr>
        <sz val="11"/>
        <rFont val="Arial"/>
        <family val="2"/>
        <charset val="186"/>
      </rPr>
      <t xml:space="preserve">
 -  CSDD (Transportlīdzekļu reģistrs)  mācību vides izstrāde; 
- EUROSUR  interaktīvās mācību vides izstrāde;  
- RAIS   interaktīvās mācību vides izstrāde;
- IIS mācību vides izstrāde
- NVIS  mācību vides izstrāde 
- VMIS  mācību vides izstrāde 
- PDP  mācību vides izstrāde 
- ETIAS  mācību vides izstrāde  
VRK Mācību RKP ŗekonstrukcija un pāraprīkošana:
-  telpu rekonstrukcija;
-  personu pārbaudes 2.līnijas izveide;
-  interaktīvās ekrāna uzstādīšana (1 gab.);
- videonovērošanas sistēmas uzstādīšana.
VRK IKT infrastruktūras modernizācija (nodrošina VRK) :
-Tehniskā infrastruktūra (tīkla iekārtas, serveri, telefoncentrāles, );
-IKT uzturēšanas izdevumi;
-VRK darbavietu un attālinātās apmācības  aprīkojuma atjaunošana</t>
    </r>
  </si>
  <si>
    <t>Valsts robežsardzes koledžas kapacitātes stiprināšana</t>
  </si>
  <si>
    <t>IEM (IC)
VRK
PMLP</t>
  </si>
  <si>
    <r>
      <rPr>
        <b/>
        <sz val="11"/>
        <rFont val="Arial"/>
        <family val="2"/>
      </rPr>
      <t xml:space="preserve">SOD "Sigma" kapacitātes stiprināšana
</t>
    </r>
    <r>
      <rPr>
        <u/>
        <sz val="11"/>
        <rFont val="Arial"/>
        <family val="2"/>
      </rPr>
      <t xml:space="preserve">Mērķauditorija: </t>
    </r>
    <r>
      <rPr>
        <sz val="11"/>
        <rFont val="Arial"/>
        <family val="2"/>
        <charset val="186"/>
      </rPr>
      <t xml:space="preserve">Sigma vienības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nodrošinātu VRS funkciju izpildi, plānots iegādāties: 
- speciāli aprīkotus (SOD “Sigma’) vieglos automobiļus ar riteņu piedziņu 4 x 4 (8+1).;
Speciālo operāciju vienības tehnisko līdzekļu iegāde un uzturēšana:                                                       
 - specializētās robottehnikas iegāde;   
-  abordāžas kostīmi 40  </t>
    </r>
  </si>
  <si>
    <t>SOD "Sigma" kapacitātes stiprināšana</t>
  </si>
  <si>
    <r>
      <rPr>
        <b/>
        <sz val="11"/>
        <rFont val="Arial"/>
        <family val="2"/>
      </rPr>
      <t xml:space="preserve">Valsts robežsardzes  sakaru virsnieku punkta darbības turpināšana Gruzijā, Baltkrievijā,  Krievijā un Ukrainā 
</t>
    </r>
    <r>
      <rPr>
        <u/>
        <sz val="11"/>
        <rFont val="Arial"/>
        <family val="2"/>
      </rPr>
      <t xml:space="preserve">Mērķauditorija: </t>
    </r>
    <r>
      <rPr>
        <sz val="11"/>
        <rFont val="Arial"/>
        <family val="2"/>
        <charset val="186"/>
      </rPr>
      <t xml:space="preserve">Valsts robežsardzes sakaru virsnieki un to pakalpojumu saņēmēji, netieši - Latvijas iedzīvotāji
</t>
    </r>
    <r>
      <rPr>
        <u/>
        <sz val="11"/>
        <rFont val="Arial"/>
        <family val="2"/>
      </rPr>
      <t xml:space="preserve">Īstenošanas teritorija: </t>
    </r>
    <r>
      <rPr>
        <sz val="11"/>
        <rFont val="Arial"/>
        <family val="2"/>
        <charset val="186"/>
      </rPr>
      <t xml:space="preserve">Gruzija, Baltkrievija, Krievija un Ukraina
</t>
    </r>
    <r>
      <rPr>
        <u/>
        <sz val="11"/>
        <rFont val="Arial"/>
        <family val="2"/>
      </rPr>
      <t xml:space="preserve">Veicamās darbības: </t>
    </r>
    <r>
      <rPr>
        <sz val="11"/>
        <rFont val="Arial"/>
        <family val="2"/>
        <charset val="186"/>
      </rPr>
      <t>Plānoti no 100 līdz 160 viltoto dokumentu atklāšanas gadījumi</t>
    </r>
  </si>
  <si>
    <t xml:space="preserve">Valsts robežsardzes  sakaru virsnieku punkta darbības turpināšana Gruzijā, Baltkrievijā,  Krievijā un Ukrainā </t>
  </si>
  <si>
    <r>
      <rPr>
        <b/>
        <sz val="11"/>
        <rFont val="Arial"/>
        <family val="2"/>
      </rPr>
      <t xml:space="preserve">Kopējās Ārlietu ministrijas informācijas sistēmas attīstība
</t>
    </r>
    <r>
      <rPr>
        <sz val="11"/>
        <rFont val="Arial"/>
        <family val="2"/>
        <charset val="186"/>
      </rPr>
      <t>Ārlietu ministrijas un diplomātisko un konsulāro pārstāvniecību diplomātiskā dienesta procesu un informācijas apmaiņas efektivizācija ar informācijas tehnoloģiju rīkiem. Atjauninātā un pilnveidotā sistēma apstrādās iekšējās Ārlietu ministrijas informācijas plūsmas, automatizēs vadības procesus un izveidos modificējamus un paplašināmus e-pakalpojumus. Uzlabos interaktīvu iekšējo vidi ministrijas procesu vadībai un ārējo vidi sabiedrībai. Sistēmas uzlabojumi un papildinājumi būs turpinājums Ārlietu ministrijas realizētajai ilgtermiņa stratēģijai IT procesu elektronizācijai un efektivizācijai ministrijas centrālajā aparātā un diplomātiskajās un konsulārajās pārstāvniecībās ārvalstīs. Tādējādi Latvijas ārlietu dienests varēs pārvaldīt tā rīcībā esošos informācijas resursus atbilstoši Eiropas Savienības dalībvalstīs iedibinātajai labās pārvaldības praksei.
Sistēmu iecerēts izveidot, maksimāli izmantojot IT pakalpojumos bāzētus risinājumus, kur šo IT pakalpojumu sniedzēja vai sniedzēju grupas sistēma varētu atrasties nacionāli kontrolētā drošā mākonī, savienota ar atbilstošiem šifrētiem kanāliem, un pakalpojumu sniedzējiem ir industriālās drošības sertifikāti, ja vien atbilstoša nacionālā infrastuktūra būtu pieejama projekta vēlamajā uzsākšanas termiņā.</t>
    </r>
  </si>
  <si>
    <t>Kopējās Ārlietu ministrijas informācijas sistēmas attīstība</t>
  </si>
  <si>
    <r>
      <rPr>
        <b/>
        <sz val="11"/>
        <rFont val="Arial"/>
        <family val="2"/>
      </rPr>
      <t xml:space="preserve">E-legalizācija
</t>
    </r>
    <r>
      <rPr>
        <sz val="11"/>
        <rFont val="Arial"/>
        <family val="2"/>
        <charset val="186"/>
      </rPr>
      <t>Lai mazinātu dokumentu viltojuma riskus starptautiskā apritē un palielinātu Latvijā legalizējamo ārvalstīs izsniegto dokumentu uzticamību, kā arī paātrinātu legalizēšanas procesu, nepieciešams ieviest E-legalizāciju. Vienlaikus tiks mazināts administratīvais slogs amatpersonu parakstu paraugu apmaiņā ar ārvalstu iestādēm, kā arī tiek nodrošināts, ka dokumenta lietotājs un saņēmējiestāde nekavējoties on-line vidē varēs pārliecināties par dokumentu īstumu.</t>
    </r>
  </si>
  <si>
    <t>E-legalizācija</t>
  </si>
  <si>
    <t>8. Rīcības virziens “Darbs un ienākumi”</t>
  </si>
  <si>
    <r>
      <t>Dažādu veidu finanšu un uzkrājumu ieguldījumu kultūras veicināšana, m</t>
    </r>
    <r>
      <rPr>
        <sz val="11"/>
        <color rgb="FF000000"/>
        <rFont val="Arial"/>
        <family val="2"/>
        <charset val="186"/>
      </rPr>
      <t>ērķtiecīg</t>
    </r>
    <r>
      <rPr>
        <sz val="11"/>
        <color theme="1"/>
        <rFont val="Arial"/>
        <family val="2"/>
        <charset val="186"/>
      </rPr>
      <t>i</t>
    </r>
    <r>
      <rPr>
        <sz val="11"/>
        <color rgb="FF000000"/>
        <rFont val="Arial"/>
        <family val="2"/>
        <charset val="186"/>
      </rPr>
      <t xml:space="preserve"> ceļot sabiedrības finanšu pratīb</t>
    </r>
    <r>
      <rPr>
        <sz val="11"/>
        <color theme="1"/>
        <rFont val="Arial"/>
        <family val="2"/>
        <charset val="186"/>
      </rPr>
      <t>u</t>
    </r>
    <r>
      <rPr>
        <sz val="11"/>
        <color rgb="FF000000"/>
        <rFont val="Arial"/>
        <family val="2"/>
        <charset val="186"/>
      </rPr>
      <t xml:space="preserve"> un ierobežojot bezatbildīg</t>
    </r>
    <r>
      <rPr>
        <sz val="11"/>
        <color theme="1"/>
        <rFont val="Arial"/>
        <family val="2"/>
        <charset val="186"/>
      </rPr>
      <t>u</t>
    </r>
    <r>
      <rPr>
        <sz val="11"/>
        <color rgb="FF000000"/>
        <rFont val="Arial"/>
        <family val="2"/>
        <charset val="186"/>
      </rPr>
      <t xml:space="preserve"> kreditēšan</t>
    </r>
    <r>
      <rPr>
        <sz val="11"/>
        <color theme="1"/>
        <rFont val="Arial"/>
        <family val="2"/>
        <charset val="186"/>
      </rPr>
      <t>u</t>
    </r>
  </si>
  <si>
    <t>Kvalitatīvu (t.sk. drošu) darba vietu izveide un uzturēšana, sociāli atbildīgas uzņēmējdarbības sekmēšana un atbalsts sociālās uzņēmējdarbības attīstībai</t>
  </si>
  <si>
    <r>
      <rPr>
        <b/>
        <sz val="11"/>
        <rFont val="Arial"/>
        <family val="2"/>
      </rPr>
      <t xml:space="preserve">Stiprināt Nodarbinātības valsts aģentūras veiktspēju un palielināt sniegto pakalpojumu kvalitāti
</t>
    </r>
    <r>
      <rPr>
        <u/>
        <sz val="11"/>
        <rFont val="Arial"/>
        <family val="2"/>
      </rPr>
      <t xml:space="preserve">Mērķauditorija: </t>
    </r>
    <r>
      <rPr>
        <sz val="11"/>
        <rFont val="Arial"/>
        <family val="2"/>
        <charset val="186"/>
      </rPr>
      <t xml:space="preserve">Nodarbinātības valsts aģentūras (NVA) darbinieki, NVA pakalpojumu saņēmēji, NVA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</si>
  <si>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Nodarbinātības valsts aģentūras veiktspēju un palielināt sniegto pakalpojumu kvalitāti</t>
  </si>
  <si>
    <r>
      <rPr>
        <b/>
        <sz val="11"/>
        <rFont val="Arial"/>
        <family val="2"/>
      </rPr>
      <t xml:space="preserve">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
</t>
    </r>
    <r>
      <rPr>
        <sz val="11"/>
        <rFont val="Arial"/>
        <family val="2"/>
        <charset val="186"/>
      </rPr>
      <t>Latvijas Republikai ir 47 diplomātiskās un konsulārās pārstāvniecības: 37 vēstniecības, 6 pastāvīgās pārstāvniecības, 1 ģenerālkonsulāts un 2 konsulāti, 1 konsulārās nodaļas kanceleja. Pārstāvniecības atrodas telpās vai ēkās, kas ir Latvijas Republikas īpašums vai arī tiek nomātas, un šiem īpašumiem ir nepieciešama pastāvīga modernizācija, kas prasa ilgtermiņa ieguldījumus telpu un infrastruktūras nolietojuma novēršanai, inženiersistēmu remontam, drošības un vājstrāvu sistēmu pielāgošana, jaunu sistēmu izbūve atbilstoši normatīvajos aktos izvirzītajiem fiziskās un informācijas aizsardzības un drošības priekšrakstiem. Īstermiņa finanšu plānošanas dokumentos iekļautais finansējums Latvijas Republikas diplomātisko un konsulāro pārstāvniecību tīkla tehniskai uzturēšanai, uzlabošanai un materiālai nodrošināšanai ir nepietiekošā apjomā. Pasākuma ilgtermiņa īstenošana uzlabos pārstāvniecību fizisko infrastruktūru, noturību pret ārējiem apdraudējumiem, funkcionāli sekmēs darbinieku produktivitāti, īstenojot normatīvajos aktos izvirzītos ārpolitikas uzdevumus un mērķus, jo tiks radīta mūsdienīga, tehnoloģiska un droša darba vide šo uzdevumu un mērķu sasniegšanai. Uzlabots valsts tēls un atpazīstamība.</t>
    </r>
  </si>
  <si>
    <t>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t>
  </si>
  <si>
    <t>Kultūras un sporta pakalpojumu un infrastruktūras kartēšana un reģionālās koordinēšanas sistēmas izveidošana, lai attīstītu un efektīvi izmantotu esošo kultūras un sporta infrastruktūru un investētu jaunas infrastruktūras radīšanā</t>
  </si>
  <si>
    <r>
      <rPr>
        <b/>
        <sz val="11"/>
        <rFont val="Arial"/>
        <family val="2"/>
      </rPr>
      <t xml:space="preserve">Rīgas pilsētas kā Nacionālas nozīmes centra stiprināšana, investējot tās kultūras, zinātnes, tūrisma un darījuma centros, ceļot tās  starptautisko konkurētspēju Baltijas valstīs un Ziemeļeiropā
</t>
    </r>
    <r>
      <rPr>
        <u/>
        <sz val="11"/>
        <rFont val="Arial"/>
        <family val="2"/>
      </rPr>
      <t xml:space="preserve">Mērķauditorija: </t>
    </r>
    <r>
      <rPr>
        <sz val="11"/>
        <rFont val="Arial"/>
        <family val="2"/>
        <charset val="186"/>
      </rPr>
      <t xml:space="preserve">Rīgas un Latvijas iedzīvotāji, vietējie un ārvalstu tūristi.
</t>
    </r>
    <r>
      <rPr>
        <u/>
        <sz val="11"/>
        <rFont val="Arial"/>
        <family val="2"/>
      </rPr>
      <t xml:space="preserve">Īstenošanas teritorija: </t>
    </r>
    <r>
      <rPr>
        <sz val="11"/>
        <rFont val="Arial"/>
        <family val="2"/>
        <charset val="186"/>
      </rPr>
      <t xml:space="preserve">Rīga.
</t>
    </r>
    <r>
      <rPr>
        <u/>
        <sz val="11"/>
        <rFont val="Arial"/>
        <family val="2"/>
      </rPr>
      <t xml:space="preserve">Veicamās darbības: </t>
    </r>
    <r>
      <rPr>
        <sz val="11"/>
        <rFont val="Arial"/>
        <family val="2"/>
        <charset val="186"/>
      </rPr>
      <t xml:space="preserve">Jaunu nacionālas nozīmes kultūras būvju izveide Rīgas kā Ziemeļeiropas metropoles konkurētspējas veicināšanai (zīmoli un jaunas ikoniskas celtnes): (1)Rīgas akustiskās koncertzāles būvniecība; (2)Latvijas Laikmetīgās mākslas muzeja būvniecība  </t>
    </r>
  </si>
  <si>
    <t>Rīgas pilsētas kā Nacionālas nozīmes centra stiprināšana, investējot tās kultūras, zinātnes, tūrisma un darījuma centros, ceļot tās  starptautisko konkurētspēju Baltijas valstīs un Ziemeļeiropā</t>
  </si>
  <si>
    <t xml:space="preserve">KM
</t>
  </si>
  <si>
    <t>FM (VNĪ), Rīgas dome</t>
  </si>
  <si>
    <t>14. Rīcības virziens “Cilvēku līdzdalība kultūras un sporta aktivitātēs”</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</si>
  <si>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</si>
  <si>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r>
      <rPr>
        <b/>
        <sz val="11"/>
        <rFont val="Arial"/>
        <family val="2"/>
      </rPr>
      <t xml:space="preserve">Reģionālās kultūras infrastruktūras attīstība kultūras pakalpojumu pieejamības uzlabošana
</t>
    </r>
    <r>
      <rPr>
        <u/>
        <sz val="11"/>
        <rFont val="Arial"/>
        <family val="2"/>
      </rPr>
      <t xml:space="preserve">Mērķauditorija: </t>
    </r>
    <r>
      <rPr>
        <sz val="11"/>
        <rFont val="Arial"/>
        <family val="2"/>
        <charset val="186"/>
      </rPr>
      <t xml:space="preserve">Latvijas reģionu iedzīvotāji.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reģionālās kultūras infrastruktūras izveide ar mēķi nodrošināt publisko pakalpojumu plašāku pieejamību un publiskās vides kvalitātes uzlabošanu - arhīvu infrastruktūras uzlabošana un kapacitātes palielināšana, reģionālo muzeju krātuvju izveide.</t>
    </r>
  </si>
  <si>
    <t>Reģionālās kultūras infrastruktūras attīstība kultūras pakalpojumu pieejamības uzlabošanai</t>
  </si>
  <si>
    <t>Mazināt darbaspēka nodokļu slogu zemu ienākumu saņēmējiem, pārnesot to uz nodokļiem, kas mazāk kavē izaugsmi, risinājumus izvērtējot kopsakarā ar sociālā nodrošinājuma sistēmu</t>
  </si>
  <si>
    <r>
      <rPr>
        <b/>
        <sz val="11"/>
        <rFont val="Arial"/>
        <family val="2"/>
      </rPr>
      <t xml:space="preserve">Mazināt darbaspēka nodokļu slogu zemu ienākumu saņēmējiem
</t>
    </r>
    <r>
      <rPr>
        <u/>
        <sz val="11"/>
        <rFont val="Arial"/>
        <family val="2"/>
      </rPr>
      <t>Mērķauditorija:</t>
    </r>
    <r>
      <rPr>
        <sz val="11"/>
        <rFont val="Arial"/>
        <family val="2"/>
        <charset val="186"/>
      </rPr>
      <t xml:space="preserve"> nodokļu maksātāji;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Mazināt darbaspēka nodokļu slogu zemu ienākumu saņēmējiem, pārnesot to uz nodokļiem, kas mazāk kavē izaugsmi, ceļot minimālo algu un tuvinot neapliekamo minimumu minimālajai algai, kā arī vienkāršojot darbaspēka nodokļu piemērošanu.</t>
    </r>
  </si>
  <si>
    <t>Mazināt darbaspēka nodokļu slogu zemu ienākumu saņēmējiem</t>
  </si>
  <si>
    <t>LM, EM</t>
  </si>
  <si>
    <t>Adekvāti valsts sociālās apdrošināšanas (pabalsti, pensijas) pakalpojumi atbilstoši nodarbinātā veiktajām valsts sociālās apdrošināšanas iemaksām (pietiekama un atbilstoša obligāto iemaksu objekta noteikšana, iespējas izvērtēšana sociālās apdrošināšanas pakalpojumus nodrošināt atbilstoši VSAOI faktiskajai nomaksai, priekšnosacījumu izstrādāšana valsts sociālās apdrošināšanas budžeta rezerves fonda izveidei, t.sk. alternatīvo nodokļu režīmu saglabāšanas nepieciešamības izvērtēšana)</t>
  </si>
  <si>
    <r>
      <rPr>
        <b/>
        <sz val="11"/>
        <rFont val="Arial"/>
        <family val="2"/>
      </rPr>
      <t xml:space="preserve">Kultūras mantojuma saglabāšana un jaunu pakalpojumu attīstība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reģionālās kultūras mantojuma infrastruktūras atjaunošana ar mēķi nodrošināt publisko pakalpojumu plašāku pieejamību un publiskās vides kvalitātes uzlabošanu - kultūras pieminekļu atjaunošana un sakrālā mantojuma saglabāšana.</t>
    </r>
  </si>
  <si>
    <t>Kultūras mantojuma saglabāšana un jaunu pakalpojumu attīstība</t>
  </si>
  <si>
    <r>
      <rPr>
        <b/>
        <sz val="11"/>
        <rFont val="Arial"/>
        <family val="2"/>
      </rPr>
      <t xml:space="preserve">Unikāla Eiropas mēroga kultūras  mantojuma  atjaunošana, lai veicinātu to pieejamību,  attīstot kultūras pakalpojumus
</t>
    </r>
    <r>
      <rPr>
        <u/>
        <sz val="11"/>
        <rFont val="Arial"/>
        <family val="2"/>
      </rPr>
      <t xml:space="preserve">Mērķauditorija: </t>
    </r>
    <r>
      <rPr>
        <sz val="11"/>
        <rFont val="Arial"/>
        <family val="2"/>
        <charset val="186"/>
      </rPr>
      <t xml:space="preserve">kultūras pasākumu apmeklētāji, vietējie un ārvalstu tūristi.
</t>
    </r>
    <r>
      <rPr>
        <u/>
        <sz val="11"/>
        <rFont val="Arial"/>
        <family val="2"/>
      </rPr>
      <t xml:space="preserve">Īstenošanas teritorija: </t>
    </r>
    <r>
      <rPr>
        <sz val="11"/>
        <rFont val="Arial"/>
        <family val="2"/>
        <charset val="186"/>
      </rPr>
      <t xml:space="preserve">Rīga.
</t>
    </r>
    <r>
      <rPr>
        <u/>
        <sz val="11"/>
        <rFont val="Arial"/>
        <family val="2"/>
      </rPr>
      <t>Veicamās darbības:</t>
    </r>
    <r>
      <rPr>
        <sz val="11"/>
        <rFont val="Arial"/>
        <family val="2"/>
        <charset val="186"/>
      </rPr>
      <t xml:space="preserve"> (1) Rīgas cirka ēkas (viena no vecākajām cirka būvēm Eiropā) rekonstrukcija (t.sk. nepieciešamā infrastruktūra un aprīkojums Rīgas cirka vajadzībām); (2) Vāgnera nams - unikāla Eiropas kultūras mantojuma vērtība rekonstrukcija (t.sk. nepieciešamā infrastruktūra un aprīkojums VSIA Latvijas Koncerti darbībai); (3) izstāžu zāles "Arsenāls" rekonstrukcija (t.sk. nepieciešamā infrastruktūra un aprīkojums Latvijas Nacionālā Mākslas muzeja darbībai); (4) Mežaparka estrādes rekonstrukcijas 3. kārta;  (5) Latvijas Nacionālā teātra piebūve; (6) Latvijas Nacionālās operas un baleta rekonstrukcijas 3.kārta; (7) Latvijas Nacionālās bibliotēkas infrastruktūras 3. un 4. kārta (apakšzemes stāvvieta un papīra restaurācijas centrs un tā aprīkojums); (8) Dailes teātra Lielās zāles rekonstrukcija; (9) Valmieras drāmas teātra dekorāciju kompleksa izveide, iekštelpu atjaunošana.
</t>
    </r>
  </si>
  <si>
    <t>Unikāla Eiropas mēroga kultūras  mantojuma  atjaunošana, lai veicinātu to pieejamību,  attīstot kultūras pakalpojumus</t>
  </si>
  <si>
    <r>
      <rPr>
        <b/>
        <sz val="11"/>
        <rFont val="Arial"/>
        <family val="2"/>
      </rPr>
      <t xml:space="preserve">Produktivitātes kāpināšana, sniedzot atbalstu investīciju veikšanai, izmantojot nodokļu politikas instrumentus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Darbības: </t>
    </r>
    <r>
      <rPr>
        <sz val="11"/>
        <rFont val="Arial"/>
        <family val="2"/>
        <charset val="186"/>
      </rPr>
      <t xml:space="preserve">UIN atlaide
</t>
    </r>
  </si>
  <si>
    <t>Produktivitātes kāpināšana, sniedzot atbalstu investīciju veikšanai, izmantojot nodokļu politikas instrumentus</t>
  </si>
  <si>
    <r>
      <rPr>
        <b/>
        <sz val="11"/>
        <rFont val="Arial"/>
        <family val="2"/>
      </rPr>
      <t xml:space="preserve">Pasākumu plāns noziedzīgi iegūtu līdzekļu legalizācijas un terorisma finansēšanas novēršanai
</t>
    </r>
    <r>
      <rPr>
        <u/>
        <sz val="11"/>
        <rFont val="Arial"/>
        <family val="2"/>
      </rPr>
      <t xml:space="preserve">Mērķauditorija: </t>
    </r>
    <r>
      <rPr>
        <sz val="11"/>
        <rFont val="Arial"/>
        <family val="2"/>
        <charset val="186"/>
      </rPr>
      <t xml:space="preserve">Latvijas iedzīvotāji un tiesībasargājošās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Veikt noziedzīgi iegūtu līdzekļu legalizācijas, terorisma finansēšanas un proliferācijas (turpmāk -NILLTPF ) risku novērtējumu par periodu 2020.-2022.gadam, piedaloties darba grupās nacionālā risku novērtējuma izstrādei, pētījuma veikšanai par latentās noziedzības apmēru, ja uz plānoto periodu tas netiks pabeigts, kā arī pēc pieprasījuma, savas kompetences ietvaros iesniedzot visus šiem mērķiem nepieciešamos datus;
- Izstrādāt komunikācijas stratēģiju par NILLTPF novēršanu, piedaloties attiecīgajās darba grupās un tajās noteiktajās aktivitātēs;
- Organizēta  informatīvā kampaņa, kurā sabiedrība informēta par aktuālajiem noziegumiem ar mērķi brīdināt par riskiem tikt iesaistītiem, īpaši fokusējoties uz atsevišķām sabiedrības grupām, piemēram, jaunieši. 
Valsts policijas kompetences ietvaros organizējot vai piedaloties šāda rakstura kampaņās;
-  Organizētas NILLTPF dienas, piedaloties Valsts policijas kompetences ietvaros;
-  Aktualizēti kompetento iestāžu darbības plāni atbilstoši aktuālajiem NILLTPF riskiem,
aktualizējot Valsts policijas darba plānus attiecīgajiem laika periodiem atbilstoši aktuālajiem NILLTPF riskiem.
- Palielināt izpratni iesaistīto institūciju starpā par vēl izmeklēšanā esošām terorisma finansēšanas lietām vai pārbaudēm,
pēc aicinājuma piedaloties sadarbības koordinācijas darba grupās, kurās darba kārtībā iekļauti jautājumi, kas skar terorisma un proliferācijas finansēšanu.</t>
    </r>
  </si>
  <si>
    <t xml:space="preserve">Pasākumu plāns noziedzīgi iegūtu līdzekļu legalizācijas un terorisma finansēšanas novēršanai
</t>
  </si>
  <si>
    <t>Kultūras mantojuma, sporta tradīciju un vērtību saglabāšana un nodošana nākamajām paaudzēm, iesaistot iedzīvotājus un nodrošinot jaunāko IKT izmantošanu, lai pilnvērtīgi iekļautos pasaules kultūras telpā un sportā</t>
  </si>
  <si>
    <r>
      <rPr>
        <b/>
        <sz val="11"/>
        <rFont val="Arial"/>
        <family val="2"/>
      </rPr>
      <t xml:space="preserve">Kultūras mantojuma digitalizācija un kultūras informācijas sistēmu attīstība
</t>
    </r>
    <r>
      <rPr>
        <u/>
        <sz val="11"/>
        <rFont val="Arial"/>
        <family val="2"/>
      </rPr>
      <t xml:space="preserve">Mērķauditorija: </t>
    </r>
    <r>
      <rPr>
        <sz val="11"/>
        <rFont val="Arial"/>
        <family val="2"/>
        <charset val="186"/>
      </rPr>
      <t xml:space="preserve">kultūras satura patērētāji, Latvijas un diasporas iedzīvotāji.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informācijas sistēmu (muzeju kopkatalogs, arhīvu sistēma, pieminekļu sistēma, bibliotēku informācijas sistēmas, kultūrkarte) funkcionalitātes pilnveidošana; kultūras satura digitalizācija, t.sk. sabiedrisko un komercmediju satura digitalizēšana. Inovatīvu tehnoloģiju (AI, AR, VR) attīstība, sniedzot būtisku ieguldījumu kultūras mantojuma izpētē, fiksēšanā un saglabāšanas risinājumu izstrādē.</t>
    </r>
  </si>
  <si>
    <t>Kultūras mantojuma digitalizācija un kultūras informācijas sistēmu attīstība</t>
  </si>
  <si>
    <t>Uzņēmējdarbības vides pārregulācijas novēršana, vērtējot Latvijas konkurētspēju reģionā, pieņemot lēmumus par uzņēmējdarbības regulāciju un ātri reaģējot uz nepieciešamajām izmaiņām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</si>
  <si>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</si>
  <si>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Mediju kapacitātes stiprināšana (Mediju fonds un Latgales mediju programma) , tostarp apraides nodrošināšana visā Latvijas teritorija, it īpaši, pierobežā</t>
    </r>
  </si>
  <si>
    <t>Informatīvās vides drošības atbalsta pasākumi</t>
  </si>
  <si>
    <t xml:space="preserve">IZM, VK, SM, AiM, NEPLP </t>
  </si>
  <si>
    <r>
      <rPr>
        <b/>
        <sz val="11"/>
        <rFont val="Arial"/>
        <family val="2"/>
      </rPr>
      <t xml:space="preserve">Nodrošināt Finanšu instrumentu un alternatīvu finanšu resursu pieejamību lauku uzņēmējiem
</t>
    </r>
    <r>
      <rPr>
        <u/>
        <sz val="11"/>
        <rFont val="Arial"/>
        <family val="2"/>
      </rPr>
      <t xml:space="preserve">Mērķauditorija: </t>
    </r>
    <r>
      <rPr>
        <sz val="11"/>
        <rFont val="Arial"/>
        <family val="2"/>
        <charset val="186"/>
      </rPr>
      <t xml:space="preserve">lauksaimnieki, pirmārās lauksaimniecības produkcijas pārstrādātāji, zivsaimnieki, mežsaimnieki, lauku uzņēmēji
</t>
    </r>
    <r>
      <rPr>
        <u/>
        <sz val="11"/>
        <rFont val="Arial"/>
        <family val="2"/>
      </rPr>
      <t xml:space="preserve">Īstenošanas vieta: </t>
    </r>
    <r>
      <rPr>
        <sz val="11"/>
        <rFont val="Arial"/>
        <family val="2"/>
        <charset val="186"/>
      </rPr>
      <t xml:space="preserve">Latvija;
</t>
    </r>
    <r>
      <rPr>
        <u/>
        <sz val="11"/>
        <rFont val="Arial"/>
        <family val="2"/>
      </rPr>
      <t>Veicamās darbības:</t>
    </r>
    <r>
      <rPr>
        <sz val="11"/>
        <rFont val="Arial"/>
        <family val="2"/>
        <charset val="186"/>
      </rPr>
      <t xml:space="preserve"> finanšu instrumentu un finansiāla atbalsta (kreditēšanas) nodrošināšana  lauksaimniecībā izmantojamās zemes iegādei lauksaimniecības produkcijas ražošanai, apgrozāmo līdzekļu iegādei, kredītgarantiju izsniegšanai un aizņēmumiem mazajiem lauku uzņēmējiem , veicinot lauku iedzīvotāju iesaistīšanos saimnieciskajā darbībā, dodot iespēju piekļūt finanšu resursiem saimnieciskās darbības sākšanai un tālākai attīstībai, dodot papildus stimulu uzņēmējdarbības attīstībai reģionos un kopumā pozitīvi ietekmējot sociālekonomisko situāciju laukos
</t>
    </r>
  </si>
  <si>
    <t>Nodrošināt Finanšu instrumentu un alternatīvu finanšu resursu pieejamību lauku uzņēmējiem</t>
  </si>
  <si>
    <t>Cilvēku medijpratības stiprināšana formālajā un neformālajā izglītībā, sekmējot viltus ziņu un dezinformācijas atpazīšanu sabiedrībā, kritisko domāšanu</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</si>
  <si>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Medijpratības politikas izstrādes pasākumi, kas vērsti uz sabiedrības medijpratības un informācijas pratības stiprināšanu un attīstīšanu.</t>
    </r>
  </si>
  <si>
    <t>IZM, VK, SM, AiM, NEPLP</t>
  </si>
  <si>
    <r>
      <rPr>
        <b/>
        <sz val="11"/>
        <rFont val="Arial"/>
        <family val="2"/>
      </rPr>
      <t xml:space="preserve">Akcelerācijas un Riska kapitāla attīstība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finansējuma investīciju veidā nodrošināšana uzņēmumiem sākot no pirmssēklas stadijas līdz izaugsmes stadijai
</t>
    </r>
    <r>
      <rPr>
        <u/>
        <sz val="11"/>
        <rFont val="Arial"/>
        <family val="2"/>
      </rPr>
      <t>Projekta iesniedzējs:</t>
    </r>
    <r>
      <rPr>
        <sz val="11"/>
        <rFont val="Arial"/>
        <family val="2"/>
        <charset val="186"/>
      </rPr>
      <t xml:space="preserve"> ALTUM
</t>
    </r>
  </si>
  <si>
    <r>
      <rPr>
        <b/>
        <sz val="11"/>
        <rFont val="Arial"/>
        <family val="2"/>
      </rPr>
      <t xml:space="preserve">Finanšu tirgus nepilnības novēršana kreditēšanas jomā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aizdevums, mezanīns uzņēmumu nodrošināšanai ar kredītresursiem gadījumos, kad finanšu tirgus dalībnieki nenodrošina pakalpojuma pieejamību
</t>
    </r>
    <r>
      <rPr>
        <u/>
        <sz val="11"/>
        <rFont val="Arial"/>
        <family val="2"/>
      </rPr>
      <t xml:space="preserve">Projekta iesniedzējs: </t>
    </r>
    <r>
      <rPr>
        <sz val="11"/>
        <rFont val="Arial"/>
        <family val="2"/>
        <charset val="186"/>
      </rPr>
      <t xml:space="preserve">ALTUM
</t>
    </r>
  </si>
  <si>
    <r>
      <rPr>
        <b/>
        <sz val="11"/>
        <rFont val="Arial"/>
        <family val="2"/>
      </rPr>
      <t xml:space="preserve">Privāto investīciju piesaiste energoefektivitātes paaugstināšanas projektiem, attīstot ESKO tirgu
</t>
    </r>
    <r>
      <rPr>
        <u/>
        <sz val="11"/>
        <rFont val="Arial"/>
        <family val="2"/>
      </rPr>
      <t xml:space="preserve">Mērķauditorija: </t>
    </r>
    <r>
      <rPr>
        <sz val="11"/>
        <rFont val="Arial"/>
        <family val="2"/>
        <charset val="186"/>
      </rPr>
      <t xml:space="preserve">dzīvojamo ēku īpašnieki, valsts ēku pārvaldītāji un lietotāji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pasākumi daudzdzīvokļu, privātmāju, publisko ēku un ražošanas ēku energoefektivitātes uzlabošanai
</t>
    </r>
  </si>
  <si>
    <t>P95</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</si>
  <si>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</si>
  <si>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r>
      <rPr>
        <b/>
        <sz val="11"/>
        <rFont val="Arial"/>
        <family val="2"/>
      </rPr>
      <t xml:space="preserve">Uzņēmējdarbības prasmju attīstība radošo industriju jomā
</t>
    </r>
    <r>
      <rPr>
        <u/>
        <sz val="11"/>
        <rFont val="Arial"/>
        <family val="2"/>
      </rPr>
      <t>Mērķauditorija:</t>
    </r>
    <r>
      <rPr>
        <sz val="11"/>
        <rFont val="Arial"/>
        <family val="2"/>
        <charset val="186"/>
      </rPr>
      <t xml:space="preserve"> radošo industriju uzņēmumi.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Radošo industriju pārstāvju uzņēmējdarbības prasmju attīstīšana; finansējuma piekļuves uzlabošana, atbalsts kultūras un radošo industriju jaunuzņēmumiem, t.sk. uzņēmumu inkubēšanai, jaunu produktu attīstīšanai, prototipēšanai un testēšanai. Kultūras un radošo industriju kapitāla pārnese uz citām jomām jaunu uzņēmumu un produktu izveidei un inovāciju rosināšanai ekonomikā, sociālajā un vides jomā un publiskajā pārvaldē. </t>
    </r>
  </si>
  <si>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</si>
  <si>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r>
      <rPr>
        <b/>
        <sz val="11"/>
        <rFont val="Arial"/>
        <family val="2"/>
      </rPr>
      <t xml:space="preserve">Reģionu revitalizācija, konkurētspējas celšana un depopulācijas radīto problēmu mazināšana, stiprinot pilsonisko sabiedrību un izmantojot kultūras potenciālu
</t>
    </r>
    <r>
      <rPr>
        <u/>
        <sz val="11"/>
        <rFont val="Arial"/>
        <family val="2"/>
      </rPr>
      <t xml:space="preserve">Mērķauditorija: </t>
    </r>
    <r>
      <rPr>
        <sz val="11"/>
        <rFont val="Arial"/>
        <family val="2"/>
        <charset val="186"/>
      </rPr>
      <t xml:space="preserve">kultūras nozares darbinieki, jaunieši, seniori.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Pilsoniskās sabiedrības stiprināšanas pasākumi, izmantojot un attīstot esošo reģionālo un lokālo kultūras institūciju (muzeji, bibliotēkas, kultūras centri) kapacitāti, t.sk. mūsdienīgu kultūras pakalpojumu attīstīšana, senioru un jauniešu iesaistīšana kultūras un pilsoniskajās aktivitātēs, atbalsts kultūras satura un pakalpojumu kopradei, auditoriju piesaistei un attīstībai kino, teātra un literatūras jomā, atbalsts kultūras kritikas attīstībai un kultūras publiskā atspoguļojuma paplašināšanai ar mērķi stiprināt sabiedrību vienojošas un identitāti stiprinošas kultūras vērtības.</t>
    </r>
  </si>
  <si>
    <t>Reģionu revitalizācija, konkurētspējas celšana un depopulācijas radīto problēmu mazināšana, stiprinot pilsonisko sabiedrību un izmantojot kultūras potenciālu</t>
  </si>
  <si>
    <r>
      <rPr>
        <b/>
        <sz val="11"/>
        <rFont val="Arial"/>
        <family val="2"/>
      </rPr>
      <t xml:space="preserve">Atbalsts kultūrizglītojošās programmas "Latvijas skolas soma" pieejamības nodrošināšanai izglītojamajiem, kuri apgūst pamata un vidējās izglītības programmas; t.sk., paplašinot bērnu un jauniešu auditorijai domāto piedāvājumu
</t>
    </r>
    <r>
      <rPr>
        <u/>
        <sz val="11"/>
        <rFont val="Arial"/>
        <family val="2"/>
      </rPr>
      <t xml:space="preserve">Mērķauditorija: </t>
    </r>
    <r>
      <rPr>
        <sz val="11"/>
        <rFont val="Arial"/>
        <family val="2"/>
        <charset val="186"/>
      </rPr>
      <t xml:space="preserve">obligātās pirmsskolas, pamata un vidējās izglītības audzēkņi.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 xml:space="preserve">kultūras pakalpojumu pieejamības nodrošināšana izglītojamajiem, lai stiprinātu bērnu un jauniešu nacionālo identitāti, pilsoniskuma, valstiskās piederības apziņu, paaugstinātu izglītības kvalitāti, mazinātu sociālo nevienlīdzību, kā arī attīstītu kultūras izpratnes un izpausmes kompetenci. Skolotāju kultūras kompetences paaugstināšana. 
</t>
    </r>
  </si>
  <si>
    <t>Atbalsts kultūrizglītojošās programmas "Latvijas skolas soma" pieejamības nodrošināšanai izglītojamajiem, kuri apgūst pamata un vidējās izglītības programmas; t.sk., paplašinot bērnu un jauniešu auditorijai domāto piedāvājumu</t>
  </si>
  <si>
    <r>
      <rPr>
        <b/>
        <sz val="11"/>
        <rFont val="Arial"/>
        <family val="2"/>
      </rPr>
      <t xml:space="preserve">Nacionālās enciklopēdijas sagatavošana
</t>
    </r>
    <r>
      <rPr>
        <u/>
        <sz val="11"/>
        <rFont val="Arial"/>
        <family val="2"/>
      </rPr>
      <t>Mērķauditorija:</t>
    </r>
    <r>
      <rPr>
        <sz val="11"/>
        <rFont val="Arial"/>
        <family val="2"/>
        <charset val="186"/>
      </rPr>
      <t xml:space="preserve"> Latvijas iedzīvotāji un valstspiederīgie
</t>
    </r>
    <r>
      <rPr>
        <u/>
        <sz val="11"/>
        <rFont val="Arial"/>
        <family val="2"/>
      </rPr>
      <t xml:space="preserve">Īstenošanas teritorija: </t>
    </r>
    <r>
      <rPr>
        <sz val="11"/>
        <rFont val="Arial"/>
        <family val="2"/>
        <charset val="186"/>
      </rPr>
      <t xml:space="preserve">Latvija, virtuālā vide.
</t>
    </r>
    <r>
      <rPr>
        <u/>
        <sz val="11"/>
        <rFont val="Arial"/>
        <family val="2"/>
      </rPr>
      <t xml:space="preserve">Veicamās darbības: </t>
    </r>
    <r>
      <rPr>
        <sz val="11"/>
        <rFont val="Arial"/>
        <family val="2"/>
        <charset val="186"/>
      </rPr>
      <t>enciklopēdijas šķirkļu sagatavošana, ilustrāciju sagatavošana, autoru darbs, elektroniskās uzturēšanas un papildināšanas izdevumi.</t>
    </r>
  </si>
  <si>
    <t>Nacionālās enciklopēdijas sagatavošana</t>
  </si>
  <si>
    <t>Atbalstošas vides radīšana profesionālajai mākslinieciskajai jaunradei, izveidojot radošo personu atalgojuma sistēmu un pilnveidojot finanšu atbalsta instrumentus profesionālajai mākslinieciskajai jaunradei</t>
  </si>
  <si>
    <r>
      <rPr>
        <b/>
        <sz val="11"/>
        <rFont val="Arial"/>
        <family val="2"/>
      </rPr>
      <t xml:space="preserve">Latvijas filmas nacionālās identitātes stiprinšānai un ekonomiskās izaugsmes veicināšanai
</t>
    </r>
    <r>
      <rPr>
        <u/>
        <sz val="11"/>
        <rFont val="Arial"/>
        <family val="2"/>
      </rPr>
      <t>Mērķauditorija:</t>
    </r>
    <r>
      <rPr>
        <sz val="11"/>
        <rFont val="Arial"/>
        <family val="2"/>
        <charset val="186"/>
      </rPr>
      <t xml:space="preserve"> Latvijas iedzīvotāji, valstpiedrīgie, kā arī citu valstu skatītāji
</t>
    </r>
    <r>
      <rPr>
        <u/>
        <sz val="11"/>
        <rFont val="Arial"/>
        <family val="2"/>
      </rPr>
      <t xml:space="preserve">Īstenošanas teritorija: </t>
    </r>
    <r>
      <rPr>
        <sz val="11"/>
        <rFont val="Arial"/>
        <family val="2"/>
        <charset val="186"/>
      </rPr>
      <t xml:space="preserve">Latvija
</t>
    </r>
    <r>
      <rPr>
        <u/>
        <sz val="11"/>
        <rFont val="Arial"/>
        <family val="2"/>
      </rPr>
      <t>Veicamās darbības:</t>
    </r>
    <r>
      <rPr>
        <sz val="11"/>
        <rFont val="Arial"/>
        <family val="2"/>
        <charset val="186"/>
      </rPr>
      <t xml:space="preserve"> atbalsts filmu uzņemšanai</t>
    </r>
  </si>
  <si>
    <t>Latvijas filmas nacionālās identitātes stiprinšānai un ekonomiskās izaugsmes veicināšanai</t>
  </si>
  <si>
    <r>
      <rPr>
        <b/>
        <sz val="11"/>
        <rFont val="Arial"/>
        <family val="2"/>
      </rPr>
      <t xml:space="preserve">Uzņēmējdarbības uzsācēju inkubācijas procesa nodrošināšana, jaunu uzņēmēju motivācijas veicināšana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Darbības: </t>
    </r>
    <r>
      <rPr>
        <sz val="11"/>
        <rFont val="Arial"/>
        <family val="2"/>
        <charset val="186"/>
      </rPr>
      <t xml:space="preserve">grants un pakalpojumu līdzfinansējums, mentorings
</t>
    </r>
    <r>
      <rPr>
        <u/>
        <sz val="11"/>
        <rFont val="Arial"/>
        <family val="2"/>
      </rPr>
      <t>Projekta iesniedzējs:</t>
    </r>
    <r>
      <rPr>
        <sz val="11"/>
        <rFont val="Arial"/>
        <family val="2"/>
        <charset val="186"/>
      </rPr>
      <t xml:space="preserve"> LIAA
</t>
    </r>
  </si>
  <si>
    <t>Konkurētspējīga un atvērta regulējuma nākotnes tehnoloģijām nodrošināšana (t.sk. digitālo risinājumu ieviešana informācijas apmaiņā gan starp pašiem uzņēmējiem, gan valsts un pašvaldības iestādēm)</t>
  </si>
  <si>
    <t>Valsts pārvaldes rīcībā esošo datu saprātīga atvēršana, uzlabojot privātā sektora konkurētspēju un inovatīvu produktu un pakalpojumu izstrādi</t>
  </si>
  <si>
    <r>
      <rPr>
        <b/>
        <sz val="11"/>
        <rFont val="Arial"/>
        <family val="2"/>
      </rPr>
      <t xml:space="preserve">Valsts iestāžu izmantoto ēku energosnieguma paaugstināšana
</t>
    </r>
    <r>
      <rPr>
        <u/>
        <sz val="11"/>
        <rFont val="Arial"/>
        <family val="2"/>
      </rPr>
      <t xml:space="preserve">Mērķauditorija: </t>
    </r>
    <r>
      <rPr>
        <sz val="11"/>
        <rFont val="Arial"/>
        <family val="2"/>
        <charset val="186"/>
      </rPr>
      <t xml:space="preserve">valsts iestāžu darbinieki, valsts pakalpojumu saņēmēji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būvniecības ieceres izstrāde,būvniecības ieceres ekspertīze,  būvniecības darbi, teritorijas labiekārtošanas darbi, teritorijas labiekārtojuma elementu iegāde,  būvuzraudzība, projekta vadība, kustamās mantas iegāde</t>
    </r>
  </si>
  <si>
    <t>Valsts iestāžu izmantoto ēku energosnieguma paaugstināšana</t>
  </si>
  <si>
    <t>P96</t>
  </si>
  <si>
    <r>
      <rPr>
        <b/>
        <sz val="11"/>
        <rFont val="Arial"/>
        <family val="2"/>
      </rPr>
      <t xml:space="preserve">Dziesmu un deju svētu tradīcijas stiprināšana
</t>
    </r>
    <r>
      <rPr>
        <u/>
        <sz val="11"/>
        <rFont val="Arial"/>
        <family val="2"/>
      </rPr>
      <t xml:space="preserve">Mērķauditorija: </t>
    </r>
    <r>
      <rPr>
        <sz val="11"/>
        <rFont val="Arial"/>
        <family val="2"/>
        <charset val="186"/>
      </rPr>
      <t xml:space="preserve">Latvijas iedzīvotāji, valstspiederīgie, ārvalstu tūristi.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Sagatavot un īstenot XXVII Vispārējos latviešu dziesmu un XVII Deju svētkus - Dziesmu un deju svētku tradīcijas 150 gadu svinības.</t>
    </r>
  </si>
  <si>
    <t>Dziesmu un deju svētu tradīcijas stiprināšana</t>
  </si>
  <si>
    <r>
      <rPr>
        <b/>
        <sz val="11"/>
        <rFont val="Arial"/>
        <family val="2"/>
      </rPr>
      <t xml:space="preserve">Sabiedrisko mediju patstāvības nodrošināšana un to tehnoloģiju, infrastruktūras un satura modernizēšana
</t>
    </r>
    <r>
      <rPr>
        <u/>
        <sz val="11"/>
        <rFont val="Arial"/>
        <family val="2"/>
      </rPr>
      <t>Mērķauditorija:</t>
    </r>
    <r>
      <rPr>
        <sz val="11"/>
        <rFont val="Arial"/>
        <family val="2"/>
        <charset val="186"/>
      </rPr>
      <t xml:space="preserve">  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atbalsta pasākumi iziešanai no reklāmas tirgus b) pastāvīgs finansējums sabiedriskajiem medijiem</t>
    </r>
  </si>
  <si>
    <t>Sabiedrisko mediju patstāvības nodrošināšana un to tehnoloģiju, infrastruktūras un satura modernizēšana</t>
  </si>
  <si>
    <t>KM, NEPLP, SM</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</si>
  <si>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atbalsts sabiedriskajiem medijiem  (LTV, LR) atbilstoša orģinālsatura veidošanai, piemērošanai un izmantošanai lietotājiem aktuālās platformās sabiedrības saliedēšanai</t>
    </r>
  </si>
  <si>
    <r>
      <rPr>
        <b/>
        <sz val="11"/>
        <rFont val="Arial"/>
        <family val="2"/>
      </rPr>
      <t xml:space="preserve">Jauna un energoefektīvas sabiedrisko mediju infrastruktūras būve
</t>
    </r>
    <r>
      <rPr>
        <u/>
        <sz val="11"/>
        <rFont val="Arial"/>
        <family val="2"/>
      </rPr>
      <t xml:space="preserve">Mērķauditorija: </t>
    </r>
    <r>
      <rPr>
        <sz val="11"/>
        <rFont val="Arial"/>
        <family val="2"/>
        <charset val="186"/>
      </rPr>
      <t xml:space="preserve">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sabiedrisko mediju infrastruktūras un tehnoloģiju atjaunošana un attīstība, jauna ēka</t>
    </r>
  </si>
  <si>
    <t xml:space="preserve">Jauna un energoefektīvas sabiedrisko mediju infrastruktūras būve
</t>
  </si>
  <si>
    <t>EM, KM</t>
  </si>
  <si>
    <t>NEPLP, SM, VARAM</t>
  </si>
  <si>
    <t>Nacionālās identitātes apziņas stiprināšana dažādām iedzīvotāju grupām, atbalstot saliedējošu pasākumu īstenošanu kultūras, valodas, teritoriālās, vēsturiskās atmiņas, politiskās un kopīgās ekonomikas dimensijās.</t>
  </si>
  <si>
    <r>
      <rPr>
        <b/>
        <sz val="11"/>
        <rFont val="Arial"/>
        <family val="2"/>
      </rPr>
      <t xml:space="preserve">Atbalsta pasākumi diasporas saiknes stiprināšanai ar Latviju
</t>
    </r>
    <r>
      <rPr>
        <u/>
        <sz val="11"/>
        <rFont val="Arial"/>
        <family val="2"/>
      </rPr>
      <t>Mērķauditorija:</t>
    </r>
    <r>
      <rPr>
        <sz val="11"/>
        <rFont val="Arial"/>
        <family val="2"/>
        <charset val="186"/>
      </rPr>
      <t xml:space="preserve"> diaspora, dažādām vecuma grupām piederoši diasporas locekļi, diasporas organizācijas
</t>
    </r>
    <r>
      <rPr>
        <u/>
        <sz val="11"/>
        <rFont val="Arial"/>
        <family val="2"/>
      </rPr>
      <t>Īstenošanas teritorija:</t>
    </r>
    <r>
      <rPr>
        <sz val="11"/>
        <rFont val="Arial"/>
        <family val="2"/>
        <charset val="186"/>
      </rPr>
      <t xml:space="preserve"> diasporas centri, Latvijas teritorija 
</t>
    </r>
    <r>
      <rPr>
        <u/>
        <sz val="11"/>
        <rFont val="Arial"/>
        <family val="2"/>
      </rPr>
      <t xml:space="preserve">Veicamās darbības: </t>
    </r>
    <r>
      <rPr>
        <sz val="11"/>
        <rFont val="Arial"/>
        <family val="2"/>
        <charset val="186"/>
      </rPr>
      <t xml:space="preserve">
a) atbalsta pasākumi latviskās identitātes un piederības sajūtas stiprināšanai
b) atbalsta pasākumi nemateriālā kultūras mantojuma saglabāšanai un pasākumi, kas vērsti uz diasporas materiālās kultūras un vēstures mantojuma izpēti, attīstību un saglabāšanu</t>
    </r>
  </si>
  <si>
    <t>Atbalsta pasākumi diasporas saiknes stiprināšanai ar Latviju</t>
  </si>
  <si>
    <t>KM, ĀM</t>
  </si>
  <si>
    <t>SIF, LNKC, LNA, LNB,   pašvaldības</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</si>
  <si>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</si>
  <si>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r>
      <rPr>
        <b/>
        <sz val="11"/>
        <rFont val="Arial"/>
        <family val="2"/>
      </rPr>
      <t xml:space="preserve">Sabiedrības saliedēšana, veicinot sabiedrības pašorganizēšanos un paplašinot sadarbības un līdzdarbības prasmes un iespējas
</t>
    </r>
    <r>
      <rPr>
        <u/>
        <sz val="11"/>
        <rFont val="Arial"/>
        <family val="2"/>
      </rPr>
      <t>Mērķauditorija:</t>
    </r>
    <r>
      <rPr>
        <sz val="11"/>
        <rFont val="Arial"/>
        <family val="2"/>
        <charset val="186"/>
      </rPr>
      <t xml:space="preserve"> NVO, Latvijas iedzīvotāji, it īpaši, sabiedrības grupas ar zemu līdzdalības īpatsvaru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aatīstības veicināšanai, īpaši sabiedrības grupās ar zemu līdzdalības īpatsvaru</t>
    </r>
  </si>
  <si>
    <t>Sabiedrības saliedēšana, veicinot sabiedrības pašorganizēšanos un paplašinot sadarbības un līdzdarbības prasmes un iespējas</t>
  </si>
  <si>
    <t>SIF, NVO, pašvaldības</t>
  </si>
  <si>
    <r>
      <rPr>
        <b/>
        <sz val="11"/>
        <rFont val="Arial"/>
        <family val="2"/>
      </rPr>
      <t xml:space="preserve">Sabiedrības saliedēšana, veicinot sabiedrības pašorganizēšanos un paplašinot sadarbības un līdzdarbības prasmes un iespējas
</t>
    </r>
    <r>
      <rPr>
        <u/>
        <sz val="11"/>
        <rFont val="Arial"/>
        <family val="2"/>
      </rPr>
      <t xml:space="preserve">Mērķauditorija: </t>
    </r>
    <r>
      <rPr>
        <sz val="11"/>
        <rFont val="Arial"/>
        <family val="2"/>
        <charset val="186"/>
      </rPr>
      <t xml:space="preserve">NVO, Latvijas iedzīvotāji, it īpaši, sabiedrības grupas ar zemu līdzdalības īpatsvaru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attīstības veicināšanai, īpaši sabiedrības grupās ar zemu līdzdalības īpatsvaru</t>
    </r>
  </si>
  <si>
    <t>SIF</t>
  </si>
  <si>
    <t>KM, NVO, pašvaldības</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</si>
  <si>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</si>
  <si>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Sabiedrības saliedēšana, veicinot jauniebraucēju iekļaušanos vietējā sabiedrībā un sekmējot starpkultūru komunikācijas attīstību</t>
  </si>
  <si>
    <t>IeM, KM, LM, IZM</t>
  </si>
  <si>
    <t>NVO, pašvaldības</t>
  </si>
  <si>
    <r>
      <rPr>
        <b/>
        <sz val="11"/>
        <rFont val="Arial"/>
        <family val="2"/>
      </rPr>
      <t xml:space="preserve">Novērst aplūšanas riskus iedzīvotājiem, stratēģiski svarīgiem infrastruktūras objektiem  Latvijas lauku teritorijā
</t>
    </r>
    <r>
      <rPr>
        <u/>
        <sz val="11"/>
        <rFont val="Arial"/>
        <family val="2"/>
      </rPr>
      <t>Mērķauditorija:</t>
    </r>
    <r>
      <rPr>
        <sz val="11"/>
        <rFont val="Arial"/>
        <family val="2"/>
        <charset val="186"/>
      </rPr>
      <t xml:space="preserve"> iedzīvotāji
</t>
    </r>
    <r>
      <rPr>
        <u/>
        <sz val="11"/>
        <rFont val="Arial"/>
        <family val="2"/>
      </rPr>
      <t>Īstenošanas teriorija:</t>
    </r>
    <r>
      <rPr>
        <sz val="11"/>
        <rFont val="Arial"/>
        <family val="2"/>
        <charset val="186"/>
      </rPr>
      <t xml:space="preserve"> Latvijas lauku teritorija
</t>
    </r>
    <r>
      <rPr>
        <u/>
        <sz val="11"/>
        <rFont val="Arial"/>
        <family val="2"/>
      </rPr>
      <t>Veicamās darbības:</t>
    </r>
    <r>
      <rPr>
        <sz val="11"/>
        <rFont val="Arial"/>
        <family val="2"/>
        <charset val="186"/>
      </rPr>
      <t xml:space="preserve"> Applūšans risku novēršana iedzīvotājiem un stratēģiski svarīgiem infrastruktūras objektiem (hidrotehnisko un meliorācijas būvju atjaunošana vai pārbūve). 
Pašreiz Latvijā  ir  2,4 milj.hektārus nosusinātas lauksaimniecībā izmantojamas un meža zemes, apt.120 tūkst km ūdensnoteku, novadgrāvju un susinātājgrāvju, 950 tūkst.km drenu vadu, 1000 km aizsargdambju, 50 sūkņu staciju un citu būvju – 55 tūkst. caurteku, 400 regulēšanas aizsprostu, kā arī pārgāznes, hidromezglus, zemtekas, dīķerus, straujtekas, laipas u.t.t.. Valstī izbūvēto meliorācijas sistēmu vērtība pašreizējo cenu līmenī ir aptuveni 9 miljardi EUR. Stratēģiski un saimnieciski nozīmīgākās meliorācijas sistēmas, kurām noteikts valsts meliorācijas sistēmas vai valsts nozīmes meliorācijas sistēmas statuss (valsts nozīmes ūdensnotekas 13,2 tūkst. km garumā, aizsargdambji – 414 km, 40 sūkņu stacijas un citas būves –caurtekas, hidromezgli, zemtekas u.t.t.) Hidrobūvju, sūkņu staciju un potomālo upju posmu ( ūdensnoteku) neapmierinošais tehniskais stāvoklis palielina plūdu risku apdraudot apdzīvotas teritorijas, infrastruktūras objektus – autoceļus, dzelzceļus, tiltus, caurtekas u.t.t.. Hidrobūvju, sūkņu staciju un ūdensnoteku apraksts un tajās veicamo pasākumu apraksts norādīts Upju baseinu apgabalu apsaimniekošanas plānos un plūdu riska pārvaldības plānos 2016.- 2021.gadam.</t>
    </r>
  </si>
  <si>
    <t>Novērst aplūšanas riskus iedzīvotājiem, stratēģiski svarīgiem infrastruktūras objektiem  Latvijas lauku teritorijā</t>
  </si>
  <si>
    <r>
      <rPr>
        <b/>
        <sz val="11"/>
        <rFont val="Arial"/>
        <family val="2"/>
      </rPr>
      <t xml:space="preserve">Papildu finansējumu valsts un valsts nozīmes meliorācijas sistēmu ekspluatācijai un uzturēšanai
</t>
    </r>
    <r>
      <rPr>
        <sz val="11"/>
        <rFont val="Arial"/>
        <family val="2"/>
        <charset val="186"/>
      </rPr>
      <t>Meliorācijas kadastra uzturēšana, valsts meliorācijas sistēmu un valsts nozīmes meliorācijas sistēmu ekspluatācija un uzturēšana. Kopš 2008. gada ir atjaunots vairāk nekā 230 meliorācijas objektu, kuri pieder valstij vai kuriem piešķirts valsts nozīmes meliorācijas sistēmas statuss (valsts nozīmes ūdensnotekas, aizsargdambji, dambji, sūkņu stacijas). Atjaunoto meliorācijas objektu skaits ar katru gadu palielinās.
2017. gadā ar Eiropas Lauksaimniecības fonda lauku attīstībai (turpmāk – ELFLA) atbalstu 2014.–2020. gada plānošanas periodam, novirzot ieguldījumus lauksaimniecības un mežsaimniecības infrastruktūras attīstībā, īstenoti 38 meliorācijas projekti, veicot būvdarbus 296 km garumā. 2018. gadā ekspluatācijā nodoti 53 projekti, kopējais garums – 478,26 km.
Ar Eiropas Reģionālās attīstības fonda (turpmāk – ERAF) atbalstu, 2014.–2020. gada plānošanas periodā īstenojot pasākuma “Samazināt plūdu riskus lauku teritorijās” plānotos darbus – valstij piederošu hidrotehnisko būvju atjaunošanu un pārbūvi, kā arī valsts nozīmes ūdensnoteku atjaunošanu, 2018. gadā tika pabeigta sešu būvju (polderu sūkņu staciju, aizsargdambju, ūdensnoteku) pārbūve un atjaunošana, bet 2019. gadā līdz gada beigām plānots nodot ekspluatācijā 10 būvju.</t>
    </r>
  </si>
  <si>
    <t>Papildu finansējumu valsts un valsts nozīmes meliorācijas sistēmu ekspluatācijai un uzturēšanai</t>
  </si>
  <si>
    <r>
      <rPr>
        <b/>
        <sz val="11"/>
        <rFont val="Arial"/>
        <family val="2"/>
      </rPr>
      <t xml:space="preserve">Klimata izmaiņu ietekmes mazināšana, nodrošinot un uzlabojot meža ugunsdzēsību
</t>
    </r>
    <r>
      <rPr>
        <u/>
        <sz val="11"/>
        <rFont val="Arial"/>
        <family val="2"/>
      </rPr>
      <t>Mērķauditorija:</t>
    </r>
    <r>
      <rPr>
        <sz val="11"/>
        <rFont val="Arial"/>
        <family val="2"/>
        <charset val="186"/>
      </rPr>
      <t xml:space="preserve"> iedzīvotāji
</t>
    </r>
    <r>
      <rPr>
        <u/>
        <sz val="11"/>
        <rFont val="Arial"/>
        <family val="2"/>
      </rPr>
      <t>Īstenošanas teritorija:</t>
    </r>
    <r>
      <rPr>
        <sz val="11"/>
        <rFont val="Arial"/>
        <family val="2"/>
        <charset val="186"/>
      </rPr>
      <t xml:space="preserve"> Latvijas lauku teritorija
</t>
    </r>
    <r>
      <rPr>
        <u/>
        <sz val="11"/>
        <rFont val="Arial"/>
        <family val="2"/>
      </rPr>
      <t>Veicamās darbības:</t>
    </r>
    <r>
      <rPr>
        <sz val="11"/>
        <rFont val="Arial"/>
        <family val="2"/>
        <charset val="186"/>
      </rPr>
      <t xml:space="preserve"> Lai nodrošinātu un uzlabotu meža ugunsdzēsību, kas dod iespēju kontrolēt un samazināt CO2 emisijas, nodrošināt koksnes resursu ieguvi,saglabāt meža kapitāla vērtību un vienlaikus  izpildīt   civilās aizsardzības uzdevumus, nepieciešams stiprināt Valsts meža dienesta kapacitāti meža ugunsdzēsības jomā.   Valsts meža dienestam nepieciešams papildus finansējums  darbinieku atlīdzībai un kapitālajiem ieguldījumiem – Meža ugunsdzēsības staciju rekonstrukcijai un garāžu kapitālajiem remontiem, turpmākai specializētā uguns apsardzības transporta iegādei,   kravas apvidus un cita autotransporta nomaiņai, kam beidzies lietderīgās kalpošanas laiks, un kvadriciklu iegādei.
Nepieciešams periodiski atjaunot tehniskos resursus, kas tiek izmantota meža ugunsgrēka vietas identificēšanā un operatīvas informācijas iegūšanai. </t>
    </r>
  </si>
  <si>
    <t>Klimata izmaiņu ietekmes mazināšana, nodrošinot un uzlabojot meža ugunsdzēsību</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</si>
  <si>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</si>
  <si>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Latviešu valodas lietojuma palielināšana ikdienas saziņā, tostarp digitālajā un sabiedrisko mediju vidē, paplašinot valodas apguves pieejamību, un uzlabojot kvalitāti</t>
  </si>
  <si>
    <r>
      <rPr>
        <b/>
        <sz val="11"/>
        <rFont val="Arial"/>
        <family val="2"/>
      </rPr>
      <t xml:space="preserve">Pasākumu kopums latviešu valodas lietojuma ikdienas saziņā, t.sk. digitālajā un sabiedrisko mediju vidē
</t>
    </r>
    <r>
      <rPr>
        <u/>
        <sz val="11"/>
        <rFont val="Arial"/>
        <family val="2"/>
      </rPr>
      <t xml:space="preserve">Mērķauditorija: </t>
    </r>
    <r>
      <rPr>
        <sz val="11"/>
        <rFont val="Arial"/>
        <family val="2"/>
        <charset val="186"/>
      </rPr>
      <t xml:space="preserve">Latvijas iedzīvotāji, mediji, NVO, diaspora, diasporas organizācijas
</t>
    </r>
    <r>
      <rPr>
        <u/>
        <sz val="11"/>
        <rFont val="Arial"/>
        <family val="2"/>
      </rPr>
      <t xml:space="preserve">Īstenošanas teritorija: </t>
    </r>
    <r>
      <rPr>
        <sz val="11"/>
        <rFont val="Arial"/>
        <family val="2"/>
        <charset val="186"/>
      </rPr>
      <t xml:space="preserve">Latvijas teritorija, diasporas centri 
</t>
    </r>
    <r>
      <rPr>
        <u/>
        <sz val="11"/>
        <rFont val="Arial"/>
        <family val="2"/>
      </rPr>
      <t>Veicamās darbības:</t>
    </r>
    <r>
      <rPr>
        <sz val="11"/>
        <rFont val="Arial"/>
        <family val="2"/>
        <charset val="186"/>
      </rPr>
      <t xml:space="preserve">
a) atbalsts sabiedrisko mediju satura veidošanai, pielāgošanai un pieejamībai Latvijā un ārpus tās, ar fokusu uz latviešu valodas lietošanu un apguvi dažādām vecuma un sociālajām grupām, tostarp subtitrēšana, surdotulkojums un citi atbilstoši tehniski risinājumi; 
b) informatīva kampaņa, kas uzlabo mērķa grupu piekļuvi pakalpojumiem un latviešu valodas prasmju attīstību, iesaistot uzņemošo sabiedrību;  
c) specifiski mērķēti pasākumi, kas ietekmē/maina  sabiedrības lingvistisko uzvedību (rosina atbalstīt mērķa grupas latviešu valodas lietošanas paradumus ikdienas saziņā).  </t>
    </r>
  </si>
  <si>
    <t>Pasākumu kopums latviešu valodas lietojuma ikdienas saziņā, t.sk. digitālajā un sabiedrisko mediju vidē</t>
  </si>
  <si>
    <t>IZM,  KM, NEPLP, ĀM</t>
  </si>
  <si>
    <t>NVO, SIF, pašvaldības</t>
  </si>
  <si>
    <r>
      <rPr>
        <b/>
        <sz val="11"/>
        <rFont val="Arial"/>
        <family val="2"/>
      </rPr>
      <t xml:space="preserve">IKT risinājumu un pakalpojumu attīstība un iespēju radīšana privātajam sektoram
</t>
    </r>
    <r>
      <rPr>
        <u/>
        <sz val="11"/>
        <rFont val="Arial"/>
        <family val="2"/>
      </rPr>
      <t>Mērķauditorija:</t>
    </r>
    <r>
      <rPr>
        <sz val="11"/>
        <rFont val="Arial"/>
        <family val="2"/>
        <charset val="186"/>
      </rPr>
      <t xml:space="preserve"> Visa Latvijas sabiedrība (valsts pārvalde,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</si>
  <si>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r>
      <rPr>
        <b/>
        <sz val="11"/>
        <rFont val="Arial"/>
        <family val="2"/>
      </rPr>
      <t xml:space="preserve">Digitālās transformācijas pārvaldība un Digitālo prasmju attīstīšana
</t>
    </r>
    <r>
      <rPr>
        <u/>
        <sz val="11"/>
        <rFont val="Arial"/>
        <family val="2"/>
      </rPr>
      <t>Mērķauditorija:</t>
    </r>
    <r>
      <rPr>
        <sz val="11"/>
        <rFont val="Arial"/>
        <family val="2"/>
        <charset val="186"/>
      </rPr>
      <t xml:space="preserve"> Visa Latvijas sabiedrība (valsts paŗvalde,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</si>
  <si>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r>
      <rPr>
        <b/>
        <sz val="11"/>
        <rFont val="Arial"/>
        <family val="2"/>
      </rPr>
      <t xml:space="preserve">Infrastruktūra uzņēmējdarbības atbalstam 
</t>
    </r>
    <r>
      <rPr>
        <u/>
        <sz val="11"/>
        <rFont val="Arial"/>
        <family val="2"/>
      </rPr>
      <t>Mērķauditorija:</t>
    </r>
    <r>
      <rPr>
        <sz val="11"/>
        <rFont val="Arial"/>
        <family val="2"/>
        <charset val="186"/>
      </rPr>
      <t xml:space="preserve"> pašvaldības
</t>
    </r>
    <r>
      <rPr>
        <u/>
        <sz val="11"/>
        <rFont val="Arial"/>
        <family val="2"/>
      </rPr>
      <t>Īstenošanas teritorija:</t>
    </r>
    <r>
      <rPr>
        <sz val="11"/>
        <rFont val="Arial"/>
        <family val="2"/>
        <charset val="186"/>
      </rPr>
      <t xml:space="preserve"> reģioni - Kurzeme, Vidzeme, Latgale, Zemgale
</t>
    </r>
    <r>
      <rPr>
        <u/>
        <sz val="11"/>
        <rFont val="Arial"/>
        <family val="2"/>
      </rPr>
      <t xml:space="preserve">Veicamās darbības: </t>
    </r>
    <r>
      <rPr>
        <sz val="11"/>
        <rFont val="Arial"/>
        <family val="2"/>
        <charset val="186"/>
      </rPr>
      <t>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t.sk. nodrošinot testa teritoriju attīstību viedo risinājumu īstenošanai.
Industriālo zonu attīstība četros nacionālās nozīmes attīstības centros</t>
    </r>
  </si>
  <si>
    <t xml:space="preserve">Infrastruktūra uzņēmējdarbības atbalstam </t>
  </si>
  <si>
    <t>ZM, EM, IzM, LM, plānošanas reģioni, pašvaldības</t>
  </si>
  <si>
    <r>
      <rPr>
        <b/>
        <sz val="11"/>
        <rFont val="Arial"/>
        <family val="2"/>
      </rPr>
      <t xml:space="preserve">Plānošanas reģionu un pašvaldību administrācijas kapacitātes uzlabošana
</t>
    </r>
    <r>
      <rPr>
        <u/>
        <sz val="11"/>
        <rFont val="Arial"/>
        <family val="2"/>
      </rPr>
      <t>Mērķauditorija:</t>
    </r>
    <r>
      <rPr>
        <sz val="11"/>
        <rFont val="Arial"/>
        <family val="2"/>
        <charset val="186"/>
      </rPr>
      <t xml:space="preserve"> plānošanas reģioni,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efektivitāti.Pašvaldību un plānošanas reģionu kapacitāti stiprinoši pasākumi un to organizēšanas izmaksas</t>
    </r>
  </si>
  <si>
    <t>Plānošanas reģionu un pašvaldību administrācijas kapacitātes uzlabošana</t>
  </si>
  <si>
    <t>VARAM, VK</t>
  </si>
  <si>
    <t>Plānošanas reģioni, pašvaldības</t>
  </si>
  <si>
    <t>Vietējās mobilitātes nodrošināšana nodarbinātībai un pakalpojumu saņemšanai, uzlabojot infrastruktūru, sniedzot atbalstu inovatīviem mikromobilitātes risinājumiem</t>
  </si>
  <si>
    <r>
      <rPr>
        <b/>
        <sz val="11"/>
        <rFont val="Arial"/>
        <family val="2"/>
      </rPr>
      <t xml:space="preserve">Valsts reģionālās un vietējās nozīmes autoceļu  pārbūve un atjaunošana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Valsts programmas izveide ceļu pārbūvei un atjaunošanai sadarbībā ar pašvaldībām un plānošanas reģioniem, nodrošinot novadu centru sasniedzamību. Ņemot vēra, ka valsts autoceļu tīkla attīstība ir saistīta ar administratīvo iedalījumu, tad turpmākās darbības šajā sakarā īstenojamas kontekstā ar administratīvi teritoriālās reformas īstenošanu</t>
    </r>
  </si>
  <si>
    <t>Valsts reģionālās un vietējās nozīmes autoceļu  pārbūve un atjaunošana</t>
  </si>
  <si>
    <t>SaM, VAS "Latvijas Valsts ceļi"</t>
  </si>
  <si>
    <r>
      <rPr>
        <b/>
        <sz val="11"/>
        <rFont val="Arial"/>
        <family val="2"/>
      </rPr>
      <t xml:space="preserve">Pašvaldību ēku un specializēto ēku energoefektivitātes paaugstināšana
</t>
    </r>
    <r>
      <rPr>
        <u/>
        <sz val="11"/>
        <rFont val="Arial"/>
        <family val="2"/>
      </rPr>
      <t>Mērķauditorija</t>
    </r>
    <r>
      <rPr>
        <sz val="11"/>
        <rFont val="Arial"/>
        <family val="2"/>
        <charset val="186"/>
      </rPr>
      <t xml:space="preserve">: pašvaldības, uzņēmumi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Ēku pārbūve vai atjaunošana. Lokālās vai autonomās siltumapgādes infrastruktūras pārbūve vai atjaunošana. Specializētu ēku energoefektivitātes paaugstināšnas pasākumi</t>
    </r>
  </si>
  <si>
    <r>
      <rPr>
        <b/>
        <sz val="11"/>
        <rFont val="Arial"/>
        <family val="2"/>
      </rPr>
      <t xml:space="preserve">Pirmsskolas izglītības un bērnu pieskatīšanas pakalpojuma pieejamība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Ēku vai atsevišķu telpu pārbūve vai atjaunošana, t.sk. piebūves, un citi pirmsskolas izglītības pieejamību veicinoši risinājumi. Teritorijas labiekārtošana</t>
    </r>
  </si>
  <si>
    <t>Pirmsskolas izglītības un bērnu pieskatīšanas pakalpojuma pieejamība</t>
  </si>
  <si>
    <t>IZM, pašvaldības</t>
  </si>
  <si>
    <r>
      <rPr>
        <b/>
        <sz val="11"/>
        <rFont val="Arial"/>
        <family val="2"/>
      </rPr>
      <t xml:space="preserve">Pašvaldību publiskās ārtelpas attīstība tūrisma veicināšanai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Ar dabas un kultūras mantojuma izmantošanu saistīto būvju atjaunošana, konservācija, pārbūve, restaurācija vai jaunu būvju būvniecība un teritorijas labiekārtošana. Arhitektūras, arheoloģijas, vēstures, kā arī pilsētbūvniecības pieminekļu atjaunošana, konservācija, pārbūve vai restaurācija.
Jaunu pakalpojumu izveide, paplašinot kultūras un dabas mantojuma saturisko piedāvājumu.
Ceļu satiksmei paredzētās infrastruktūras un publiskās ārtelpas attīstīšana.
Publiskā ārtelpa ir saistīta ar ielu un ceļu infrastruktūru, tāpēc nepieciešama abu iegūldījumu veidu kombinācija. Tā kā tikai PO5 pieļauj šāda veida izmaksu kombināciju, tad šo nepieciešams saglabāt šeit kā atsevišķu pasākumu.</t>
    </r>
  </si>
  <si>
    <r>
      <rPr>
        <b/>
        <sz val="11"/>
        <color theme="1"/>
        <rFont val="Arial"/>
        <family val="2"/>
      </rPr>
      <t xml:space="preserve">Paplašināt peldvietu ūdens, iekšzemes un jūras ūdeņu kvalitātes uzraudzību
</t>
    </r>
    <r>
      <rPr>
        <u/>
        <sz val="11"/>
        <color theme="1"/>
        <rFont val="Arial"/>
        <family val="2"/>
      </rPr>
      <t xml:space="preserve">Mērķauditorija: </t>
    </r>
    <r>
      <rPr>
        <sz val="11"/>
        <color theme="1"/>
        <rFont val="Arial"/>
        <family val="2"/>
        <charset val="186"/>
      </rPr>
      <t xml:space="preserve">Latvijas iedzīvotaji un tūristi, kas izmanto Latvijas iekšzemes vai piejūras peldvietas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 xml:space="preserve">Veicamās darbības: </t>
    </r>
    <r>
      <rPr>
        <sz val="11"/>
        <color theme="1"/>
        <rFont val="Arial"/>
        <family val="2"/>
        <charset val="186"/>
      </rPr>
      <t>veikt visu esošo oficiālo peldvietu ūdens monitoringu un papildus peldvietu monitoringu</t>
    </r>
  </si>
  <si>
    <t xml:space="preserve">Paplašināt peldvietu ūdens, iekšzemes un jūras ūdeņu kvalitātes uzraudzību
</t>
  </si>
  <si>
    <t>Veselības inspekcija</t>
  </si>
  <si>
    <r>
      <rPr>
        <b/>
        <sz val="11"/>
        <rFont val="Arial"/>
        <family val="2"/>
      </rPr>
      <t xml:space="preserve">Viedās pašvaldības
</t>
    </r>
    <r>
      <rPr>
        <sz val="11"/>
        <rFont val="Arial"/>
        <family val="2"/>
        <charset val="186"/>
      </rPr>
      <t xml:space="preserve">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 Tā kā tikai PO5 pieļauj šāda veida izmaksu kombināciju, tad šo nepieciešams saglabāt šeit kā atsevišķu pasākumu. </t>
    </r>
  </si>
  <si>
    <t>Viedās pašvaldības</t>
  </si>
  <si>
    <t>EM, IZM, LM, KM, VM, ZM, SaM, VK, pašvaldības</t>
  </si>
  <si>
    <r>
      <rPr>
        <b/>
        <sz val="11"/>
        <rFont val="Arial"/>
        <family val="2"/>
      </rPr>
      <t xml:space="preserve">Klimata pārmaiņu samazināšanas pasākumi vietējā līmenī
</t>
    </r>
    <r>
      <rPr>
        <u/>
        <sz val="11"/>
        <rFont val="Arial"/>
        <family val="2"/>
      </rPr>
      <t xml:space="preserve">Mērķauditorija: </t>
    </r>
    <r>
      <rPr>
        <sz val="11"/>
        <rFont val="Arial"/>
        <family val="2"/>
        <charset val="186"/>
      </rPr>
      <t xml:space="preserve">visas Latvijas pašvaldības, iedzīvotāji, uzņēmēji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Kompleksu pasākumu īstenošana klimata pārmaiņu samazināšanai pašvakldībās gan transporta sekorā (park un ride sistēma, veloceliņi, u.c. pasākumi atbilstoši pašvaldību teritoriālajiem un satiksmes infrastruktūras attīstības plāniem), gan rūpniecisko procesu  un produktu izmantošanā, gan enerģētikas sekorā</t>
    </r>
  </si>
  <si>
    <t>Klimata pārmaiņu samazināšanas pasākumi vietējā līmenī</t>
  </si>
  <si>
    <r>
      <rPr>
        <b/>
        <sz val="11"/>
        <rFont val="Arial"/>
        <family val="2"/>
      </rPr>
      <t xml:space="preserve">Pieejamības veicināšana drošai, nekaitīgai un kvalitatīvai pārtikai, stiprinot kompetento iestāžu kapacitāti un  nodrošinot valsts uzraudzību dzīvnieku slimību (t.sk.zoonožu)  profilaksē un apkarošanā, un pārtikas apritē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</si>
  <si>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 xml:space="preserve">Pieejamības veicināšana drošai, nekaitīgai un kvalitatīvai pārtikai, stiprinot kompetento iestāžu kapacitāti un  nodrošinot valsts uzraudzību dzīvnieku slimību (t.sk.zoonožu)  profilaksē un apkarošanā, un pārtikas apritē </t>
  </si>
  <si>
    <r>
      <rPr>
        <b/>
        <sz val="11"/>
        <rFont val="Arial"/>
        <family val="2"/>
      </rPr>
      <t xml:space="preserve">Pielāgošanās klimata pārmaiņām pasākumi 
</t>
    </r>
    <r>
      <rPr>
        <u/>
        <sz val="11"/>
        <rFont val="Arial"/>
        <family val="2"/>
      </rPr>
      <t xml:space="preserve">Mērķauditorija: </t>
    </r>
    <r>
      <rPr>
        <sz val="11"/>
        <rFont val="Arial"/>
        <family val="2"/>
        <charset val="186"/>
      </rPr>
      <t>visas Latvijas pašvaldības, sk., plūdu un krasta risku apdraudētās pašvaldības, iedzīvotāji, uzņēmumi
Ī</t>
    </r>
    <r>
      <rPr>
        <u/>
        <sz val="11"/>
        <rFont val="Arial"/>
        <family val="2"/>
      </rPr>
      <t xml:space="preserve">stenošanas teritorija: </t>
    </r>
    <r>
      <rPr>
        <sz val="11"/>
        <rFont val="Arial"/>
        <family val="2"/>
        <charset val="186"/>
      </rPr>
      <t xml:space="preserve">visa Latvija
</t>
    </r>
    <r>
      <rPr>
        <u/>
        <sz val="11"/>
        <rFont val="Arial"/>
        <family val="2"/>
      </rPr>
      <t xml:space="preserve">Veicamās darbības:  </t>
    </r>
    <r>
      <rPr>
        <sz val="11"/>
        <rFont val="Arial"/>
        <family val="2"/>
        <charset val="186"/>
      </rPr>
      <t>Zaļās infrastruktūras izveide un klimata pārmaiņu pielāgošanās pasākumi atbilstoši nacionālajām un vietējām (pašvaldību) klimata pielāgošanās stratēģijām un attīstības programmām, šo programmu attīstība un īstenošana. "Zaļā infrastruktūra" ir stratēģiski plānots dabisku vai daļēji dabisku teritoriju tīkls, kas var sniegt daudzus un dažādus ekosistēmu pakalpojumus. „Zaļā infrastruktūra” ir saistāma kā ar lauku teritorijām, tā arī ar pilsētām. Izmantojot „zaļo infrastruktūru” klimata pārmaiņu mazināšanā, tiek izmantotas dabai raksturīgās pielāgošanās spējas
Aizsardzības pret plūdiem un krasta erozijas aizsardzības darbības atbilstoši plūdu riska pārvaldības plāniem</t>
    </r>
  </si>
  <si>
    <t xml:space="preserve">Pielāgošanās klimata pārmaiņām pasākumi </t>
  </si>
  <si>
    <r>
      <rPr>
        <b/>
        <sz val="11"/>
        <rFont val="Arial"/>
        <family val="2"/>
      </rPr>
      <t xml:space="preserve">Mērķtiecīga antimikrobiālās rezistences ierobežošanas pasākumu īstenošana "vienas veselības" ietvaros
</t>
    </r>
    <r>
      <rPr>
        <u/>
        <sz val="11"/>
        <rFont val="Arial"/>
        <family val="2"/>
      </rPr>
      <t xml:space="preserve">Mērķauditorija: </t>
    </r>
    <r>
      <rPr>
        <sz val="11"/>
        <rFont val="Arial"/>
        <family val="2"/>
        <charset val="186"/>
      </rPr>
      <t xml:space="preserve">iedzīvotāji, zinātniskās un citas publiskās institūcijas, praktizējošie veterinārārsti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
    </r>
    <r>
      <rPr>
        <sz val="11"/>
        <rFont val="Arial"/>
        <family val="2"/>
      </rPr>
      <t>tenoti atbalsta un informatīvie pasākumi antimikrobiālās rezistences ierobežošanai, realizējot Nacionālo antimikrobiālās rezistences ierobežošanas un piesardzīgas antibiotiku lietošanas plānu "viena veselība"</t>
    </r>
  </si>
  <si>
    <t>Mērķtiecīga antimikrobiālās rezistences ierobežošanas pasākumu īstenošana "vienas veselības" ietvaros</t>
  </si>
  <si>
    <t>Zemes dzīļu resursu apzināšana, izpēte, apsaimniekošanas plānošana vietējo resursu ilgtspējīgai izmantošanai un pārvaldībai</t>
  </si>
  <si>
    <r>
      <rPr>
        <b/>
        <sz val="11"/>
        <rFont val="Arial"/>
        <family val="2"/>
      </rPr>
      <t xml:space="preserve">Gaisa kvalitātes uzlabošanas pasākumi
</t>
    </r>
    <r>
      <rPr>
        <u/>
        <sz val="11"/>
        <rFont val="Arial"/>
        <family val="2"/>
      </rPr>
      <t>Mērķauditorija:</t>
    </r>
    <r>
      <rPr>
        <sz val="11"/>
        <rFont val="Arial"/>
        <family val="2"/>
        <charset val="186"/>
      </rPr>
      <t xml:space="preserve"> pašvaldība, valsts un iedzīvotāji, uzņēmumi
</t>
    </r>
    <r>
      <rPr>
        <u/>
        <sz val="11"/>
        <rFont val="Arial"/>
        <family val="2"/>
      </rPr>
      <t xml:space="preserve">Īstenošanas vieta: </t>
    </r>
    <r>
      <rPr>
        <sz val="11"/>
        <rFont val="Arial"/>
        <family val="2"/>
        <charset val="186"/>
      </rPr>
      <t xml:space="preserve">Latvijas lielākās pilsētas (prioritāri Rīga, Liepāja, Rēzekne, kur konstatētas gaisa kvalitātes problēmas);
</t>
    </r>
    <r>
      <rPr>
        <u/>
        <sz val="11"/>
        <rFont val="Arial"/>
        <family val="2"/>
      </rPr>
      <t xml:space="preserve">Veicamās darbības: </t>
    </r>
    <r>
      <rPr>
        <sz val="11"/>
        <rFont val="Arial"/>
        <family val="2"/>
        <charset val="186"/>
      </rPr>
      <t xml:space="preserve">
1) individuālajā apkurē izmantoto neefektīvo un piesārņojošo apkures iekārtu nomaiņa pret modernākām un efektīvākām;
2) sadedzināšanas iekārtu nomaiņa; attīrīšanas iekārtu uzstādīšana;</t>
    </r>
  </si>
  <si>
    <t>Gaisa kvalitātes uzlabošanas pasākumi</t>
  </si>
  <si>
    <r>
      <rPr>
        <b/>
        <sz val="11"/>
        <rFont val="Arial"/>
        <family val="2"/>
      </rPr>
      <t xml:space="preserve">Gaisa kvalitātes uzlabošanas pasākumi
</t>
    </r>
    <r>
      <rPr>
        <u/>
        <sz val="11"/>
        <rFont val="Arial"/>
        <family val="2"/>
      </rPr>
      <t>Veicamās darbības:</t>
    </r>
    <r>
      <rPr>
        <sz val="11"/>
        <rFont val="Arial"/>
        <family val="2"/>
        <charset val="186"/>
      </rPr>
      <t xml:space="preserve"> Gaisa kvalitātes un ekosistēmu ietekmes monitoringa tīkla izveidošana un mērījumu veikšana
Uzturēt esošo staciju darbību un paplašināt  monitoringa tīklu, veicot gaisa kvalitātes mērījumus arī citās Latvijas pilsētās, kurās pašreiz gaisa kvalitātes mērījumi netiek veikti (bet kur potenciāli ir gaisa kvalitātes problēmas – primāri republikas nozīmes pilsētās) 
</t>
    </r>
  </si>
  <si>
    <t>VARAM
LVĢMC</t>
  </si>
  <si>
    <r>
      <rPr>
        <b/>
        <sz val="11"/>
        <rFont val="Arial"/>
        <family val="2"/>
      </rPr>
      <t xml:space="preserve">Ūdenssaimniecības attīstība 
</t>
    </r>
    <r>
      <rPr>
        <u/>
        <sz val="11"/>
        <rFont val="Arial"/>
        <family val="2"/>
      </rPr>
      <t xml:space="preserve">Mērķauditorija: </t>
    </r>
    <r>
      <rPr>
        <sz val="11"/>
        <rFont val="Arial"/>
        <family val="2"/>
        <charset val="186"/>
      </rPr>
      <t>pašvaldības un to uzņēmumi, iedzīvotāji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integrētas notekūdeņu dūņu apsaimniekošanas sistēmas attīstība, pasākumi notekūdeņu attīrīšanas iekārtu jaudas un efektivitātes (tai skaitā energoefektivitātes) uzlabošanai un notekūdeņu savākšanas tīklu rekonstrukcija (atjaunošana) un paplašināšana Komunālo notekūdeņu direktīvas prasību izpildei</t>
    </r>
  </si>
  <si>
    <t xml:space="preserve">Ūdenssaimniecības attīstība </t>
  </si>
  <si>
    <t>VARAM </t>
  </si>
  <si>
    <t>Pašvaldības un to uzņēmumi</t>
  </si>
  <si>
    <r>
      <rPr>
        <b/>
        <sz val="11"/>
        <rFont val="Arial"/>
        <family val="2"/>
      </rPr>
      <t xml:space="preserve">Aprites ekonomikas principu ieviešana ražošanā un pakalpojumos un inovatīvu uz aprites principiem balstītu biznesa modeļu attīstība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</si>
  <si>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</si>
  <si>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r>
      <rPr>
        <b/>
        <sz val="11"/>
        <rFont val="Arial"/>
        <family val="2"/>
      </rPr>
      <t xml:space="preserve">Atkritumsaimniecības un atkritumu pārstrādes un tālākas izmantošanas attīstība un atkritumu rašanās novēršanas pasākumi
</t>
    </r>
    <r>
      <rPr>
        <u/>
        <sz val="11"/>
        <rFont val="Arial"/>
        <family val="2"/>
      </rPr>
      <t>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atkritumu  pārstrādes un reģenerācijas veicināšana, ieskaitot papildus jaudu un kvalitātes uzlabošanu
2) dalītās atkritumu savākšanas sistēmas pilnveidošana, aptverot jaunas materiālu grupas (tekstilatkritumi u.c.), lai virzītos uz ES direktīvās noteikto mērķu pēc 2020.gada sasniegšana
3) inovatīvi un efektīvi atkritumu radīšanas samazināšanas pasākumi publiskajā sektorā un mājsaimniecībās</t>
    </r>
  </si>
  <si>
    <t>Vēsturiski piesārņoto vietu sanācijas un revitalizācijas pasākumu īstenošana uzlabotas vides kvalitātes (augsnei, gruntij, pazemes un virszemes ūdeņiem) sasniegšanai</t>
  </si>
  <si>
    <r>
      <rPr>
        <b/>
        <sz val="11"/>
        <rFont val="Arial"/>
        <family val="2"/>
      </rPr>
      <t xml:space="preserve">Piesārņojuma samazināšana, Vēsturiski piesārņoto vietu sanācija un rekultivācija (tai skaitā bijušo atkritumu izgāztuvju rekultivācija)
</t>
    </r>
    <r>
      <rPr>
        <u/>
        <sz val="11"/>
        <rFont val="Arial"/>
        <family val="2"/>
      </rPr>
      <t xml:space="preserve">Mērķauditorija: </t>
    </r>
    <r>
      <rPr>
        <sz val="11"/>
        <rFont val="Arial"/>
        <family val="2"/>
        <charset val="186"/>
      </rPr>
      <t xml:space="preserve">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Realizēt piesārņoto vietu sanācijas projektus:
1)Īstenot pasākumus, lai pabeigtu vēsturiski piesārņoto teritoriju sanācijas procesus;
2)Izpētes veikšana nozīmīgākajās potenciāli piesārņotajās vietās, kurās pastāv iespēja, ka ir vēsturiski piesārņota vieta ar augstu piesārņojuma risku.
b. Īstenot pasākumus sanēto teritoriju rekultivācijai un piesārņojuma turpmākas izplatības samazināšanai;
c. Īstenot vides, tostarp augšņu, monitoringu, piesārņoto un potenciāli piesārņoto teritoriju uzraudzībai un kontrolei.</t>
    </r>
  </si>
  <si>
    <t>Piesārņojuma samazināšana, Vēsturiski piesārņoto vietu sanācija un rekultivācija (tai skaitā bijušo atkritumu izgāztuvju rekultivācija)</t>
  </si>
  <si>
    <t>AiM, VAMOIC, VVD, pašvaldības</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</si>
  <si>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</si>
  <si>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r>
      <rPr>
        <b/>
        <sz val="11"/>
        <rFont val="Arial"/>
        <family val="2"/>
      </rPr>
      <t xml:space="preserve">Bioloģiskās daudzveidības saglabāšanas un ekosistēmu aizsardzības priekšnoteikumi
</t>
    </r>
    <r>
      <rPr>
        <u/>
        <sz val="11"/>
        <rFont val="Arial"/>
        <family val="2"/>
      </rPr>
      <t>Mērķauditorija:</t>
    </r>
    <r>
      <rPr>
        <sz val="11"/>
        <rFont val="Arial"/>
        <family val="2"/>
        <charset val="186"/>
      </rPr>
      <t xml:space="preserve"> visa sabiedrība
Ī</t>
    </r>
    <r>
      <rPr>
        <u/>
        <sz val="11"/>
        <rFont val="Arial"/>
        <family val="2"/>
      </rPr>
      <t xml:space="preserve">stenošanas teritorija: </t>
    </r>
    <r>
      <rPr>
        <sz val="11"/>
        <rFont val="Arial"/>
        <family val="2"/>
        <charset val="186"/>
      </rPr>
      <t xml:space="preserve">visa Latvija
</t>
    </r>
    <r>
      <rPr>
        <u/>
        <sz val="11"/>
        <rFont val="Arial"/>
        <family val="2"/>
      </rPr>
      <t>Veicamās darbības:</t>
    </r>
    <r>
      <rPr>
        <sz val="11"/>
        <rFont val="Arial"/>
        <family val="2"/>
        <charset val="186"/>
      </rPr>
      <t xml:space="preserve"> dabas aizsardzības plānu izstrāde, dziļjūras un citu dabas, vides jautājumu izpēte dabas datu ieguvei un dabas datu pārvaldības sistēmas attīstība</t>
    </r>
  </si>
  <si>
    <t>Bioloģiskās daudzveidības saglabāšanas un ekosistēmu aizsardzības priekšnoteikumi</t>
  </si>
  <si>
    <t>Aizsargājamo biotopu un sugu aizsardzības stāvokļa uzlabošanas pasākumu realizēšana saskaņā ar zinātniski pamatotiem sugu un biotopu aizsardzības un dabas aizsardzības plāniem</t>
  </si>
  <si>
    <r>
      <rPr>
        <b/>
        <sz val="11"/>
        <rFont val="Arial"/>
        <family val="2"/>
      </rPr>
      <t xml:space="preserve">Pasākumi īpaši aizsargājamo dabas teritoriju  un sugu aizsardzības plānu ieviešanai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NAT-programmas ieviešana un sugu un biotopu uzturēšanas un atjaunošanas pasākumi labvēlīga aizsardzības statusa nodrošināšana, t.sk. dabas un sugu aizsardzības plānu ieviešana īpaši aizsargājamās dabas teritorijās (iekļaujot  darbības antropogēnās slodzes samazināšanai Natura 2000 teritorijās)
</t>
    </r>
  </si>
  <si>
    <t>Pasākumi īpaši aizsargājamo dabas teritoriju  un sugu aizsardzības plānu ieviešanai</t>
  </si>
  <si>
    <t>DAP</t>
  </si>
  <si>
    <r>
      <rPr>
        <b/>
        <sz val="11"/>
        <rFont val="Arial"/>
        <family val="2"/>
      </rPr>
      <t xml:space="preserve">Vides izglītība 
</t>
    </r>
    <r>
      <rPr>
        <u/>
        <sz val="11"/>
        <rFont val="Arial"/>
        <family val="2"/>
      </rPr>
      <t>Mērķauditorija</t>
    </r>
    <r>
      <rPr>
        <sz val="11"/>
        <rFont val="Arial"/>
        <family val="2"/>
        <charset val="186"/>
      </rPr>
      <t>: iedzīvotāji un uzņēmumi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prasmju attīstība (profesionāla apmācība), t.sk. ar  vidi un aprites ekomiku saistītās jomās; zināšanu pārnese;  vides informācija un  neformālā izglītība ar  klimatu, dabu, atkritumiem, gaisa piesārņojumu, enerģētiku,  bioekonomiku saistītās nozarēs</t>
    </r>
  </si>
  <si>
    <t xml:space="preserve">Vides izglītība </t>
  </si>
  <si>
    <t>Dabas muzejs,  NBD, DAP</t>
  </si>
  <si>
    <r>
      <rPr>
        <b/>
        <sz val="11"/>
        <rFont val="Arial"/>
        <family val="2"/>
      </rPr>
      <t xml:space="preserve">Sabiedrības uzvedības modeļu un paradumu maiņas veicināšana un izpratnes par vides un dabas jautājumiem veidošana
</t>
    </r>
    <r>
      <rPr>
        <u/>
        <sz val="11"/>
        <rFont val="Arial"/>
        <family val="2"/>
      </rPr>
      <t>Mērķauditorija:</t>
    </r>
    <r>
      <rPr>
        <sz val="11"/>
        <rFont val="Arial"/>
        <family val="2"/>
        <charset val="186"/>
      </rPr>
      <t xml:space="preserve"> iedzīvotāji un uzņēmumi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Dabas un vides informācijas centru attīstība sabiedrības izglītošanai par vides aizsardzības jautājumiem</t>
    </r>
  </si>
  <si>
    <t>Sabiedrības uzvedības modeļu un paradumu maiņas veicināšana un izpratnes par vides un dabas jautājumiem veidošana</t>
  </si>
  <si>
    <t xml:space="preserve">Dabas muzejs, DAP, NBD </t>
  </si>
  <si>
    <r>
      <rPr>
        <b/>
        <sz val="11"/>
        <rFont val="Arial"/>
        <family val="2"/>
      </rPr>
      <t xml:space="preserve">Vides monitorings un vides dati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Gaisa, ūdens, bioloģiskās daudzveidības, zemes  jomu vides monitoringa programmu ieviešana, kā arī vides datu ieguve un sagatavošana tālākai izmantošanai, kā arī ziņošanas, uzraudzības un kontroles  sistēmu attīstība</t>
    </r>
  </si>
  <si>
    <t>Vides monitorings un vides dati</t>
  </si>
  <si>
    <t>LVĢMC, DAP, VVD</t>
  </si>
  <si>
    <r>
      <rPr>
        <b/>
        <sz val="11"/>
        <rFont val="Arial"/>
        <family val="2"/>
      </rPr>
      <t xml:space="preserve">Klimata pārmaiņu politikas integrācija nozaru un reģionālajā politikā
</t>
    </r>
    <r>
      <rPr>
        <u/>
        <sz val="11"/>
        <rFont val="Arial"/>
        <family val="2"/>
      </rPr>
      <t>Mērķauditorija:</t>
    </r>
    <r>
      <rPr>
        <sz val="11"/>
        <rFont val="Arial"/>
        <family val="2"/>
        <charset val="186"/>
      </rPr>
      <t xml:space="preserve"> valsts iestādes, pašvaldības un sabiedrība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klimata pārmaiņu politikas plānošanas rīku izstrāde un klimata pārmaiņu politikas integrēšana nozaru un reģionālajās politikās un aktivitātēs</t>
    </r>
  </si>
  <si>
    <t>Klimata pārmaiņu politikas integrācija nozaru un reģionālajā politikā</t>
  </si>
  <si>
    <t>CSP, LVĢMC</t>
  </si>
  <si>
    <r>
      <rPr>
        <b/>
        <sz val="11"/>
        <rFont val="Arial"/>
        <family val="2"/>
      </rPr>
      <t xml:space="preserve">Ilgtspējīgas augsnes resursu pārvaldības uzlabošana lauksaimniecībā
</t>
    </r>
    <r>
      <rPr>
        <u/>
        <sz val="11"/>
        <rFont val="Arial"/>
        <family val="2"/>
      </rPr>
      <t xml:space="preserve">Mērķauditorija: </t>
    </r>
    <r>
      <rPr>
        <sz val="11"/>
        <rFont val="Arial"/>
        <family val="2"/>
        <charset val="186"/>
      </rPr>
      <t xml:space="preserve">valsts iestādes, pašvaldības, zinātniskie institūti, lauksaimnieki un uzņēmēji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uzticamas, valstij specifiskas augšņu informācijas uzlabošana lauksaimniecības zemē, nacionālās augsnes oglekļa monitoringa sistēmas izveide un SEG emisiju aprēķināšanas sistēmas uzlabošana</t>
    </r>
  </si>
  <si>
    <t>Ilgtspējīgas augsnes resursu pārvaldības uzlabošana lauksaimniecībā</t>
  </si>
  <si>
    <t>VARAM
ZM</t>
  </si>
  <si>
    <t xml:space="preserve">LU, Valsts mežzinātnes institūts SILAVA, Valsts augu aizsardzības dienests    </t>
  </si>
  <si>
    <t>SM</t>
  </si>
  <si>
    <r>
      <t xml:space="preserve">Multimodāla sabiedriskā transporta tīkla ar dzelzceļu kā sabiedriskā transporta "mugurkaulu" izveidošana, integrējot </t>
    </r>
    <r>
      <rPr>
        <i/>
        <sz val="11"/>
        <color theme="1"/>
        <rFont val="Arial"/>
        <family val="2"/>
        <charset val="186"/>
      </rPr>
      <t>Rail Baltica</t>
    </r>
    <r>
      <rPr>
        <sz val="11"/>
        <color theme="1"/>
        <rFont val="Arial"/>
        <family val="2"/>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</si>
  <si>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rPr>
        <b/>
        <sz val="11"/>
        <rFont val="Arial"/>
        <family val="2"/>
      </rPr>
      <t xml:space="preserve">TEN-T pamattīkla ostas, infrastruktūra
</t>
    </r>
    <r>
      <rPr>
        <sz val="11"/>
        <rFont val="Arial"/>
        <family val="2"/>
        <charset val="186"/>
      </rPr>
      <t>Rīgas ostas teritorijas Spilves pļavās sagatavošanas darbi</t>
    </r>
  </si>
  <si>
    <t>TEN-T pamattīkla ostas, infrastruktūra</t>
  </si>
  <si>
    <r>
      <rPr>
        <b/>
        <sz val="11"/>
        <rFont val="Arial"/>
        <family val="2"/>
      </rPr>
      <t xml:space="preserve">Vēsturiski piesārņoto vietu sanācija
</t>
    </r>
    <r>
      <rPr>
        <u/>
        <sz val="11"/>
        <rFont val="Arial"/>
        <family val="2"/>
      </rPr>
      <t>Mērķauditorija:</t>
    </r>
    <r>
      <rPr>
        <sz val="11"/>
        <rFont val="Arial"/>
        <family val="2"/>
        <charset val="186"/>
      </rPr>
      <t xml:space="preserve"> valsts iestādes, pašvaldības un sabiedrība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Vēsturiski piesārņoto vietu sanācija</t>
    </r>
  </si>
  <si>
    <t>Vēsturiski piesārņoto vietu sanācija</t>
  </si>
  <si>
    <r>
      <rPr>
        <b/>
        <sz val="11"/>
        <rFont val="Arial"/>
        <family val="2"/>
      </rPr>
      <t xml:space="preserve">Uzņēmējdarbības atbalsta pasākumi Latvijas reģionos
</t>
    </r>
    <r>
      <rPr>
        <u/>
        <sz val="11"/>
        <rFont val="Arial"/>
        <family val="2"/>
      </rPr>
      <t>Mērķauditorija:</t>
    </r>
    <r>
      <rPr>
        <sz val="11"/>
        <rFont val="Arial"/>
        <family val="2"/>
        <charset val="186"/>
      </rPr>
      <t xml:space="preserve"> pašvaldības un uzņēmumi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uzņēmejdarbības atbalsta pasākumi, kas ietvers plānošanas reģionu un pašvaldību uzņēmējdarbības atbalsta kapacitātes stiprināšanu, kā arī pasākumus, kas vērsti uz jauniešu uzņēmējdarbības veicināšanu, reģionālās atpazīstamības un nodarbinātības veicināšanu </t>
    </r>
  </si>
  <si>
    <t>Uzņēmējdarbības atbalsta pasākumi Latvijas reģionos</t>
  </si>
  <si>
    <t>Koordinētas atbalsta sistēmas izveidošana investīciju piesaistei un uzņēmējdarbības atbalstam reģionos un reģionālā izaugsmes fonda (reģionālo projektu programmas) izveide mērķtiecīgiem ieguldījumiem</t>
  </si>
  <si>
    <r>
      <rPr>
        <b/>
        <sz val="11"/>
        <rFont val="Arial"/>
        <family val="2"/>
      </rPr>
      <t xml:space="preserve">Nodarbinātības veicināšana Latgales reģionā
</t>
    </r>
    <r>
      <rPr>
        <u/>
        <sz val="11"/>
        <rFont val="Arial"/>
        <family val="2"/>
      </rPr>
      <t>Mērķauditorija:</t>
    </r>
    <r>
      <rPr>
        <sz val="11"/>
        <rFont val="Arial"/>
        <family val="2"/>
        <charset val="186"/>
      </rPr>
      <t xml:space="preserve"> uzņēmumi
</t>
    </r>
    <r>
      <rPr>
        <u/>
        <sz val="11"/>
        <rFont val="Arial"/>
        <family val="2"/>
      </rPr>
      <t>Īstenošanas teritorija:</t>
    </r>
    <r>
      <rPr>
        <sz val="11"/>
        <rFont val="Arial"/>
        <family val="2"/>
        <charset val="186"/>
      </rPr>
      <t xml:space="preserve"> Latgale
</t>
    </r>
    <r>
      <rPr>
        <u/>
        <sz val="11"/>
        <rFont val="Arial"/>
        <family val="2"/>
      </rPr>
      <t>Veicamās darbības:</t>
    </r>
    <r>
      <rPr>
        <sz val="11"/>
        <rFont val="Arial"/>
        <family val="2"/>
        <charset val="186"/>
      </rPr>
      <t xml:space="preserve"> uzņēmejdarbības atbalsta pasākumi, kas ietvers nodarbinātības veicināšanu, atbalstot uzņēmējus jaunu ideju īstenošanai</t>
    </r>
  </si>
  <si>
    <t>Nodarbinātības veicināšana Latgales reģionā</t>
  </si>
  <si>
    <r>
      <rPr>
        <b/>
        <sz val="11"/>
        <rFont val="Arial"/>
        <family val="2"/>
      </rPr>
      <t xml:space="preserve">Dzelzceļa infrastruktūra
</t>
    </r>
    <r>
      <rPr>
        <sz val="11"/>
        <rFont val="Arial"/>
        <family val="2"/>
        <charset val="186"/>
      </rPr>
      <t>Jaunas vai modernizētas dzelzceļa stacijas un iekārtas</t>
    </r>
  </si>
  <si>
    <t xml:space="preserve">Dzelzceļa infrastruktūra
</t>
  </si>
  <si>
    <r>
      <rPr>
        <b/>
        <sz val="11"/>
        <rFont val="Arial"/>
        <family val="2"/>
      </rPr>
      <t xml:space="preserve">Uzlabota pieejamība profesionālajai laikmetīgajai mākslai un kultūrai 
</t>
    </r>
    <r>
      <rPr>
        <u/>
        <sz val="11"/>
        <rFont val="Arial"/>
        <family val="2"/>
      </rPr>
      <t xml:space="preserve">Mērķauditorija: </t>
    </r>
    <r>
      <rPr>
        <sz val="11"/>
        <rFont val="Arial"/>
        <family val="2"/>
        <charset val="186"/>
      </rPr>
      <t xml:space="preserve">kultūras organizācijas, pašvaldības un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profesionālās laikmetīgās mākslas un kultūras produktu radīšana un auditorijas attīstība</t>
    </r>
  </si>
  <si>
    <t xml:space="preserve">Uzlabota pieejamība profesionālajai laikmetīgajai mākslai un kultūrai </t>
  </si>
  <si>
    <t>VARAM, KM</t>
  </si>
  <si>
    <t xml:space="preserve">TEN-T pamattīkla ostas, infrastruktūra
</t>
  </si>
  <si>
    <r>
      <rPr>
        <b/>
        <sz val="11"/>
        <rFont val="Arial"/>
        <family val="2"/>
      </rPr>
      <t xml:space="preserve">TEN-T pamattīkla ostas, infrastruktūra
</t>
    </r>
    <r>
      <rPr>
        <sz val="11"/>
        <rFont val="Arial"/>
        <family val="2"/>
        <charset val="186"/>
      </rPr>
      <t>Kuģu navigācijas objektu atjaunošana un modernizācija Ventspils ostā</t>
    </r>
  </si>
  <si>
    <r>
      <rPr>
        <b/>
        <sz val="11"/>
        <rFont val="Arial"/>
        <family val="2"/>
      </rPr>
      <t xml:space="preserve">TEN-T pamattīkla ostas, infrastruktūra
</t>
    </r>
    <r>
      <rPr>
        <sz val="11"/>
        <rFont val="Arial"/>
        <family val="2"/>
        <charset val="186"/>
      </rPr>
      <t>Loču kuģa iegāde Ventspils ostā</t>
    </r>
  </si>
  <si>
    <r>
      <rPr>
        <b/>
        <sz val="11"/>
        <rFont val="Arial"/>
        <family val="2"/>
      </rPr>
      <t xml:space="preserve">TEN-T pamattīkla ostas, infrastruktūra
</t>
    </r>
    <r>
      <rPr>
        <sz val="11"/>
        <rFont val="Arial"/>
        <family val="2"/>
        <charset val="186"/>
      </rPr>
      <t>Ventspils ostas multimodālie savienojumi ar TEN-T pamattīklu Ventspils ostā</t>
    </r>
  </si>
  <si>
    <r>
      <rPr>
        <b/>
        <sz val="11"/>
        <rFont val="Arial"/>
        <family val="2"/>
      </rPr>
      <t xml:space="preserve">TEN-T pamattīkla ostas, infrastruktūra
</t>
    </r>
    <r>
      <rPr>
        <sz val="11"/>
        <rFont val="Arial"/>
        <family val="2"/>
        <charset val="186"/>
      </rPr>
      <t>Kravu bāzes attīstība Ventspils brīvostā</t>
    </r>
  </si>
  <si>
    <r>
      <rPr>
        <b/>
        <sz val="11"/>
        <rFont val="Arial"/>
        <family val="2"/>
      </rPr>
      <t xml:space="preserve">TEN-T pamattīkla ostas, infrastruktūra
</t>
    </r>
    <r>
      <rPr>
        <sz val="11"/>
        <rFont val="Arial"/>
        <family val="2"/>
        <charset val="186"/>
      </rPr>
      <t>Mūsdienu vides prasībām atbilstoša ledlauža būvniecība Rīgas ostā</t>
    </r>
  </si>
  <si>
    <r>
      <rPr>
        <b/>
        <sz val="11"/>
        <rFont val="Arial"/>
        <family val="2"/>
      </rPr>
      <t xml:space="preserve">TEN-T pamattīkla ostas, infrastruktūra
</t>
    </r>
    <r>
      <rPr>
        <sz val="11"/>
        <rFont val="Arial"/>
        <family val="2"/>
        <charset val="186"/>
      </rPr>
      <t>Hapaka grāvja padziļināšana un krastu nostiprināšana Rīgas ostā</t>
    </r>
  </si>
  <si>
    <r>
      <rPr>
        <b/>
        <sz val="11"/>
        <rFont val="Arial"/>
        <family val="2"/>
      </rPr>
      <t xml:space="preserve">TEN-T pamattīkla ostas, infrastruktūra
</t>
    </r>
    <r>
      <rPr>
        <sz val="11"/>
        <rFont val="Arial"/>
        <family val="2"/>
        <charset val="186"/>
      </rPr>
      <t>Molu rekonstrukcija Rīgas ostā</t>
    </r>
  </si>
  <si>
    <r>
      <rPr>
        <b/>
        <sz val="11"/>
        <rFont val="Arial"/>
        <family val="2"/>
      </rPr>
      <t xml:space="preserve">TEN-T pamattīkla ostas, infrastruktūra
</t>
    </r>
    <r>
      <rPr>
        <sz val="11"/>
        <rFont val="Arial"/>
        <family val="2"/>
        <charset val="186"/>
      </rPr>
      <t>Ostas akvatorijas padziļināšana Rīgas ostā</t>
    </r>
  </si>
  <si>
    <r>
      <rPr>
        <b/>
        <sz val="11"/>
        <rFont val="Arial"/>
        <family val="2"/>
      </rPr>
      <t xml:space="preserve">TEN-T pamattīkla ostas, infrastruktūra
</t>
    </r>
    <r>
      <rPr>
        <sz val="11"/>
        <rFont val="Arial"/>
        <family val="2"/>
        <charset val="186"/>
      </rPr>
      <t>Jaunu ģenerālkravu piestātņu būvniecība Rīgas ostā</t>
    </r>
  </si>
  <si>
    <r>
      <rPr>
        <b/>
        <sz val="11"/>
        <rFont val="Arial"/>
        <family val="2"/>
      </rPr>
      <t xml:space="preserve">Visaptverošā tīkla ostas
</t>
    </r>
    <r>
      <rPr>
        <sz val="11"/>
        <rFont val="Arial"/>
        <family val="2"/>
        <charset val="186"/>
      </rPr>
      <t>Visaptverošā tīkla ostu infrastruktūras attīstība</t>
    </r>
  </si>
  <si>
    <t>Visaptverošā tīkla ostas</t>
  </si>
  <si>
    <r>
      <rPr>
        <b/>
        <sz val="11"/>
        <rFont val="Arial"/>
        <family val="2"/>
      </rPr>
      <t xml:space="preserve">Latvijas pašvaldību sadarbības veicināšana un labas pārvaldības stiprināšana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funkcionējošas starppašvaldību sadarbības formu uzlabošana vai jaunu ieviešana. Labas pārvaldības principu piemērošana, lai nodrošinātu vietējo pašvaldību pārredzamu, līdzdalību veicinošu, veiksmīgu un efektīvu darbību, sniedzot publiskos pakalpojumus iedzīvotājiem un uzņēmumiem to teritorijā</t>
    </r>
  </si>
  <si>
    <t>Latvijas pašvaldību sadarbības veicināšana un labas pārvaldības stiprināšana</t>
  </si>
  <si>
    <t>LPS, LLPA</t>
  </si>
  <si>
    <r>
      <rPr>
        <b/>
        <sz val="11"/>
        <rFont val="Arial"/>
        <family val="2"/>
      </rPr>
      <t xml:space="preserve">Ar integrāciju saistītie pasākumi Muceniekos
</t>
    </r>
    <r>
      <rPr>
        <u/>
        <sz val="11"/>
        <rFont val="Arial"/>
        <family val="2"/>
      </rPr>
      <t xml:space="preserve">Mērķauditorija: </t>
    </r>
    <r>
      <rPr>
        <sz val="11"/>
        <rFont val="Arial"/>
        <family val="2"/>
        <charset val="186"/>
      </rPr>
      <t xml:space="preserve">Patvēruma meklētāji un Mucenieku vietējie iedzīvotāji
</t>
    </r>
    <r>
      <rPr>
        <u/>
        <sz val="11"/>
        <rFont val="Arial"/>
        <family val="2"/>
      </rPr>
      <t>Īstenošanas teritorija:</t>
    </r>
    <r>
      <rPr>
        <sz val="11"/>
        <rFont val="Arial"/>
        <family val="2"/>
        <charset val="186"/>
      </rPr>
      <t xml:space="preserve"> Ropažu novads
</t>
    </r>
    <r>
      <rPr>
        <u/>
        <sz val="11"/>
        <rFont val="Arial"/>
        <family val="2"/>
      </rPr>
      <t>Veicamās darbības:</t>
    </r>
    <r>
      <rPr>
        <sz val="11"/>
        <rFont val="Arial"/>
        <family val="2"/>
        <charset val="186"/>
      </rPr>
      <t xml:space="preserve"> sporta un atpūtas infrastruktūras uzlabošana un veicinot starpkultūru dialoga veicināšana, paplašinot sadarbību starp kopienām attiecīgajā pašvaldībā</t>
    </r>
  </si>
  <si>
    <t>Ar integrāciju saistītie pasākumi Muceniekos</t>
  </si>
  <si>
    <t>Ropažu novada dome</t>
  </si>
  <si>
    <r>
      <rPr>
        <b/>
        <sz val="11"/>
        <rFont val="Arial"/>
        <family val="2"/>
        <charset val="186"/>
      </rPr>
      <t>Uzlabot ambulatoro diagnostikas un terapijas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valsts apmaksāto ambulatoro veselības aprūpes  pakalpojumu apjoma palielināšana diagnostiskajiem izmeklējumiem, terapijas pakalpojumiem</t>
    </r>
  </si>
  <si>
    <t xml:space="preserve">Uzlabot ambulatoro diagnostikas un terapijas pakalpojumu pieejamību
</t>
  </si>
  <si>
    <r>
      <rPr>
        <b/>
        <sz val="11"/>
        <rFont val="Arial"/>
        <family val="2"/>
        <charset val="186"/>
      </rPr>
      <t xml:space="preserve">Iekļaut jaunus pakalpojumus valsts apmaksāto pakalpojumu sarakstā 
</t>
    </r>
    <r>
      <rPr>
        <u/>
        <sz val="11"/>
        <rFont val="Arial"/>
        <family val="2"/>
        <charset val="186"/>
      </rPr>
      <t>Mērķauditorija:</t>
    </r>
    <r>
      <rPr>
        <sz val="11"/>
        <rFont val="Arial"/>
        <family val="2"/>
        <charset val="186"/>
      </rPr>
      <t xml:space="preserve"> visi Latvijas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jaunu ambulatoro un stacionāro pakalpojumu attīstīšana  prioritāri mātes un bērna veselības aprūpes jomā un jomās, kam ir būtiska ietekme uz priekšlaicīgu mirstību un darbspēju zudumu</t>
    </r>
    <r>
      <rPr>
        <i/>
        <sz val="11"/>
        <rFont val="Arial"/>
        <family val="2"/>
        <charset val="186"/>
      </rPr>
      <t xml:space="preserve">
</t>
    </r>
  </si>
  <si>
    <t xml:space="preserve">Iekļaut jaunus pakalpojumus valsts apmaksāto pakalpojumu sarakstā </t>
  </si>
  <si>
    <r>
      <rPr>
        <b/>
        <sz val="11"/>
        <rFont val="Arial"/>
        <family val="2"/>
      </rPr>
      <t xml:space="preserve">Multimodāls sabiedriskā transporta tīkls
</t>
    </r>
    <r>
      <rPr>
        <sz val="11"/>
        <rFont val="Arial"/>
        <family val="2"/>
        <charset val="186"/>
      </rPr>
      <t>Multimodālo sabiedriskā transporta tīklu izveide reģionos</t>
    </r>
  </si>
  <si>
    <t xml:space="preserve">Multimodāls sabiedriskā transporta tīkls
</t>
  </si>
  <si>
    <r>
      <rPr>
        <b/>
        <sz val="11"/>
        <color theme="1"/>
        <rFont val="Arial"/>
        <family val="2"/>
        <charset val="186"/>
      </rPr>
      <t>Uzlabot kompensējamo zāļu pieejamību, paplašinot kompensējamo zāļu sarakstu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kompensējamo zāļu saraksta paplašināšana
</t>
    </r>
  </si>
  <si>
    <t xml:space="preserve">Uzlabot kompensējamo zāļu pieejamību, paplašinot kompensējamo zāļu sarakstu
</t>
  </si>
  <si>
    <r>
      <rPr>
        <b/>
        <sz val="11"/>
        <color theme="1"/>
        <rFont val="Arial"/>
        <family val="2"/>
        <charset val="186"/>
      </rPr>
      <t>Uzlabot zobārstniecības pakalpojumu pieejamību bērniem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bērni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pakalpojumu apjoma palielināšana un tarifu paaugstināšana bērnu zobārstniecības pakalpojumiem
</t>
    </r>
  </si>
  <si>
    <t>Uzlabot zobārstniecības pakalpojumu pieejamību bērniem</t>
  </si>
  <si>
    <r>
      <t xml:space="preserve">Starptautiskās savienojamības uzlabošana, īstenojot </t>
    </r>
    <r>
      <rPr>
        <i/>
        <sz val="11"/>
        <color theme="1"/>
        <rFont val="Arial"/>
        <family val="2"/>
        <charset val="186"/>
      </rPr>
      <t>Rail Baltica</t>
    </r>
    <r>
      <rPr>
        <sz val="11"/>
        <color theme="1"/>
        <rFont val="Arial"/>
        <family val="2"/>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</si>
  <si>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r>
      <rPr>
        <b/>
        <sz val="11"/>
        <rFont val="Arial"/>
        <family val="2"/>
      </rPr>
      <t>Aviācija</t>
    </r>
    <r>
      <rPr>
        <sz val="11"/>
        <rFont val="Arial"/>
        <family val="2"/>
        <charset val="186"/>
      </rPr>
      <t xml:space="preserve">
Rīgas lidostas infrastruktūra un tehniskais nodrošinājums</t>
    </r>
  </si>
  <si>
    <t>Aviācija</t>
  </si>
  <si>
    <r>
      <rPr>
        <b/>
        <sz val="11"/>
        <rFont val="Arial"/>
        <family val="2"/>
      </rPr>
      <t xml:space="preserve">Aviācija
</t>
    </r>
    <r>
      <rPr>
        <sz val="11"/>
        <rFont val="Arial"/>
        <family val="2"/>
        <charset val="186"/>
      </rPr>
      <t>Ventspils lidlauka kā TEN-T visaptvērošā tīkla elementa attīstība neregulāriem pasažieru pārvadājumiem</t>
    </r>
  </si>
  <si>
    <r>
      <rPr>
        <b/>
        <sz val="11"/>
        <rFont val="Arial"/>
        <family val="2"/>
      </rPr>
      <t xml:space="preserve">Aviācija
</t>
    </r>
    <r>
      <rPr>
        <sz val="11"/>
        <rFont val="Arial"/>
        <family val="2"/>
        <charset val="186"/>
      </rPr>
      <t>Starptautiskās reģionālās lidostas „Daugavpils” attīstība</t>
    </r>
  </si>
  <si>
    <r>
      <rPr>
        <b/>
        <sz val="11"/>
        <color theme="1"/>
        <rFont val="Arial"/>
        <family val="2"/>
        <charset val="186"/>
      </rPr>
      <t>Uzlabot izglītības iespējas ārstniecības personām, uzlabojot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specialitāti ieguvušie ārsti, medicīnas māsas, universitāšu slimnīcas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ārstniecības personu un ārstniecības atbalsta personu profesionālās pilnveides nodrošināšana, tai skaitā tālākizglītības sistēmas izveide, uzturēšana un attīstība, izcilības centru darbības nodrošināšana zināšanu pārnesē</t>
    </r>
  </si>
  <si>
    <t>Uzlabot izglītības iespējas ārstniecības personām, uzlabojot tālākizglītības pieejamību</t>
  </si>
  <si>
    <r>
      <rPr>
        <b/>
        <sz val="11"/>
        <rFont val="Arial"/>
        <family val="2"/>
      </rPr>
      <t xml:space="preserve">Ostas ārpus TEN-T tīkla 
</t>
    </r>
    <r>
      <rPr>
        <sz val="11"/>
        <rFont val="Arial"/>
        <family val="2"/>
        <charset val="186"/>
      </rPr>
      <t>Ostu ārpus TEN-T tīkla attīstība</t>
    </r>
  </si>
  <si>
    <t xml:space="preserve">Ostas ārpus TEN-T tīkla </t>
  </si>
  <si>
    <t>P285</t>
  </si>
  <si>
    <r>
      <rPr>
        <b/>
        <sz val="11"/>
        <color theme="1"/>
        <rFont val="Arial"/>
        <family val="2"/>
        <charset val="186"/>
      </rPr>
      <t>Uzlabot izglītības iespējas ārstniecības personām - uzlabot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māsas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medicīnas māsu profesionālās pilnveides nodrošināšana, veidojot ilgtspējīgu tālākizglītības sistēmu</t>
    </r>
  </si>
  <si>
    <t>Uzlabot izglītības iespējas ārstniecības personām - uzlabot tālākizglītības pieejamību</t>
  </si>
  <si>
    <r>
      <rPr>
        <b/>
        <sz val="11"/>
        <color theme="1"/>
        <rFont val="Arial"/>
        <family val="2"/>
        <charset val="186"/>
      </rPr>
      <t>Piesaistīt un noturēt ārstniecības personas darbam valsts apmaksāto veselības aprūpes pakalpojumu sektorā, īpaši stacionāros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 kompensācijas par profesionālās darbības uzsākšanu vai atsākšanu veselības aprūpē; 
2. mentoringa programmu, karjeras un talantu vadības programmu ieviešana</t>
    </r>
  </si>
  <si>
    <t>Piesaistīt un noturēt ārstniecības personas darbam valsts apmaksāto veselības aprūpes pakalpojumu sektorā, īpaši stacionāros</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</si>
  <si>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</si>
  <si>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r>
      <rPr>
        <b/>
        <sz val="11"/>
        <rFont val="Arial"/>
        <family val="2"/>
      </rPr>
      <t xml:space="preserve">Dzelzceļš, klimata mērki
</t>
    </r>
    <r>
      <rPr>
        <sz val="11"/>
        <rFont val="Arial"/>
        <family val="2"/>
        <charset val="186"/>
      </rPr>
      <t>Latvijas dzelzceļa tīkla elektrifikācija, 3.posms</t>
    </r>
  </si>
  <si>
    <t xml:space="preserve">Dzelzceļš, klimata mērki
</t>
  </si>
  <si>
    <r>
      <rPr>
        <b/>
        <sz val="11"/>
        <rFont val="Arial"/>
        <family val="2"/>
      </rPr>
      <t>Dzelzceļš, klimata mērki</t>
    </r>
    <r>
      <rPr>
        <sz val="11"/>
        <rFont val="Arial"/>
        <family val="2"/>
        <charset val="186"/>
      </rPr>
      <t xml:space="preserve">
Naftas produktu piesārņojuma attīrīšana no grunts un gruntsūdens LDz vēsturiski mantotajos un valdījumā esošajos objektos</t>
    </r>
  </si>
  <si>
    <t xml:space="preserve">Dzelzceļš, klimata mērki
</t>
  </si>
  <si>
    <r>
      <rPr>
        <b/>
        <sz val="11"/>
        <rFont val="Arial"/>
        <family val="2"/>
      </rPr>
      <t xml:space="preserve">TEN-T pamattīkla ostas, klimata mērķi
</t>
    </r>
    <r>
      <rPr>
        <sz val="11"/>
        <rFont val="Arial"/>
        <family val="2"/>
        <charset val="186"/>
      </rPr>
      <t>Ventspils ostas piestātņu elektrifikācija Ventspils ostā</t>
    </r>
  </si>
  <si>
    <t>TEN-T pamattīkla ostas, klimata mērķi</t>
  </si>
  <si>
    <r>
      <rPr>
        <b/>
        <sz val="11"/>
        <rFont val="Arial"/>
        <family val="2"/>
      </rPr>
      <t xml:space="preserve">TEN-T pamattīkla ostas, klimata mērķi
</t>
    </r>
    <r>
      <rPr>
        <sz val="11"/>
        <rFont val="Arial"/>
        <family val="2"/>
        <charset val="186"/>
      </rPr>
      <t>Naftas savācējkuģa iegāde Ventspils ostā</t>
    </r>
  </si>
  <si>
    <r>
      <rPr>
        <b/>
        <sz val="11"/>
        <rFont val="Arial"/>
        <family val="2"/>
      </rPr>
      <t xml:space="preserve">TEN-T pamattīkla ostas, klimata mērķi
</t>
    </r>
    <r>
      <rPr>
        <sz val="11"/>
        <rFont val="Arial"/>
        <family val="2"/>
        <charset val="186"/>
      </rPr>
      <t>Piesārņoto ūdens savākšanas kuģa iegāde Ventspils ostā</t>
    </r>
  </si>
  <si>
    <r>
      <rPr>
        <b/>
        <sz val="11"/>
        <rFont val="Arial"/>
        <family val="2"/>
      </rPr>
      <t xml:space="preserve">Klimats
</t>
    </r>
    <r>
      <rPr>
        <sz val="11"/>
        <rFont val="Arial"/>
        <family val="2"/>
        <charset val="186"/>
      </rPr>
      <t>Atjaunojamo energoresursu izmantošana transporta sektorā, nodrošinot nepieciešamo infrastruktūru, Daugavpilī</t>
    </r>
  </si>
  <si>
    <r>
      <rPr>
        <b/>
        <sz val="11"/>
        <rFont val="Arial"/>
        <family val="2"/>
      </rPr>
      <t xml:space="preserve">Klimats
</t>
    </r>
    <r>
      <rPr>
        <sz val="11"/>
        <rFont val="Arial"/>
        <family val="2"/>
        <charset val="186"/>
      </rPr>
      <t>Zaļās infrastruktūras attīstība pilsētvidē, Liepājā</t>
    </r>
  </si>
  <si>
    <r>
      <rPr>
        <b/>
        <sz val="11"/>
        <rFont val="Arial"/>
        <family val="2"/>
      </rPr>
      <t xml:space="preserve">Klimats
</t>
    </r>
    <r>
      <rPr>
        <sz val="11"/>
        <rFont val="Arial"/>
        <family val="2"/>
        <charset val="186"/>
      </rPr>
      <t>Zaļās infrastruktūras izbūve, nodrošinot apdzīvotu vietu savienojamību ar Liepāju</t>
    </r>
  </si>
  <si>
    <r>
      <rPr>
        <b/>
        <sz val="11"/>
        <rFont val="Arial"/>
        <family val="2"/>
      </rPr>
      <t xml:space="preserve">Klimats
</t>
    </r>
    <r>
      <rPr>
        <sz val="11"/>
        <rFont val="Arial"/>
        <family val="2"/>
        <charset val="186"/>
      </rPr>
      <t>Nodrošināt ilgtspējīgu multimodālu mobilitāti Liepājā 3.kārta (atbalstot alternatīvo degvielas infrastruktūras izveidi)</t>
    </r>
  </si>
  <si>
    <r>
      <rPr>
        <b/>
        <sz val="11"/>
        <rFont val="Arial"/>
        <family val="2"/>
      </rPr>
      <t xml:space="preserve">Klimats
</t>
    </r>
    <r>
      <rPr>
        <sz val="11"/>
        <rFont val="Arial"/>
        <family val="2"/>
        <charset val="186"/>
      </rPr>
      <t>Atbalsts elektromobiļu un lādējamo hibrīdu iegādi, Liepājā</t>
    </r>
  </si>
  <si>
    <r>
      <rPr>
        <b/>
        <sz val="11"/>
        <rFont val="Arial"/>
        <family val="2"/>
      </rPr>
      <t xml:space="preserve">Klimats
</t>
    </r>
    <r>
      <rPr>
        <sz val="11"/>
        <rFont val="Arial"/>
        <family val="2"/>
        <charset val="186"/>
      </rPr>
      <t>Gājēju un veloceļu izbūve reģionos</t>
    </r>
  </si>
  <si>
    <t>P287</t>
  </si>
  <si>
    <r>
      <rPr>
        <b/>
        <sz val="11"/>
        <rFont val="Arial"/>
        <family val="2"/>
      </rPr>
      <t xml:space="preserve">Klimats
</t>
    </r>
    <r>
      <rPr>
        <sz val="11"/>
        <rFont val="Arial"/>
        <family val="2"/>
        <charset val="186"/>
      </rPr>
      <t>Videi draudzīga sabiedriskā transporta sistēmas pilnveide Ventspilī</t>
    </r>
  </si>
  <si>
    <r>
      <rPr>
        <b/>
        <sz val="11"/>
        <rFont val="Arial"/>
        <family val="2"/>
      </rPr>
      <t xml:space="preserve">Klimats
</t>
    </r>
    <r>
      <rPr>
        <sz val="11"/>
        <rFont val="Arial"/>
        <family val="2"/>
        <charset val="186"/>
      </rPr>
      <t>E-mobilitātes nodrošināšanai nepieciešamās publiskās elektrības uzlādes infrastruktūras un nepieciešamās atbalsta infrastruktūras izveide, Cēsīs</t>
    </r>
  </si>
  <si>
    <r>
      <rPr>
        <b/>
        <sz val="11"/>
        <rFont val="Arial"/>
        <family val="2"/>
      </rPr>
      <t xml:space="preserve">Klimats
</t>
    </r>
    <r>
      <rPr>
        <sz val="11"/>
        <rFont val="Arial"/>
        <family val="2"/>
        <charset val="186"/>
      </rPr>
      <t>Elektromobiļu ātrās uzlādes staciju attīstība Limbažu novadā</t>
    </r>
  </si>
  <si>
    <r>
      <rPr>
        <b/>
        <sz val="11"/>
        <rFont val="Arial"/>
        <family val="2"/>
      </rPr>
      <t xml:space="preserve">Klimats
</t>
    </r>
    <r>
      <rPr>
        <sz val="11"/>
        <rFont val="Arial"/>
        <family val="2"/>
        <charset val="186"/>
      </rPr>
      <t>Energoefektīva transporta iegāde, Ludzā</t>
    </r>
  </si>
  <si>
    <r>
      <rPr>
        <b/>
        <sz val="11"/>
        <color theme="1"/>
        <rFont val="Arial"/>
        <family val="2"/>
        <charset val="186"/>
      </rPr>
      <t>Stiprināt primārās veselības aprūpes lomu veselības aprūpē, paplašinot ģimenes ārstu prakšu pakalpojumu klāstu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primārās veselības aprūpes pakalpojumu sniedzēji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1. ĢĀ komandas paplašināšana ar gadījuma vadītāju (koordinators), fizioterapeitu, garīgās veselības aprūpes māsu;
2. māsas pakalpojumu klāsta paplašināšana ģimenes ārsta praksē pēc bērna piedzimšanas no 0 līdz 3 g.v.; 
3. pārskatīt dežūrārstu pakalpojumus</t>
    </r>
  </si>
  <si>
    <t>Stiprināt primārās veselības aprūpes lomu veselības aprūpē, paplašinot ģimenes ārstu prakšu pakalpojumu klāstu</t>
  </si>
  <si>
    <r>
      <rPr>
        <b/>
        <sz val="11"/>
        <color theme="1"/>
        <rFont val="Arial"/>
        <family val="2"/>
        <charset val="186"/>
      </rPr>
      <t>Stiprināt primārās veselības aprūpes lomu veselības aprūpē, attīstot primārās veselības aprūpes infratsruktūru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primārās veselības aprūpes pakalpojumu sniedzēji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Ģimenes ārtstu prakšu un primārās veselības aprūpes centru attīstīšana
</t>
    </r>
  </si>
  <si>
    <t>Stiprināt primārās veselības aprūpes lomu veselības aprūpē, attīstot primārās veselības aprūpes infratsruktūru</t>
  </si>
  <si>
    <r>
      <rPr>
        <b/>
        <sz val="11"/>
        <color theme="1"/>
        <rFont val="Arial"/>
        <family val="2"/>
        <charset val="186"/>
      </rPr>
      <t>Veikt iedzīvotāju informēšanu par vakcinācijas nozīmīgumu un infekcijas slimību profilaksi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īstenoti iedzīvotāju informēšanas pasākumi par vakcinācijas jautājumiem un infekcijas slimību profilaksi</t>
    </r>
  </si>
  <si>
    <t>Veikt iedzīvotāju informēšanu par vakcinācijas nozīmīgumu un infekcijas slimību profilaksi</t>
  </si>
  <si>
    <r>
      <rPr>
        <b/>
        <sz val="11"/>
        <color theme="1"/>
        <rFont val="Arial"/>
        <family val="2"/>
        <charset val="186"/>
      </rPr>
      <t>Uzlabot skrīninga programmu un agrīnas slimību diagnostikas programmu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1.jaundzimušo skrīninga aptveres un organizācijas uzlabošana,
2.profilaktisko apskašu programmu pilnveidošana, tajā skaitā pacientiem ar psihiskiem traucējumiem un hroniskiem pacientiem. 
3.onkoloģisko skrīningu pilnveide un aptveres uzlabošana.;
4.paplašinātas ieslodzīto C hepatīta padziļinātās izmeklēšanas iespējas pēc skrīninga</t>
    </r>
  </si>
  <si>
    <t xml:space="preserve">Uzlabot skrīninga programmu un agrīnas slimību diagnostikas programmu pieejamību
</t>
  </si>
  <si>
    <r>
      <rPr>
        <b/>
        <sz val="11"/>
        <color theme="1"/>
        <rFont val="Arial"/>
        <family val="2"/>
        <charset val="186"/>
      </rPr>
      <t>Pilnveidot pacientu drošību un aprūpes kvalitāti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r>
  </si>
  <si>
    <t xml:space="preserve">Pilnveidot pacientu drošību un aprūpes kvalitāti
</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</si>
  <si>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</si>
  <si>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r>
      <rPr>
        <b/>
        <sz val="11"/>
        <color theme="1"/>
        <rFont val="Arial"/>
        <family val="2"/>
        <charset val="186"/>
      </rPr>
      <t xml:space="preserve">Attīstīstīt hroniski slimo un nedziedināmi slimo pacientu aprūpi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Nedziedināmi slimo pacientu aprūpes modeļa attīstīšana (paliatīvā aprūpe, HOSPICE)
2. Efektīvas aprūpes nodrošināšana hroniski slimiem pacientiem, kā arī psihologa un sociālā darbinieka lomas stiprināšana veselības aprūpē t.sk. Sociālā un psiholoģiskā atbalsta nodrošināšana (koordinēšana) pacientiem un viņu ģimenes locekļiem ārstniecības pakalpojumu sniegšanas vietās smagu saslimšanu gadījumā, diagnožu noteikšanā, invaliditātes konstatēšanā, psihoemocionālās krīzes gadījumā
3. Multidisciplināras un starpnozaru sadarbības pieejas veicināšana ambulatorajā, stacionārajā un ilgtermiņa aprūpē pacientiem ar hroniskām slimībām, jo īpaši ar psihiskām slimībām, atkarībām, infekcijas slimībām, geriatrijas pacientiem, pacientiem, kuriem nepieciešama dinamiskā novērošana, t.sk. multidisciplināras komandas, ambulatoro pakalpojumu sniedzēju tīkla un pakalpojumu klāsta paplašināšana, samaksas sistēmas pilnveidošana, abpusēji aktīva sadarbība ar sociālo pakalpojumu sniedzējiem</t>
    </r>
  </si>
  <si>
    <t xml:space="preserve">Attīstīstīt hroniski slimo un nedziedināmi slimo pacientu aprūpi </t>
  </si>
  <si>
    <t>LM, pašvaldības</t>
  </si>
  <si>
    <r>
      <rPr>
        <b/>
        <sz val="11"/>
        <color theme="1"/>
        <rFont val="Arial"/>
        <family val="2"/>
        <charset val="186"/>
      </rPr>
      <t xml:space="preserve">Attīstīstīt hroniski slimo un nedziedināmi slimo pacientu aprūpi -nepieciešamās infrastruktūras attīstīšana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Ēku atjaunošana, renovācija, būvniecība, medicīnas iekārtas paliatīvās aprūpes un HOSPICE pakalpojumu attīstīšanai
</t>
    </r>
  </si>
  <si>
    <t xml:space="preserve">Attīstīstīt hroniski slimo un nedziedināmi slimo pacientu aprūpi -nepieciešamās infrastruktūras attīstīšana </t>
  </si>
  <si>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</si>
  <si>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rPr>
      <t xml:space="preserve">Digitalizācija
</t>
    </r>
    <r>
      <rPr>
        <sz val="11"/>
        <rFont val="Arial"/>
        <family val="2"/>
        <charset val="186"/>
      </rPr>
      <t>Digitalizācijas risinājumi Liepājā 1.kārta (publiskajā ārtelpā)</t>
    </r>
  </si>
  <si>
    <t>Digitalizācija</t>
  </si>
  <si>
    <r>
      <rPr>
        <b/>
        <sz val="11"/>
        <rFont val="Arial"/>
        <family val="2"/>
      </rPr>
      <t xml:space="preserve">Digitalizācija
</t>
    </r>
    <r>
      <rPr>
        <sz val="11"/>
        <rFont val="Arial"/>
        <family val="2"/>
        <charset val="186"/>
      </rPr>
      <t>Digitalizācijas risinājumi Liepājā 2.kārta (publiskajā ārtelpā)</t>
    </r>
  </si>
  <si>
    <r>
      <rPr>
        <b/>
        <sz val="11"/>
        <rFont val="Arial"/>
        <family val="2"/>
      </rPr>
      <t xml:space="preserve">Digitalizācija
</t>
    </r>
    <r>
      <rPr>
        <sz val="11"/>
        <rFont val="Arial"/>
        <family val="2"/>
        <charset val="186"/>
      </rPr>
      <t>Piektās paaudzes (5G) publisko mobilo elektronisko sakaru tīklu ieviešana Ventspilī</t>
    </r>
  </si>
  <si>
    <r>
      <rPr>
        <b/>
        <sz val="11"/>
        <rFont val="Arial"/>
        <family val="2"/>
      </rPr>
      <t xml:space="preserve">Digitalizācija
</t>
    </r>
    <r>
      <rPr>
        <sz val="11"/>
        <rFont val="Arial"/>
        <family val="2"/>
        <charset val="186"/>
      </rPr>
      <t>"Pēdējās jūdzes" pieslēgumu izveide Ventspils pilsētas pašvaldībā</t>
    </r>
  </si>
  <si>
    <r>
      <rPr>
        <b/>
        <sz val="11"/>
        <rFont val="Arial"/>
        <family val="2"/>
      </rPr>
      <t xml:space="preserve">Digitalizācija
</t>
    </r>
    <r>
      <rPr>
        <sz val="11"/>
        <rFont val="Arial"/>
        <family val="2"/>
        <charset val="186"/>
      </rPr>
      <t>Informācijas pieejamības nodrošināšana, Ludzā, izbūvējot Wi-Fi pilsētas, pagastu centros un informācijas stenda izbūve</t>
    </r>
  </si>
  <si>
    <r>
      <rPr>
        <b/>
        <sz val="11"/>
        <rFont val="Arial"/>
        <family val="2"/>
      </rPr>
      <t xml:space="preserve">Digitalizācija
</t>
    </r>
    <r>
      <rPr>
        <sz val="11"/>
        <rFont val="Arial"/>
        <family val="2"/>
        <charset val="186"/>
      </rPr>
      <t>Optiskā kabeļa ierīkošana un pieslēguma punktu izveide Madonas novada teritorijā</t>
    </r>
  </si>
  <si>
    <r>
      <rPr>
        <b/>
        <sz val="11"/>
        <rFont val="Arial"/>
        <family val="2"/>
      </rPr>
      <t xml:space="preserve">Digitalizācija
</t>
    </r>
    <r>
      <rPr>
        <sz val="11"/>
        <rFont val="Arial"/>
        <family val="2"/>
        <charset val="186"/>
      </rPr>
      <t>Kuģu satiksmes vadības sistēmas modernizācija Ventspils ostā</t>
    </r>
  </si>
  <si>
    <t>S</t>
  </si>
  <si>
    <r>
      <rPr>
        <b/>
        <sz val="11"/>
        <rFont val="Arial"/>
        <family val="2"/>
      </rPr>
      <t xml:space="preserve">Digitalizācija
</t>
    </r>
    <r>
      <rPr>
        <sz val="11"/>
        <rFont val="Arial"/>
        <family val="2"/>
        <charset val="186"/>
      </rPr>
      <t>Iecirkņu Jelgava – Liepāja, Rīga – Tukums, Rīga - Jelgava, Zemitānu stacijas mikroprocesoru sistēmu aprīkošana</t>
    </r>
  </si>
  <si>
    <r>
      <rPr>
        <b/>
        <sz val="11"/>
        <rFont val="Arial"/>
        <family val="2"/>
      </rPr>
      <t xml:space="preserve">Digitalizācija
</t>
    </r>
    <r>
      <rPr>
        <sz val="11"/>
        <rFont val="Arial"/>
        <family val="2"/>
        <charset val="186"/>
      </rPr>
      <t>MPC (mikroprocesoru) sistēmas ieviešana Ventspils dzelzceļa mezglā</t>
    </r>
  </si>
  <si>
    <r>
      <rPr>
        <b/>
        <sz val="11"/>
        <color theme="1"/>
        <rFont val="Arial"/>
        <family val="2"/>
        <charset val="186"/>
      </rPr>
      <t>Sniegt psihologa konsultācija pirms aborta un pēc dzemdībām ar nevēlamu rezultātu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sievietes un partneri (ģimenes)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Psihologa konsultācijas pirms aborta un pēc dzemdībām ar nevēlamu rezultātu</t>
    </r>
  </si>
  <si>
    <t>Sniegt psihologa konsultācija pirms aborta un pēc dzemdībām ar nevēlamu rezultātu</t>
  </si>
  <si>
    <r>
      <rPr>
        <b/>
        <sz val="11"/>
        <color theme="1"/>
        <rFont val="Arial"/>
        <family val="2"/>
        <charset val="186"/>
      </rPr>
      <t>Ārstniecības iestāžu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Ārstniecības iestāžu infrastruktūras  - ēku atjaunošana, būvniecība, renovācija, medicīnas iekārtu, dārgo tehnoloģiju iegāde un nomaiņa, 
2.Ārstniecības iestāžu  teritoriālās sadarbības attīstīšana;
3.Izcilības centru izveide zināšanu pārnesē - ēku atjaunošana, būvniecība, renovācija, simulatoru iegāde.</t>
    </r>
  </si>
  <si>
    <t>Ārstniecības iestāžu infrastruktūras attīstīšana</t>
  </si>
  <si>
    <r>
      <rPr>
        <b/>
        <sz val="11"/>
        <rFont val="Arial"/>
        <family val="2"/>
      </rPr>
      <t xml:space="preserve">Digitalizācija
</t>
    </r>
    <r>
      <rPr>
        <sz val="11"/>
        <rFont val="Arial"/>
        <family val="2"/>
        <charset val="186"/>
      </rPr>
      <t>Optiskā sakaru tīkla ierīkošana Preiļu novada pagastu pārvaldēs</t>
    </r>
  </si>
  <si>
    <r>
      <rPr>
        <b/>
        <sz val="11"/>
        <rFont val="Arial"/>
        <family val="2"/>
      </rPr>
      <t xml:space="preserve">Digitalizācija
</t>
    </r>
    <r>
      <rPr>
        <sz val="11"/>
        <rFont val="Arial"/>
        <family val="2"/>
        <charset val="186"/>
      </rPr>
      <t>Rīgas ostas darbības vispārējā digitalizācija - loģistikas pakalpojumu pārvaldības attīstība</t>
    </r>
  </si>
  <si>
    <r>
      <rPr>
        <b/>
        <sz val="10"/>
        <color theme="1"/>
        <rFont val="Verdana"/>
        <family val="2"/>
      </rPr>
      <t>P.Stradiņa KUS infratsruktūras attīstīšana</t>
    </r>
    <r>
      <rPr>
        <sz val="10"/>
        <color theme="1"/>
        <rFont val="Verdana"/>
        <family val="2"/>
      </rPr>
      <t xml:space="preserve">
</t>
    </r>
    <r>
      <rPr>
        <u/>
        <sz val="10"/>
        <color theme="1"/>
        <rFont val="Verdana"/>
        <family val="2"/>
      </rPr>
      <t>Mērķauditorija:</t>
    </r>
    <r>
      <rPr>
        <sz val="10"/>
        <color theme="1"/>
        <rFont val="Verdana"/>
        <family val="2"/>
      </rPr>
      <t xml:space="preserve">
</t>
    </r>
    <r>
      <rPr>
        <u/>
        <sz val="10"/>
        <color theme="1"/>
        <rFont val="Verdana"/>
        <family val="2"/>
      </rPr>
      <t>Īstenošanas teritorija:</t>
    </r>
    <r>
      <rPr>
        <sz val="10"/>
        <color theme="1"/>
        <rFont val="Verdana"/>
        <family val="2"/>
      </rPr>
      <t xml:space="preserve">
</t>
    </r>
    <r>
      <rPr>
        <u/>
        <sz val="10"/>
        <color theme="1"/>
        <rFont val="Verdana"/>
        <family val="2"/>
      </rPr>
      <t xml:space="preserve">Indikatīvās darbības: </t>
    </r>
    <r>
      <rPr>
        <sz val="10"/>
        <color theme="1"/>
        <rFont val="Verdana"/>
        <family val="2"/>
      </rPr>
      <t>PSKUS B korpusa būvniecība</t>
    </r>
  </si>
  <si>
    <t>P.Stradiņa KUS infratsruktūras attīstīšana</t>
  </si>
  <si>
    <r>
      <rPr>
        <b/>
        <sz val="11"/>
        <color theme="1"/>
        <rFont val="Arial"/>
        <family val="2"/>
        <charset val="186"/>
      </rPr>
      <t>Neatliekamās medicīniskās palīdzības dienesta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1.NMPD autotransporta parka atjaunošana;
2. Medicīnisko iekārtu atjaunošana NMPD</t>
    </r>
  </si>
  <si>
    <t>Neatliekamās medicīniskās palīdzības dienesta infrastruktūras attīstīšana</t>
  </si>
  <si>
    <r>
      <rPr>
        <b/>
        <sz val="11"/>
        <color theme="1"/>
        <rFont val="Arial"/>
        <family val="2"/>
        <charset val="186"/>
      </rPr>
      <t>Psihiatrijas profila ārstniecības iestāžu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Psihiatrijas profila ārstniecības iestāžu infrastruktūras attīstīšana -  ēku atjaunošana, būvniecība, renovācija, medicīnas iekārtu iegāde</t>
    </r>
  </si>
  <si>
    <t>Psihiatrijas profila ārstniecības iestāžu attīstīšana</t>
  </si>
  <si>
    <r>
      <rPr>
        <b/>
        <sz val="11"/>
        <rFont val="Arial"/>
        <family val="2"/>
      </rPr>
      <t xml:space="preserve">Būvniecības informācijas sistēmas attīstība
</t>
    </r>
    <r>
      <rPr>
        <u/>
        <sz val="11"/>
        <rFont val="Arial"/>
        <family val="2"/>
      </rPr>
      <t>Mērķauditorija:</t>
    </r>
    <r>
      <rPr>
        <sz val="11"/>
        <rFont val="Arial"/>
        <family val="2"/>
        <charset val="186"/>
      </rPr>
      <t xml:space="preserve"> visi būvniecības ieceres īstenotāji, pasūtītāji, būvniecības nozarē nodarbinātie, apsaimniekotāji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Būvniecības informācijas sistēmas procesu turpmāka attīstība, pāreja uz mikroservisiem un Būves informācijas modelēšanas iekļaušana procesos
</t>
    </r>
  </si>
  <si>
    <t>Būvniecības informācijas sistēmas attīstība</t>
  </si>
  <si>
    <t>BVKB</t>
  </si>
  <si>
    <t>EM, VARAM</t>
  </si>
  <si>
    <r>
      <rPr>
        <b/>
        <sz val="11"/>
        <color theme="1"/>
        <rFont val="Arial"/>
        <family val="2"/>
        <charset val="186"/>
      </rPr>
      <t>Veselības aprūpes pārvaldības sistēmas stiprināšana un digitalizācija, attīstot digitālos risinājumus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</si>
  <si>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r>
      <rPr>
        <b/>
        <sz val="11"/>
        <rFont val="Arial"/>
        <family val="2"/>
      </rPr>
      <t xml:space="preserve">Jauna personalizācijas centra tehniskās infrastruktūras un nepieciešamā programmnodrošinājuma iegāde 
</t>
    </r>
    <r>
      <rPr>
        <u/>
        <sz val="11"/>
        <rFont val="Arial"/>
        <family val="2"/>
      </rPr>
      <t xml:space="preserve">Mērķauditorija: </t>
    </r>
    <r>
      <rPr>
        <sz val="11"/>
        <rFont val="Arial"/>
        <family val="2"/>
        <charset val="186"/>
      </rPr>
      <t xml:space="preserve">visi Latvijas iedzīvotāji un ārzemnieki, kam ir legālas tiesības uzturēties Latvijas teritorijā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Uzlabot fizisko drošību, mazinot kritiskās infrastruktūras apdraudējuma risku;
2) Uzlabot biznesa procesus, nodrošinot atbilstību nozares standartu un starptautisko prasību augstākajiem līmeņiem;
3) Veikt procesu automatizāciju, samazinot cilvēkresursu noslogojumu un uzlabojot personu apliecinošu dokumentu kvalitāti. 
Būtu nepieciešams īstenot projektu “Jauna personalizācijas centra tehniskās infrastruktūras un nepieciešamā programmnodrošinājuma iegāde”, kura ietvaros tiktu iegādāta nepieciešamā tehniskā infrastruktūra un nepieciešamais programmnodrošinājums jauna personalizācijas centra izveidošanai.</t>
    </r>
  </si>
  <si>
    <t xml:space="preserve">Jauna personalizācijas centra tehniskās infrastruktūras un nepieciešamā programmnodrošinājuma iegāde </t>
  </si>
  <si>
    <r>
      <rPr>
        <b/>
        <sz val="11"/>
        <color theme="1"/>
        <rFont val="Arial"/>
        <family val="2"/>
        <charset val="186"/>
      </rPr>
      <t>Nodrošināt veselības veicināšanas pasākumus psihiskās veselības jomā</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Veselības veicināšanas pasākumi, nodarbības/lekcijas psihiskās un emocionālās noturības stiprināšanai,stresa vadības uzlabošanai, aktualizējot stresa un izdegšanas pārvarēšanu, informācijas tehnoloģiju radītās trauksmes riskus, pašnāvību u.c. jautājumus;
2.Profilakses pasākumi psihiskās un emocionālās veselības stiprināšanai prioritārām riska grupām, piemēram, atbalsta grupas, nodarbības, lekcijas;
3. Psihiskās un emocionālās veselības monitoringa stiprināšana, t.sk. pētījumi par mobingu izglītības iestādēs u.c. </t>
    </r>
  </si>
  <si>
    <t>Nodrošināt veselības veicināšanas pasākumus psihiskās veselības jomā</t>
  </si>
  <si>
    <r>
      <rPr>
        <b/>
        <sz val="11"/>
        <color theme="1"/>
        <rFont val="Arial"/>
        <family val="2"/>
        <charset val="186"/>
      </rPr>
      <t xml:space="preserve">Īstenot prenatālo un agrīnās bērnības vecāku prasmju programmas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 xml:space="preserve">
1. Fizisko aktivitāšu iespējas, zīdīšanas konsultācijas, nodarbības grūtniecēm un ģimenēm ar jaundzimušajiem par bērnu aprūpi
2. Jauno vecāku veselības pratība, apmācības bērnu drošību, rīcība dzīvībai bīstamās situācijās, veicinot bērnam drošas un atbalstošas vides veidošanu</t>
    </r>
  </si>
  <si>
    <t xml:space="preserve">Īstenot prenatālo un agrīnās bērnības vecāku prasmju programmas </t>
  </si>
  <si>
    <r>
      <rPr>
        <b/>
        <sz val="11"/>
        <color theme="1"/>
        <rFont val="Arial"/>
        <family val="2"/>
        <charset val="186"/>
      </rPr>
      <t>Īstenot veselības veicināšanas pasākumus atkarību mazināšanai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Izpratnes veidošana sabiedrībā par atkarību izraisošo vielu un procesu ietekmi uz veselību, t.sk. kognitīvām funkcijām un veiktspēju;
2. Informatīvi un izglītojoši pasākumi par procesu atkarību;
3. Pierādījumos balstītas un izmaksu efektīvas iniciatīvas atkarību izraisošo vielu pieprasījuma mazināšana;
4. Monitoringa pilnveide par procesu atkarībām un ar to saistītiem riska faktoriem</t>
    </r>
  </si>
  <si>
    <t>Īstenot veselības veicināšanas pasākumus atkarību mazināšanai</t>
  </si>
  <si>
    <r>
      <rPr>
        <b/>
        <sz val="11"/>
        <color theme="1"/>
        <rFont val="Arial"/>
        <family val="2"/>
        <charset val="186"/>
      </rPr>
      <t>Uzlabot atkarību ārstēšanas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personas ar atkarībām, riska grupu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pierādījumos balstītas atkarību izraisošo vielu un procesu selektīvās profilakses attīstība;
2. valsts apmaksātas narkoloģiskās ārstēšanas apjoma palielināšana;
3.personu, kuras saņem narkoloģisko palīdzību, atbrīvošana no pacienta līdzmaksājuma veikšanas</t>
    </r>
  </si>
  <si>
    <t>Uzlabot atkarību ārstēšanas pieejamību</t>
  </si>
  <si>
    <t>IeM</t>
  </si>
  <si>
    <t>Uzlabojot psiholoģisko un emocionālo veselību, seksuālās un reproduktīvās veselības stiprināšana sabiedrībā un infekciju slimību izplatības risku mazināšana</t>
  </si>
  <si>
    <r>
      <rPr>
        <b/>
        <sz val="11"/>
        <rFont val="Arial"/>
        <family val="2"/>
        <charset val="186"/>
      </rPr>
      <t>Intervences ģimenes psiholoģiskā un emocionālā noturīguma veicnāšanai vardarbības mazināšanai un krīzes situācijās</t>
    </r>
    <r>
      <rPr>
        <sz val="11"/>
        <rFont val="Arial"/>
        <family val="2"/>
        <charset val="186"/>
      </rPr>
      <t xml:space="preserve">
</t>
    </r>
    <r>
      <rPr>
        <u/>
        <sz val="11"/>
        <rFont val="Arial"/>
        <family val="2"/>
        <charset val="186"/>
      </rPr>
      <t>Mērķauditorija:</t>
    </r>
    <r>
      <rPr>
        <sz val="11"/>
        <rFont val="Arial"/>
        <family val="2"/>
        <charset val="186"/>
      </rPr>
      <t xml:space="preserve"> vardarbības riskam pakļautās, krizes situācijās nonākušas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Diskriminācijas un vardarbības (aizskāruma un pāri darījuma) mazināšana izglītības iestādēs un e-vidē;
2) Sociālais darbs ar ģimeni, no kuras nepilngadīgais nonācis brīvības atņemšanas soda izciešanas vietā;
3) Atbalsta sistēmas izveide ģimenēm ar bērniem, kuri zaudējuši tuviniekus (vecākus, bērnus- brāļus, māsas);
4) Monitoringa pilnveide vardarbības jomā</t>
    </r>
  </si>
  <si>
    <t xml:space="preserve">Nodrošināt veselības veicināšanas pasākumus reproduktīvās veselības jomā </t>
  </si>
  <si>
    <r>
      <rPr>
        <b/>
        <sz val="11"/>
        <color theme="1"/>
        <rFont val="Arial"/>
        <family val="2"/>
        <charset val="186"/>
      </rPr>
      <t xml:space="preserve">Attīstīt veselības veicināšanas un slimību profilakses pieeju jauniešu centros pašvaldībās
</t>
    </r>
    <r>
      <rPr>
        <u/>
        <sz val="11"/>
        <color theme="1"/>
        <rFont val="Arial"/>
        <family val="2"/>
        <charset val="186"/>
      </rPr>
      <t>Mērķauditorija:</t>
    </r>
    <r>
      <rPr>
        <sz val="11"/>
        <color theme="1"/>
        <rFont val="Arial"/>
        <family val="2"/>
        <charset val="186"/>
      </rPr>
      <t xml:space="preserve"> jaunieši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jauniešu centros organizēti veselības veicināšanas un slimību profilakses pasākumi par dažādām veselības tēmām</t>
    </r>
  </si>
  <si>
    <t>Attīstīt veselības veicināšanas un slimību profilakses pieeju jauniešu centros pašvaldībās</t>
  </si>
  <si>
    <r>
      <rPr>
        <b/>
        <sz val="11"/>
        <rFont val="Arial"/>
        <family val="2"/>
      </rPr>
      <t xml:space="preserve">Ārlietu dienesta dokumentārā mantojuma  digitalizēšana
</t>
    </r>
    <r>
      <rPr>
        <sz val="11"/>
        <rFont val="Arial"/>
        <family val="2"/>
        <charset val="186"/>
      </rPr>
      <t>Ārlietu dienesta dokumentārā mantojuma digitalizēšana, lai nodrošinātu visplašākajai sabiedrībai pieejamību ārlietu dienesta dokumentiem par periodu no 1990.- 1996. gadam</t>
    </r>
  </si>
  <si>
    <t>Ārlietu dienesta dokumentārā mantojuma  digitalizēšana</t>
  </si>
  <si>
    <r>
      <rPr>
        <b/>
        <sz val="11"/>
        <color theme="1"/>
        <rFont val="Arial"/>
        <family val="2"/>
        <charset val="186"/>
      </rPr>
      <t xml:space="preserve">Nodrošināt valsts apmaksātu kontracepcijas pakalpojumu  iespējas sievietēm, kuras ir pakļautas sociālajam riskam
</t>
    </r>
    <r>
      <rPr>
        <u/>
        <sz val="11"/>
        <color theme="1"/>
        <rFont val="Arial"/>
        <family val="2"/>
        <charset val="186"/>
      </rPr>
      <t>Mērķauditorija:</t>
    </r>
    <r>
      <rPr>
        <sz val="11"/>
        <color theme="1"/>
        <rFont val="Arial"/>
        <family val="2"/>
        <charset val="186"/>
      </rPr>
      <t xml:space="preserve"> sociālajam riskam pakļautas sievietes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valsts apmaksāti kontracepcijas pakalpojumi
</t>
    </r>
  </si>
  <si>
    <t>Nodrošināt valsts apmaksātu kontracepcijas pakalpojumu  iespējas sievietēm, kuras ir pakļautas sociālajam riskam</t>
  </si>
  <si>
    <r>
      <rPr>
        <b/>
        <sz val="11"/>
        <rFont val="Arial"/>
        <family val="2"/>
      </rPr>
      <t xml:space="preserve">Valsts rīcībpolitikas plānošanas sistēma
</t>
    </r>
    <r>
      <rPr>
        <u/>
        <sz val="11"/>
        <rFont val="Arial"/>
        <family val="2"/>
      </rPr>
      <t xml:space="preserve">Mērķauditorija: </t>
    </r>
    <r>
      <rPr>
        <sz val="11"/>
        <rFont val="Arial"/>
        <family val="2"/>
        <charset val="186"/>
      </rPr>
      <t xml:space="preserve">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Vienotas, uz rezultātiem balstītas (results-based management) valsts plānošanas sistēmas izveide, kas integrētu visus valsts un iestāžu līmeņa plānošanas dokumentus (NAP, valdības deklarācijas, politikas plānošana dokumentus, iestāžu darbības stratēģijas un darba plānus u.c.) vienotā plānošanas sistēmā, datus izgūstot no Vienotā tiesību aktu projektu izstrādes un saskaņošanas portāla. 
Galvenie ieguvumi ir vienota un skaidra mērķu sasniegšanas pārraudzība visas valsts pārvaldes līmenī, caur hierarhijā strukurētiem politikas plānošanas dokumentiem un interaktīviem uzraudzības/analīzes rīkiem, efektīvāks plānošanas process un būtiski uzlabota atskaitīšanās sabiedrībai par sasniegtajiem rezultātiem, izpildītajiem rādītājiem un mērķiem.</t>
    </r>
  </si>
  <si>
    <t>Valsts rīcībpolitikas plānošanas sistēma</t>
  </si>
  <si>
    <t>VK, VARAM</t>
  </si>
  <si>
    <t>visas ministrijas</t>
  </si>
  <si>
    <r>
      <rPr>
        <b/>
        <sz val="11"/>
        <color theme="1"/>
        <rFont val="Arial"/>
        <family val="2"/>
      </rPr>
      <t xml:space="preserve">Paplašināt dzeramā ūdens  kvalitātes uzraudzību
</t>
    </r>
    <r>
      <rPr>
        <u/>
        <sz val="11"/>
        <color theme="1"/>
        <rFont val="Arial"/>
        <family val="2"/>
      </rPr>
      <t>Mērķauditorija:</t>
    </r>
    <r>
      <rPr>
        <sz val="11"/>
        <color theme="1"/>
        <rFont val="Arial"/>
        <family val="2"/>
        <charset val="186"/>
      </rPr>
      <t xml:space="preserve"> Latvijas iedzīvotāji, jebkurš cits dzeramā ūdens (no krāna) lietotājs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
1. mazajās ūdensapgādes sistēmās (kas piegādā vidēji līdz 100 m3 ūdens diennaktī un aptver ap 20 % Latvijas iedzīvotāju) veikt dzeramā ūdens auditmonitoringu, kas nav veikts kopš 2009.gada, par visām dzeramā ūdens apgādes sistēmām, kas savukārt nodrošinās to, ka dzeramā ūdens auditmonitorings nodrošināts nepieciešamajā apjomā  atbilstoši Eiropas Savienības un nacionālo normatīvo aktu prasībām un veicinās veselīgu un drošu dzīves un darba vidi;
2 mācības ūdenspagādes sistēmu uzturētājiem
</t>
    </r>
  </si>
  <si>
    <t xml:space="preserve">Paplašināt dzeramā ūdens  kvalitātes uzraudzību
</t>
  </si>
  <si>
    <t>VM,VARAM</t>
  </si>
  <si>
    <r>
      <rPr>
        <b/>
        <sz val="11"/>
        <rFont val="Arial"/>
        <family val="2"/>
      </rPr>
      <t xml:space="preserve">Personāla vadības platforma, 2.kārta
</t>
    </r>
    <r>
      <rPr>
        <u/>
        <sz val="11"/>
        <rFont val="Arial"/>
        <family val="2"/>
      </rPr>
      <t>Mērķauditorija:</t>
    </r>
    <r>
      <rPr>
        <sz val="11"/>
        <rFont val="Arial"/>
        <family val="2"/>
        <charset val="186"/>
      </rPr>
      <t xml:space="preserve"> 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Projekta "Personāla vadības platforma", 2. kārta ietvaros tiks izstrādātās Valsts pārvaldes cilvēkresursu vadības informācijas sistēmas (turpmāk - CIVIS) attīstība, nodrošinot, ka CIVIS darbojas kā pamats vienotam pakalpojumu centram personālvadības jomā valsts pārvaldē. Tāpat arī CIVIS 2.kārtas ietvaros plānota turpmākā valsts pārvaldes Mācību pārvaldības sistēmas attīstība un integrācija CIVIS, veidojot vienotu uz kompetencēm balstītu pieeju valsts pārvaldes cilvēkresursu profesionālajai pilnveidei.</t>
    </r>
  </si>
  <si>
    <t>Personāla vadības platforma, 2.kārta</t>
  </si>
  <si>
    <r>
      <rPr>
        <b/>
        <sz val="11"/>
        <color theme="1"/>
        <rFont val="Arial"/>
        <family val="2"/>
      </rPr>
      <t xml:space="preserve">Valsts un pašvaldību ārstniecības iestāžu fiziskās vides piekļūstamības palielināšana 
</t>
    </r>
    <r>
      <rPr>
        <u/>
        <sz val="11"/>
        <color theme="1"/>
        <rFont val="Arial"/>
        <family val="2"/>
      </rPr>
      <t xml:space="preserve">Mērķauditorija: </t>
    </r>
    <r>
      <rPr>
        <sz val="11"/>
        <color theme="1"/>
        <rFont val="Arial"/>
        <family val="2"/>
        <charset val="186"/>
      </rPr>
      <t xml:space="preserve">valsts un pašvaldību ārstniecības iestādes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būvniecība, rekonstrukcijas vides pieejamības nodrošināšanai
</t>
    </r>
  </si>
  <si>
    <t xml:space="preserve">Valsts un pašvaldību ārstniecības iestāžu fiziskās vides piekļūstamības palielināšana 
</t>
  </si>
  <si>
    <t>LM,VARAM</t>
  </si>
  <si>
    <r>
      <rPr>
        <b/>
        <sz val="11"/>
        <color theme="1"/>
        <rFont val="Arial"/>
        <family val="2"/>
      </rPr>
      <t xml:space="preserve">Nodrošināt veselības veicināšanas pasākumus par fiziskajām aktivitātēm un traumatisma profilaksi
</t>
    </r>
    <r>
      <rPr>
        <u/>
        <sz val="11"/>
        <color theme="1"/>
        <rFont val="Arial"/>
        <family val="2"/>
      </rPr>
      <t>Mērķauditorija:</t>
    </r>
    <r>
      <rPr>
        <sz val="11"/>
        <color theme="1"/>
        <rFont val="Arial"/>
        <family val="2"/>
        <charset val="186"/>
      </rPr>
      <t xml:space="preserve"> visi iedzīvotāji, noteiktas sabiedrības grupas, piemēram, bērni un jaunieši
</t>
    </r>
    <r>
      <rPr>
        <u/>
        <sz val="11"/>
        <color theme="1"/>
        <rFont val="Arial"/>
        <family val="2"/>
      </rPr>
      <t>Īstenošanas teritorija:</t>
    </r>
    <r>
      <rPr>
        <sz val="11"/>
        <color theme="1"/>
        <rFont val="Arial"/>
        <family val="2"/>
        <charset val="186"/>
      </rPr>
      <t xml:space="preserve">
</t>
    </r>
    <r>
      <rPr>
        <u/>
        <sz val="11"/>
        <color theme="1"/>
        <rFont val="Arial"/>
        <family val="2"/>
      </rPr>
      <t xml:space="preserve">Veicamās darbības: </t>
    </r>
    <r>
      <rPr>
        <sz val="11"/>
        <color theme="1"/>
        <rFont val="Arial"/>
        <family val="2"/>
        <charset val="186"/>
      </rPr>
      <t xml:space="preserve">
1. Veselību veicinošu fizisko aktivitāšu popularizēšana sabiedrībā, īstenojot dažādus informatīvus un izglītojošus pasākumus, tostarp kampaņas, nodarbības, interešu grupas, lekcijas, seminārus, nometnes u.c. pasākumus;
2. Sabiedrības izpratnes un veselības pratības veicināšana par drošības jautājumiem un traumatisma profilaksi.
</t>
    </r>
    <r>
      <rPr>
        <i/>
        <sz val="11"/>
        <color theme="1"/>
        <rFont val="Arial"/>
        <family val="2"/>
        <charset val="186"/>
      </rPr>
      <t xml:space="preserve">
</t>
    </r>
  </si>
  <si>
    <t xml:space="preserve">Nodrošināt veselības veicināšanas pasākumus par fiziskajām aktivitātēm un traumatisma profilaksi
</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</si>
  <si>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</si>
  <si>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Personu apliecinošu dokumentu, personu ceļošanas dokumentu, personas statusu apliecinošu dokumentu izsniegšanas procesu attīstība, robotizācija un automatizācija, lai veicinātu klientu pašapkalpošanos 
</t>
    </r>
    <r>
      <rPr>
        <u/>
        <sz val="11"/>
        <rFont val="Arial"/>
        <family val="2"/>
      </rPr>
      <t>Mērķauditorija:</t>
    </r>
    <r>
      <rPr>
        <sz val="11"/>
        <rFont val="Arial"/>
        <family val="2"/>
        <charset val="186"/>
      </rPr>
      <t xml:space="preserve"> visi Latvijas iedzīvotāji un ārzemnieki, kam ir legālas tiesības uzturēties Latvijas teritorijā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tiktu samazināts administratīvais slogs iedzīvotājiem, nepieciešams izveidot modernus, tai skaitā pašapkalpošanās, pakalpojumus klientiem, kā arī veikt procesu automatizāciju un robotizāciju, samazinot birokrātisko slogu arī iestādēm.
Lai šādā veidā nodrošinātu drošu personu apliecinošu dokumentu, personu ceļošanas dokumentu, personas statusu apliecinošu dokumentu izsniegšanu, būtu nepieciešams uzlabot publiskās pārvaldes IKT risinājumus personu apliecinošu dokumentu jomā, kas paaugstinātu drošības līmeni šajā jomā. 
Būtu nepieciešams īstenot projektu “Personu apliecinošu dokumentu, personu ceļošanas dokumentu, personas statusu apliecinošu dokumentu izsniegšanas procesu attīstība, robotizācija un automatizācija, lai veicinātu klientu pašapkalpošanos”, kura ietvaros tiktu izveidota jauna Personu apliecinošu dokumentu informācijas sistēmas versija un veikta darba staciju nomaiņa, ieviests klientu pašapkalpošanās process personu apliecinošu dokumentu jomā, kā arī izveidota mobilā apkalpošanas stacija (uz transportlīdzekļa bāzes), lai nodrošinātu personu apliecinošu dokumentu formēšanu izbraukumos.
</t>
    </r>
  </si>
  <si>
    <t xml:space="preserve">Personu apliecinošu dokumentu, personu ceļošanas dokumentu, personas statusu apliecinošu dokumentu izsniegšanas procesu attīstība, robotizācija un automatizācija, lai veicinātu klientu pašapkalpošanos </t>
  </si>
  <si>
    <r>
      <rPr>
        <b/>
        <sz val="11"/>
        <rFont val="Arial"/>
        <family val="2"/>
      </rPr>
      <t xml:space="preserve">Pietiekoša datu pārraides ātruma nodrošināšana operatīvai informācijas sistēmu izmantošanai un piekļuvei videonovērošanas sistēmām
</t>
    </r>
    <r>
      <rPr>
        <u/>
        <sz val="11"/>
        <rFont val="Arial"/>
        <family val="2"/>
      </rPr>
      <t xml:space="preserve">Mērķauditorija: </t>
    </r>
    <r>
      <rPr>
        <sz val="11"/>
        <rFont val="Arial"/>
        <family val="2"/>
        <charset val="186"/>
      </rPr>
      <t xml:space="preserve">Iekšlietu resora iestādes
</t>
    </r>
    <r>
      <rPr>
        <u/>
        <sz val="11"/>
        <rFont val="Arial"/>
        <family val="2"/>
      </rPr>
      <t xml:space="preserve">Īstenošanas teritorija: </t>
    </r>
    <r>
      <rPr>
        <sz val="11"/>
        <rFont val="Arial"/>
        <family val="2"/>
        <charset val="186"/>
      </rPr>
      <t xml:space="preserve"> visa Latvija
</t>
    </r>
    <r>
      <rPr>
        <u/>
        <sz val="11"/>
        <rFont val="Arial"/>
        <family val="2"/>
      </rPr>
      <t>Veicamās darbības:</t>
    </r>
    <r>
      <rPr>
        <sz val="11"/>
        <rFont val="Arial"/>
        <family val="2"/>
        <charset val="186"/>
      </rPr>
      <t xml:space="preserve"> Datu pārraides tīkla kvalitāte un pietiekoša ātrdarbība ir pamatpakalpojums, no kā ir atkarīga gandrīz visu IKT risinājumu ātrdarbība Iem resorā, piemēram lietvedības sistēma, videonovērošanas kameru centralizēta skatīšana tiešsaistes režīmā, KRASS, IIS, PADIS u.c. sistēmu ātrdarbība, video un foto lietisko pierādijumu augšupielāde, pārnēsājamo “ķermeņa videokameru” (body camera) nofilmēto video materiālu augšuplāde, Valsts robežsardzes EUROSUR sistēmas videonovērošanas sistēmu tiešsaistes novērošana, u.tl. Ir noteikti vismaz 132 prioritārie IeM objektu datu pārraides pieslēgumi, kuriem nepieciešama datu pārraides tīkla pieslēguma ātruma palielināšana.
   </t>
    </r>
  </si>
  <si>
    <t>Pietiekoša datu pārraides ātruma nodrošināšana operatīvai informācijas sistēmu izmantošanai un piekļuvei videonovērošanas sistēmām</t>
  </si>
  <si>
    <r>
      <rPr>
        <b/>
        <sz val="11"/>
        <rFont val="Arial"/>
        <family val="2"/>
      </rPr>
      <t xml:space="preserve">Elektroniskās informācijas sistēmas PVN un akcīzes nodokļu atmaksai izveide un ieviešana
</t>
    </r>
    <r>
      <rPr>
        <sz val="11"/>
        <rFont val="Arial"/>
        <family val="2"/>
        <charset val="186"/>
      </rPr>
      <t xml:space="preserve">Elektroniskās informācijas sistēmas PVN un akcīzes nodokļu atmaksai izveide nodrošinātu vienotu Latvijas Republikā akreditēto ārvalstu diplomātisko un konsulāro pārstāvniecību, starptautisko organizāciju un to pārstāvniecību, kā arī to darbinieku un ģimenes locekļu informācijas par nodokļu atmaksu, nodokļu atbrīvojuma sertifikātu reģistrēšanu, kā arī lēmumu, kas dod iespēju lietot nodokļu atbrīvojuma sertifikātus bez apstiprināšanas, reģistrācijas uzskaiti. Sistēma būtu izmantojama arī Aizsardzības ministrijas vajadzībām, nodrošinot elektronisku nodokļu atmaksas pieteikumu iesniegšanu, administrēšanu un informācijas par pieņemtajiem lēmumiem uzskaiti attiecībā uz NATO dalībvalstu bruņoto spēku vienību iegādātajām precēm un pakalpojumiem, par kuru iegādi saskaņā ar spēkā esošajiem Latvijas Republikas tiesību aktiem ir noteikta PVN un akcīzes nodokļu atmaksa. Ārlietu ministrijas ieskatā šādas sistēmas izstrādi varētu vadīt Finanšu ministrija (Valsts ieņēmumu dienests) kā nodokļus administrējošā institūcija sadarbībā ar Ārlietu un Aizsardzības ministrijām. 
Sistēmas izveide nodrošinātu efektīvu e-pārvaldības principiem atbilstošu PVN un akcīzes nodokļu atmaksas procedūru un tās administrēšanu, kas ietvertu iespēju veikt nodokļu atmaksas pieteikumu elektronisku sagatavošanu un iesniegšanu, atvieglotu pārraudzības procesu, kā arī būtiski samazinātu nodokļu atmaksas procesā iesaistīto valsts pārvaldes institūciju (Ārlietu ministrija, Aizsardzības ministrija, Valsts ieņēmumu dienests) administratīvo slogu. </t>
    </r>
  </si>
  <si>
    <t>Elektroniskās informācijas sistēmas PVN un akcīzes nodokļu atmaksai izveide un ieviešana</t>
  </si>
  <si>
    <t>FM, VID, PMLP, AizM</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</si>
  <si>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</si>
  <si>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r>
      <rPr>
        <b/>
        <sz val="11"/>
        <color theme="1"/>
        <rFont val="Arial"/>
        <family val="2"/>
      </rPr>
      <t xml:space="preserve">Nodrošināt veselības veicināšanas pasākumus par veselīgu uzturu
</t>
    </r>
    <r>
      <rPr>
        <u/>
        <sz val="11"/>
        <color theme="1"/>
        <rFont val="Arial"/>
        <family val="2"/>
      </rPr>
      <t xml:space="preserve">Mērķauditorija: </t>
    </r>
    <r>
      <rPr>
        <sz val="11"/>
        <color theme="1"/>
        <rFont val="Arial"/>
        <family val="2"/>
        <charset val="186"/>
      </rPr>
      <t xml:space="preserve">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Popularizēt veselīga uztura paradumus sabiedrībā, īpaši bērniem un jauniešiem, īstenojot dažādus informatīvus un izglītojošus pasākumus, tostarp kampaņas, nodarbības, interešu grupas, lekcijas, seminārus, nometnes u.c. pasākumus.
</t>
    </r>
  </si>
  <si>
    <t xml:space="preserve">Nodrošināt veselības veicināšanas pasākumus par veselīgu uzturu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</si>
  <si>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gadījumā-ģeneratoru iegāde 
</t>
    </r>
    <r>
      <rPr>
        <u/>
        <sz val="11"/>
        <color theme="1"/>
        <rFont val="Arial"/>
        <family val="2"/>
      </rPr>
      <t xml:space="preserve">Mērķauditorija: </t>
    </r>
    <r>
      <rPr>
        <sz val="11"/>
        <color theme="1"/>
        <rFont val="Arial"/>
        <family val="2"/>
        <charset val="186"/>
      </rPr>
      <t xml:space="preserve">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Stacionāro ārstniecības iestāžu, kas sniedz neatliekamo medicīnisko palīdzību 24 stundas diennaktī, nodrošināšana ar rezerves ģeneratoriem un to darbības nodrošināšana
</t>
    </r>
  </si>
  <si>
    <t xml:space="preserve">Nodrošināt neatliekamo medicīnisko palīdzību sniedzošo stacionāro ārstniecības iestāžu nepārtrauktu darbību ilgstošas elektroenerģijas piegādes pārtraukuma gadījumā ārkārtas situācijās un apdraudējuma gadījumā-ģeneratoru iegāde 
</t>
  </si>
  <si>
    <r>
      <rPr>
        <b/>
        <sz val="11"/>
        <rFont val="Arial"/>
        <family val="2"/>
      </rPr>
      <t xml:space="preserve">Personāla resursu vadības sistēmas HORIZON pielāgošana dienesta specifikai un procesu uzlabošanai
</t>
    </r>
    <r>
      <rPr>
        <sz val="11"/>
        <rFont val="Arial"/>
        <family val="2"/>
        <charset val="186"/>
      </rPr>
      <t>Personāla resursus sistēmā HORIZON periodiski nepieciešams izstrādāt vai iegādāties jaunu funkcionalitāti vai konfigurāciju, ņemot vērā jaunu funkciju piedāvājumu, izmaiņas diplomātiskā dienesta procesos, vai arī, lai efektivizētu jau esošos dienesta procesus (piemēram, elektroniska komandējumu pieteikšana). Ņemot vērā Valsts kancelejas CIVIS projektu, iespējams, būs nepieciešamas izmaiņas, lai salāgotu CIVIS vajadzības ar dienesta specifiku. Ieguvums ir efektivizēti un automatizēti vairāki personāla procesi iestādē, mazinot administratīvo slogu personāla jautājumos.</t>
    </r>
  </si>
  <si>
    <t>Personāla resursu vadības sistēmas HORIZON pielāgošana dienesta specifikai un procesu uzlabošanai</t>
  </si>
  <si>
    <r>
      <rPr>
        <b/>
        <sz val="11"/>
        <color theme="1"/>
        <rFont val="Arial"/>
        <family val="2"/>
      </rPr>
      <t xml:space="preserve">Nodrošināt iedzīvotāju izglītošanu  pirmās palīdzības sniegšanā
</t>
    </r>
    <r>
      <rPr>
        <u/>
        <sz val="11"/>
        <color theme="1"/>
        <rFont val="Arial"/>
        <family val="2"/>
      </rPr>
      <t>Mērķauditorija:</t>
    </r>
    <r>
      <rPr>
        <sz val="11"/>
        <color theme="1"/>
        <rFont val="Arial"/>
        <family val="2"/>
        <charset val="186"/>
      </rPr>
      <t xml:space="preserve"> iedzīvotāji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Veicamās darbības:</t>
    </r>
    <r>
      <rPr>
        <sz val="11"/>
        <color theme="1"/>
        <rFont val="Arial"/>
        <family val="2"/>
        <charset val="186"/>
      </rPr>
      <t xml:space="preserve"> Iedzīvotāju apmācība pirmās palīdzības sniegšanā
</t>
    </r>
  </si>
  <si>
    <t xml:space="preserve">Nodrošināt iedzīvotāju izglītošanu  pirmās palīdzības sniegšanā
</t>
  </si>
  <si>
    <t>NVO, NMPD</t>
  </si>
  <si>
    <r>
      <rPr>
        <b/>
        <sz val="11"/>
        <rFont val="Arial"/>
        <family val="2"/>
        <charset val="186"/>
      </rPr>
      <t xml:space="preserve">Speciālās izglītības efektīva nodrošināšana
</t>
    </r>
    <r>
      <rPr>
        <u/>
        <sz val="11"/>
        <rFont val="Arial"/>
        <family val="2"/>
        <charset val="186"/>
      </rPr>
      <t>Mērķauditorija:</t>
    </r>
    <r>
      <rPr>
        <sz val="11"/>
        <rFont val="Arial"/>
        <family val="2"/>
        <charset val="186"/>
      </rPr>
      <t xml:space="preserve"> izglītības iestādes, t.sk. speciālās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r>
  </si>
  <si>
    <t>IZM, VM,LM</t>
  </si>
  <si>
    <t>Pirmsskolas izglītības, bērnu aprūpes un organizēta brīvā laika pakalpojumu pieejamības uzlabošana, sekmējot bērnu vispusīgu attīstību un ģimenes un darba dzīves savienošanu</t>
  </si>
  <si>
    <r>
      <rPr>
        <b/>
        <sz val="11"/>
        <rFont val="Arial"/>
        <family val="2"/>
        <charset val="186"/>
      </rPr>
      <t xml:space="preserve">Pirmsskolas izglītības iestāžu pieejamības nodrošināšana
</t>
    </r>
    <r>
      <rPr>
        <u/>
        <sz val="11"/>
        <rFont val="Arial"/>
        <family val="2"/>
        <charset val="186"/>
      </rPr>
      <t>Mērķauditorija:</t>
    </r>
    <r>
      <rPr>
        <sz val="11"/>
        <rFont val="Arial"/>
        <family val="2"/>
        <charset val="186"/>
      </rPr>
      <t xml:space="preserve"> izglītības iestādes,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IZM atsevišķi pasākumu neplāno, bērnudārzu būvniecība būtu jāplāno VARAM kontekstā ar kopējo atbalstu pašvaldību funkciju nodrošināšanai. Aprēķinātais finansējums ir balstīts uz pieņēmumu, ka atbalstīta tiek jaunu bērnudārzu celtniecība un  bērnudārzu paplašināšana/jaunu pirmsskolas izglītības grupu izveide. </t>
    </r>
  </si>
  <si>
    <t>Pirmsskolas izglītības iestāžu pieejamības nodrošināšana</t>
  </si>
  <si>
    <t>VARAM, IZM, pašvaldības</t>
  </si>
  <si>
    <t>Darba ar jaunatni nozīmes un veidu paplašināšana un stiprināšana, lai veicinātu efektīvu pāreju no bērna uz pieaugušā statusu</t>
  </si>
  <si>
    <r>
      <rPr>
        <b/>
        <sz val="11"/>
        <rFont val="Arial"/>
        <family val="2"/>
        <charset val="186"/>
      </rPr>
      <t xml:space="preserve">Jaunatnes politikas valsts programma
</t>
    </r>
    <r>
      <rPr>
        <u/>
        <sz val="11"/>
        <rFont val="Arial"/>
        <family val="2"/>
        <charset val="186"/>
      </rPr>
      <t>Mērķauditorija:</t>
    </r>
    <r>
      <rPr>
        <sz val="11"/>
        <rFont val="Arial"/>
        <family val="2"/>
        <charset val="186"/>
      </rPr>
      <t xml:space="preserve"> jaunieši (13-25 gadus vecas personas), jaunatnes organizācijas, citas NVO, kas aktīvas darba ar jauniešu mērķauditoriju,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Nodrošināt valsts un pašvaldību institūciju sadarbību un saskaņotu darbību jaunatnes politikas īstenošanā; 
(2) Veicināt darba ar jaunatni sistēmas vienmērīgu attīstību Latvijas teritorijā un stratēģisku plānošanu vietējā līmenī; 
(3) Sekmēt jaunatnes organizāciju darbības attīstību, sadarbību ar valsti un pašvaldībām, kā arī starptautiskajām institūcijām jaunatnes politikas nozarē; 
(4) Stiprināt un paplašināt darba ar jaunatni nozīmi un veidus, lai   izmantojot piemērotas pieejas un metodes izveidotu kontaktu un iesaistītu jauniešus dažādās līdzdalības aktivitātēs.</t>
    </r>
  </si>
  <si>
    <t>Jaunatnes politikas valsts programma</t>
  </si>
  <si>
    <t>Visas ministrijas, pašvaldības, NVO</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</si>
  <si>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</si>
  <si>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</si>
  <si>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r>
      <rPr>
        <b/>
        <sz val="11"/>
        <rFont val="Arial"/>
        <family val="2"/>
      </rPr>
      <t>Fundamentālo un lietišķo pētījumu programmas attīstība</t>
    </r>
    <r>
      <rPr>
        <b/>
        <u/>
        <sz val="11"/>
        <rFont val="Arial"/>
        <family val="2"/>
      </rPr>
      <t xml:space="preserve">
</t>
    </r>
    <r>
      <rPr>
        <u/>
        <sz val="11"/>
        <rFont val="Arial"/>
        <family val="2"/>
      </rPr>
      <t>Mērķauditorija:</t>
    </r>
    <r>
      <rPr>
        <sz val="11"/>
        <rFont val="Arial"/>
        <family val="2"/>
        <charset val="186"/>
      </rPr>
      <t xml:space="preserve">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fundamentālo un lietišķo pētījumu programmas darbību, lai nodrošinātu zinātniskās izcilības bāzes veidošanos Latvijā un katra konkursa ietvaros finansētu 30 - 40% kvalitatīvo projektu līdzšinējo 15 - 20% vietā.</t>
    </r>
  </si>
  <si>
    <r>
      <rPr>
        <b/>
        <sz val="11"/>
        <rFont val="Arial"/>
        <family val="2"/>
      </rPr>
      <t>Mobilitātes, pieredzes apmaiņas un sadarbības aktivitātes starptautiskās konkurētspējas uzlabošanai zinātnē</t>
    </r>
    <r>
      <rPr>
        <b/>
        <u/>
        <sz val="11"/>
        <rFont val="Arial"/>
        <family val="2"/>
      </rPr>
      <t xml:space="preserve">
</t>
    </r>
    <r>
      <rPr>
        <sz val="11"/>
        <rFont val="Arial"/>
        <family val="2"/>
      </rPr>
      <t>'</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zinātnieku un doktorantu mobilitātes un starptautisko sadarbību veicinošās aktivitātes, kas ļauj gan nodrošināt pieredzes pārņemšanu ārzemēs, gan ārvalstu speciālistu piesaisiti darbam Latvijas zinātniskajās institūcijās, gan stimulējot aktivitāti pieteikumu iesniegšanai Horizon Europe projektos, kur līdzšinējā pieredze parāda to, ka Latvijas zinātiskajām institūcijam ir potenciāls palielināt savas aktivitātes intensitāti. Papildus paredzēts piesaistīt ārvalstu pieredzējušus zinātniekus darbam Latvijas zinātniskajās institūcijās un pie komersantiem, finansējot zinātnieka darba vietu, lai veiktu zinātniskajai institūcijai aktuālos pētījumus vai komersanta attīstībai nepieciešamus pētījumus, izstrādājot jaunas idejas, produktus un pakalpojumus, kā arī papildinot šo zinātnieku prasmes un konkurētspēju.</t>
    </r>
  </si>
  <si>
    <t xml:space="preserve">Latvijas pilnvērtīga dalība Apvārsnis Eiropa programmā, tajā skaitā nodrošinot kompleksu atbalsta instrumentu klāstu un sasaisti ar RIS3 specializācijas jomu attīstīšanu
'Mērķauditorija: doktoranti, zinātnieki, zinātniskās grupas, zinātniskās institūcijas
Īstenošanas teritorija: visa Latvija
Veicamās darbības: lai sekmētu maksimālu Apvārsnis Eiropa programmas potenciāla izmantošanu, ir nepieciešams nodrošināt arī daudzas paralēlās aktivitātes: 1) nacionālā līdzfinansējuma nodrošināšanu Izcilības izplatīšanas un dalības paplašināšanas Teaming apakšaktivitātē; 2) t.s. jaunā instrumenta iniciatīvas ieviešanu, paredzot nacionālā finansējuma novirzīšanu Apvārsnis Eiropa projektu finansēšanai Latvijas dalībniekam, ja projekts iekļauts rezerves sarakstā un Apvārsnis Eiropa finansējums pieejams tikai daļēji (resursu pārvietošana saskaņā ar Kopīgo noteikumu priekšlikuma Regulas 21. pantā un Apvārsnis Eiropa Regulas priekšlikuma 9. panta 8. punktā noteikto); 3) dalībai Eiropas Partnerībās (saskaņā ar indikatīvi plānoto, 2021. - 2027. gada plānošanas periodā dalībvalstīm būs iespēja dalību Eiropas Partnerībās finansēt no ES struktūrfondu finansējuma, attiecīgi dalībai Eiropas Partnerībās daļa finansējuma plānota no struktūrfondu finansējuma, daļa – no valsts budžeta; 4) sinerģijas un Scale-up nodrošināšanai sekmīgajiem projektiem turpmākas kapacitātes veicināšanai.
</t>
  </si>
  <si>
    <t>110 250 000</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</si>
  <si>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sekmēt maksimālu Apvārsnis Eiropa programmas potenciāla izmantošanu, ir nepieciešams nodrošināt  lielāko pieejamo nacionālo līdzfinansējumu, tostarp: 1) dalībai Eiropas Kopējās programmās, t.sk. Kopējās programmēšanas iniciatīvās; 2) dalībai Eiropas Partnerībās ; 3) politikas atbalsta projektu līdzfinansēšanai, tādējādi palielinot Latvijas zinātnei un pētniecībai piesaistīto ārējo finansējumu.</t>
    </r>
  </si>
  <si>
    <r>
      <rPr>
        <b/>
        <sz val="11"/>
        <rFont val="Arial"/>
        <family val="2"/>
      </rPr>
      <t>Zinātnes bāzes finansējuma nodrošināšana pilnvērtīgā, izaugsmi veicinošā apmērā</t>
    </r>
    <r>
      <rPr>
        <u/>
        <sz val="11"/>
        <rFont val="Arial"/>
        <family val="2"/>
      </rPr>
      <t xml:space="preserve">
Mērķauditorija:</t>
    </r>
    <r>
      <rPr>
        <sz val="11"/>
        <rFont val="Arial"/>
        <family val="2"/>
        <charset val="186"/>
      </rPr>
      <t xml:space="preserve">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nodrošināts zinātnes bāzes finansējums pilnā apmērā virzoties uz mērķi, ka VBF tiek sadalīts vienādās daļās institucionāli un konkursa kārtībā. Tiks izstrādāti jauni nosacījumi zinātnisko institūciju zinātnes bāzes aprēķināšanai un sadalīšanai, lielāku svaru piešķirot tādiem rādītājiem, lai stimulētu izcilības veicināšanu zinātniskajā institūcijā (tostarp vērtējot zinātnisko publikāciju kvalitāti un to citējamību),  zinātnieku piesaisti gan no Latvijas, gan no ārvalstīm, Eiropas mēroga un nacionālas nozīmes zinātniskās infrastruktūras attīstību.
Zinātnes bāzes finansējums nodrošinās ilgtspēju, jaunu zinātniskās darbības virzienu attīstīšanu, nodrošinās rezultatīvāku Latvijas dalību starptautiskajās zinātnes programmās un nodrošinās nepieciešamo līdzfinansējumu Eiropas līmeņa projektos.</t>
    </r>
  </si>
  <si>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Atbalsta veids – aizdevums (ALTUM), kurš pie nosacījumu izpildes tiek pārveidots par grantu. Attiecināmās izmaksas – ieguldījumi pamatlīdzekļos jaunu produktu un pakalpojumu attīstībai, vai esošo uzlabošanai.</t>
    </r>
  </si>
  <si>
    <t xml:space="preserve">Atbalsts produktivitātes celšanai reģionos </t>
  </si>
  <si>
    <t>VARAM, ZM, LDDK, LTRK</t>
  </si>
  <si>
    <t>P286_10M</t>
  </si>
  <si>
    <r>
      <rPr>
        <b/>
        <sz val="11"/>
        <rFont val="Arial"/>
        <family val="2"/>
      </rPr>
      <t xml:space="preserve">Cilvēkresursu piesaiste – ieguldījumi darba algās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Attiecināmās izmaksas – ieguldījumi darba samaksā (2 gadu alga; darba vietu uztur vismaz 3 gadus pēc atbalsta saņemšanas) vai pamatlīdzekļos jaunu produktu un pakalpojumu attīstībai (abos gadījumos tiek vērtēta alga)</t>
    </r>
  </si>
  <si>
    <t xml:space="preserve">Cilvēkresursu piesaiste – ieguldījumi darba algās </t>
  </si>
  <si>
    <t>VARAM, LPS, LLPA, RACA, plānošanas reģioni, LLF, VRG</t>
  </si>
  <si>
    <t>Izcila ārvalstu akadēmiskā un zinātniskā personāla piesaiste</t>
  </si>
  <si>
    <r>
      <rPr>
        <b/>
        <sz val="11"/>
        <rFont val="Arial"/>
        <family val="2"/>
      </rPr>
      <t>Tirgus orientēto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tirgus orientēto pētījumu programmas atjaunošana (paredz Zinātniskās darbības likums). Tirgus orientētie pētījumi ir valsts budžeta finansējums projektiem, kuri sniedz ieguldījumu zinātnes un tehnoloģiju cilvēkkapitāla attīstībā un jaunu zināšanu radīšanā tautsaimniecības konkurētspējas uzlabošanai projektu īstenošanai, kurā līdzīgā apmērā projektu īstenošanā piedalās gan zinātniskās institūcijas (ar valsts finansējumu) gan uzņēmējdarbības sektors (ar savu finansiālu ieguldījumu). Ar šo aktivitāti ir nodrošināts atbalsts komercializācijai tuvām pētniecības aktivitātēm, kurām ir identificēts augsts potenciāls jaunu inovatīvu produktu un pakalpojumu radīšanai.Tirgus orientētie pētījumi 2021 - 2027. gada plānošanas periodā ir plānoti sinerģijā ar praktiskas ievirzes pētījumu programmu, kuru finansē no struktūrfondu līdzekļiem sākotnēji no 2021.gada uzsākot praktiskas ievirzes pētījumus, kurus pakāpeniski aizvietos tirgus orientēto pētījumu programma no valsts budžeta.</t>
    </r>
  </si>
  <si>
    <t>Tirgus orientēto pētījumu programma</t>
  </si>
  <si>
    <t>Visas ministrijas, PKC, VK</t>
  </si>
  <si>
    <r>
      <rPr>
        <b/>
        <sz val="11"/>
        <rFont val="Arial"/>
        <family val="2"/>
      </rPr>
      <t>Praktiskas ievirzes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turpināt investēt praktiskās ievirzes pētījumus struktūrfondu programmas ietvaros, kur Praktisko pētījumu īstenošana palīdz jaunu produktu un pakalpojumu komercializācijas veicināšanai, kā arī sabiedrības izaicinājumu un tautsaimniecības vajadzību risināšanai
Uzsvars ir plānots uz zinātnisko institūciju – industrijas kopsadarbības projektiem, kā arī sadaļu programmas „Apvārsnis.Eiropa” sinerģijas projektiem un sasaistei ar Digital Europe programmu.Praktiskas ievirzes pētījumi 2021 - 2027. gada plānošanas periodā ir plānoti sinerģijā ar tirgus orientēto pētījumu programmu, kuru finansē no valsts budžeta līdzekļiem sākotnēji no 2021.gada uzsākot praktiskas ievirzes pētījumus, kurus pakāpeniski aizvietos tirgus orientēto pētījumu programma no valsts budžeta.
</t>
    </r>
  </si>
  <si>
    <r>
      <rPr>
        <b/>
        <sz val="11"/>
        <rFont val="Arial"/>
        <family val="2"/>
      </rPr>
      <t>Valsts pētījumu programma</t>
    </r>
    <r>
      <rPr>
        <u/>
        <sz val="11"/>
        <rFont val="Arial"/>
        <family val="2"/>
      </rPr>
      <t xml:space="preserve">
Mērķauditorija: </t>
    </r>
    <r>
      <rPr>
        <sz val="11"/>
        <rFont val="Arial"/>
        <family val="2"/>
        <charset val="186"/>
      </rPr>
      <t xml:space="preserve">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valsts  pasūtījumu zinātnē, ar kura palīdzību tiek identificēti un pētīti Latvijas ilgtspējai un attīstībai nozīmīgākie jautājumi, kuru risināšanai nepieciešams fokusēt Latvijas zinātnisko institūciju darbu. Tāpēc ir svarīgi nodrošināt, ka valsts stratēģiski investē budžeta līdzekļus zinātniskajā darbībā, lai radītu labvēlīgus apstākļus Latvijas ilgtspējīgas attīstības mērķu sasniegšanai, tai skaitā izglītībā, sportā un starpdisciplinārās jomās un jomās, kas nav tieši piesaistītas nevienai no politikas jomām (piem.dabaszinātnes, vēsture u.t.t.)</t>
    </r>
  </si>
  <si>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</si>
  <si>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r>
      <rPr>
        <b/>
        <sz val="11"/>
        <rFont val="Arial"/>
        <family val="2"/>
      </rPr>
      <t>Zinātnes politikas ieviešana, vadība un zinātnes stratēģiskā komunikācija</t>
    </r>
    <r>
      <rPr>
        <u/>
        <sz val="11"/>
        <rFont val="Arial"/>
        <family val="2"/>
      </rPr>
      <t xml:space="preserve">
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jaunizveidotās vienotās zinātnes politikas ieviešanas un pētniecības finansējuma administrējošajai iestādei ir nepieciešams nodrošināt pilnvērtīgu Latvijas zinātnes interešu pārstāvniecību gan Briselē, gan nacionālajā līmenī caur nacionālo kontaktpunktu un tā īstenotajām atbalsta aktivitātēm gan pārstāvību Eiropas Zinātnes starpvaldību organizācijās, piem. CERN, ESA, EMBL, un ESFRI ceļa kartes konsorciju pārvaldības institūcijās un reģionālājos zinātnes politikas koordinācijas formātos, piem. BJVP. 
Politikas plānošanas līmenī ir nepieciešams nodrošināt pilnvērtīgu Viedās specializācijas stratēģijas pārvaldību, caur atbilstošu ekspertīzi un analītisko kapacitāti Viedās specializācijas stratēģijas attīstības prioritātēs un katrā definētajā specializācijas jomā.
Kā papildus instruments šiem mērķiem ir stratēģiskā zinātnes komunikācija, kas ir nozīmīgs politikas plānošanas un ieviešanas instruments, ar mērķi informēt sabiedrību un veicināt izpratni par zinātnes lomu tautsaimniecības attīstībā un sabiedrības izaugsmes veicināšanā. </t>
    </r>
  </si>
  <si>
    <r>
      <rPr>
        <b/>
        <sz val="11"/>
        <rFont val="Arial"/>
        <family val="2"/>
      </rPr>
      <t>RIS3 izcilības centri</t>
    </r>
    <r>
      <rPr>
        <sz val="11"/>
        <rFont val="Arial"/>
        <family val="2"/>
      </rPr>
      <t xml:space="preserve">
</t>
    </r>
    <r>
      <rPr>
        <u/>
        <sz val="11"/>
        <rFont val="Arial"/>
        <family val="2"/>
      </rPr>
      <t xml:space="preserve">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</si>
  <si>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 xml:space="preserve">RIS3 izcilības centri
</t>
  </si>
  <si>
    <r>
      <rPr>
        <b/>
        <sz val="11"/>
        <rFont val="Arial"/>
        <family val="2"/>
      </rPr>
      <t>Izcilības centru izveide klimatneitralitātes izaicinājumu risināšanai</t>
    </r>
    <r>
      <rPr>
        <sz val="11"/>
        <rFont val="Arial"/>
        <family val="2"/>
      </rPr>
      <t xml:space="preserve">
'</t>
    </r>
    <r>
      <rPr>
        <u/>
        <sz val="11"/>
        <rFont val="Arial"/>
        <family val="2"/>
      </rPr>
      <t>Mērķauditorija:</t>
    </r>
    <r>
      <rPr>
        <sz val="11"/>
        <rFont val="Arial"/>
        <family val="2"/>
        <charset val="186"/>
      </rPr>
      <t xml:space="preserve"> zinātnieki, zinātniskās grupas, zinātniskās institūcijas, uzņēmumi.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jaunu izcilības un kompetences centru izveide, kuri darbotos līdzīgi kā Horizon 2020 Teaming projekti. Šie centri būtu "Alternatīvo degvielu un transporta tehnoloģiju izcilības un kompetences centrs", "Energoefektivitātes pētniecības izcilības un kompetences centrs" un "Ilgtspējīgas lauksaimniecības un mežsaimniecības izcilības un kompetences centrs". Izveidoto centru ietvaros tiek atbalstīta: kapacitātes palielināšana, zinātniskā pētniecība, pētniecības pilotprojektu un demonstrācijas projektu īstenošana, tehnoloģiju pārnese, jaunu pētniecībā balstītu ideju ieviešana komercializācijā, starptautiskā sadarbība pētniecībā ar citiem reģiona partneriem. Izcilības un kompetences centrus ir paredzēts veidot uz esošo institucionālo resursu bāzes, līdzīgi kā Baltijas biomateriālu ekselences centrs un CAMART 2. Šis pasākums skatāms kontekstā ar VARAM, EM, ZM un SM plāniem ES daudzgadu budžeta sarunu kontekstā Katram izcilības un kompetences centram ir nepieciešams nodrošināt 2021-2027.gadā pieejamo finansējumu vismaz 45 milj. eiro apmērā (kas nozīmētu vismaz 6,5 milj. eiro lielu ikgadējo finansējumu iepriekš minētajām atbalstāmajām aktivitātēm).</t>
    </r>
  </si>
  <si>
    <r>
      <rPr>
        <b/>
        <sz val="11"/>
        <rFont val="Arial"/>
        <family val="2"/>
      </rPr>
      <t>Zinātniskās darbības digitalizācija un  dalība Eiropas Atvērtajā zinātnes mākonī</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</si>
  <si>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 xml:space="preserve">Zinātniskās darbības digitalizācija un  dalība Eiropas Atvērtajā zinātnes mākonī
</t>
  </si>
  <si>
    <t>Publiskajā sektorā radīto zināšanu pārnese Latvijas mazajiem uzņēmumiem, sociālajiem uzņēmumiem, sabiedriskajām organizācijām un radošajām industrijām, tai skaitā veicinot atvērto datubāzu pieejamību un izmantošanu</t>
  </si>
  <si>
    <r>
      <rPr>
        <b/>
        <sz val="11"/>
        <rFont val="Arial"/>
        <family val="2"/>
      </rPr>
      <t>Zināšanu pārneses pasākumi sabiedrības vajadzību nodrošināšanai</t>
    </r>
    <r>
      <rPr>
        <u/>
        <sz val="11"/>
        <rFont val="Arial"/>
        <family val="2"/>
      </rPr>
      <t xml:space="preserve">
Mērķauditorija:</t>
    </r>
    <r>
      <rPr>
        <sz val="11"/>
        <rFont val="Arial"/>
        <family val="2"/>
        <charset val="186"/>
      </rPr>
      <t xml:space="preserve"> augstskolas,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augstskolu īstenoti zināšanu nodošanas pasākumi, kuru mērķis ir izveidot funkcionējošas platformas zināšanu un tehnoloģiju nodošanai sabiedrībai, t.sk uzņēmējiem (t.s “extension services” pasākumu īstenošana). Šādas platformas ir plānots izveidot  augstskolās, kuras veic aktīvu zināšanu pārnesi , ņemot vērā dažādo augstskolu atrašanās vietu un tematisko specializāciju, kuru ietvaros tiktu nodrošināti neformālās izglītības pasākumi ar mērķi caur zināšanu pārnesi uzlabot iesaistīto pušu ekonomiskos apstākļus. Šāda aktivitāte ir arī jāveic ciešā sasaistē ar augstskolām un to tematiskajai specializācijai atbilstošajām profesionālās izglītības iestādēm. Papildus, īstenojot šādus zināšanu pārneses pasākumus ir jāņem vērā, ka to ietvaros ir jānodošina pilnvērtīga atgriezeniskā saite starp visām iesaistītajām pusēm.</t>
    </r>
  </si>
  <si>
    <r>
      <rPr>
        <b/>
        <sz val="11"/>
        <rFont val="Arial"/>
        <family val="2"/>
      </rPr>
      <t xml:space="preserve"> Kvalitatīvas un mūsdienīgas izglītības īstenošana pirmskolas izglītības iestādēs (ERAF)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</si>
  <si>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(ERAF)</t>
  </si>
  <si>
    <r>
      <rPr>
        <b/>
        <sz val="11"/>
        <rFont val="Arial"/>
        <family val="2"/>
      </rPr>
      <t xml:space="preserve"> Kvalitatīvas un mūsdienīgas izglītības īstenošana pirmskolas izglītības iestādēs (ESF)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</si>
  <si>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(ESF)</t>
  </si>
  <si>
    <r>
      <rPr>
        <b/>
        <sz val="11"/>
        <rFont val="Arial"/>
        <family val="2"/>
      </rPr>
      <t>Izglītības iestāžu  nodrošinājums jaunā mācību satura kvalitatīvai ieviešanai (mācību process, ESF)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Visu izglītības iestāžu nodrošināšana ar jaunā vispārējās izglītības mācību satura kvalitatīvai ieviešanai nepieciešamajiem  atbalsta pasākumiem, t.sk. iestāžu (muzeji, uzņēmumi, laboratorijas, u.c.) apmeklējumam; 2) karjeras attīstības atbalsta funkcijas nodrošinājums visās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t>
    </r>
  </si>
  <si>
    <t>Izglītības iestāžu  nodrošinājums jaunā mācību satura kvalitatīvai ieviešanai (mācību process, ESF)</t>
  </si>
  <si>
    <r>
      <rPr>
        <b/>
        <sz val="11"/>
        <rFont val="Arial"/>
        <family val="2"/>
      </rPr>
      <t>Izglītības iestāžu  nodrošinājums jaunā mācību satura kvalitatīvai ieviešanai (aprīkojums, ERAF)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</si>
  <si>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Izglītības iestāžu  nodrošinājums jaunā mācību satura kvalitatīvai ieviešanai (aprīkojums, ERAF)</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</si>
  <si>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eritorija: </t>
    </r>
    <r>
      <rPr>
        <sz val="11"/>
        <rFont val="Arial"/>
        <family val="2"/>
        <charset val="186"/>
      </rPr>
      <t>visa Latvijav
V</t>
    </r>
    <r>
      <rPr>
        <u/>
        <sz val="11"/>
        <rFont val="Arial"/>
        <family val="2"/>
      </rPr>
      <t xml:space="preserve">eicamās darbības: 
</t>
    </r>
    <r>
      <rPr>
        <sz val="11"/>
        <rFont val="Arial"/>
        <family val="2"/>
        <charset val="186"/>
      </rPr>
      <t>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</si>
  <si>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rPr>
        <b/>
        <i/>
        <sz val="11"/>
        <rFont val="Arial"/>
        <family val="2"/>
      </rPr>
      <t>Nākotnes biroja</t>
    </r>
    <r>
      <rPr>
        <b/>
        <sz val="11"/>
        <rFont val="Arial"/>
        <family val="2"/>
      </rPr>
      <t xml:space="preserve"> valsts pārvaldē vīzijas, tehniskā projekta izstrāde un ieviešana </t>
    </r>
  </si>
  <si>
    <r>
      <rPr>
        <b/>
        <sz val="11"/>
        <rFont val="Arial"/>
        <family val="2"/>
      </rPr>
      <t xml:space="preserve">Pedagoga profesijas attīstība un prestiža uzlabošana </t>
    </r>
    <r>
      <rPr>
        <u/>
        <sz val="11"/>
        <rFont val="Arial"/>
        <family val="2"/>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</si>
  <si>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 xml:space="preserve">Pedagoga profesijas attīstība un prestiža uzlabošana </t>
  </si>
  <si>
    <r>
      <rPr>
        <b/>
        <sz val="11"/>
        <rFont val="Arial"/>
        <family val="2"/>
      </rPr>
      <t>Izglītības kvalitātes monitoringa sistēmas attīstība</t>
    </r>
    <r>
      <rPr>
        <u/>
        <sz val="11"/>
        <rFont val="Arial"/>
        <family val="2"/>
      </rPr>
      <t xml:space="preserve">
Mērķauditorija:</t>
    </r>
    <r>
      <rPr>
        <sz val="11"/>
        <rFont val="Arial"/>
        <family val="2"/>
        <charset val="186"/>
      </rPr>
      <t xml:space="preserve"> valsts pārvaldes iestādes un izglītības iestādes,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Izglītības kvalitātes, t.sk.izglītojamo snieguma vērtēšanas instrumentu pilnveidošana, jaunu instrumentu izveidošana un aprobācija visos izglītības līmeņos, t.sk. profesionālajā izglītībā un augstākajā izglītībā; izglītības kvalitātes monitoringā iesaistīto darbinieku un ekspertu (IZM, VISC, IKVD, pašvaldību izglītības eksperti u.c.) mācības, nodrošinot efektīvu sistēmas ieviešanu un vadību (pašvaldības loma, iesaiste) un atbalsta instrumentu izgl'tības kvalitātes pilnveidei izstrāde.   </t>
    </r>
  </si>
  <si>
    <t>Izglītības kvalitātes monitoringa sistēmas attīstība</t>
  </si>
  <si>
    <t>pašvaldības, VARAM</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</si>
  <si>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dalība starptautiskajos salīdzinošajos izglītības pētījumos (OECD PISA, TALIS, INES, CERI, PIAAC, IEA PIRLS, TIMSS); Izglītības kvalitātes starptautiskos ekspertu komandu piesaistē izglītības kvalitātes sistēmas pilnveidei – Pasaules Banka, Eiropas Komisija un starptautiski salīdzināmu datu iegūšana un analīze par par Latvijas izglītības sistēmas kvalitātes dažādiem aspektiem.</t>
    </r>
  </si>
  <si>
    <t>Mājokļu pieejamības uzlabošana grūtībās nonākušiem un nelabvēlīgā situācijā esošiem iedzīvotājiem, izstrādājot mehānismu finansiāla atbalsta sniegšanai un novēršot faktorus, kas kavē izmantot īres mājokļu piedāvājumu</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</si>
  <si>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Nodrošināta Valsts izglītības informācijas sistēmas un tās apakšsistēmu pilnveide un attīstība, digitālu izglītības kvalitātes vērtēšanas rīku izveide</t>
    </r>
  </si>
  <si>
    <r>
      <rPr>
        <b/>
        <sz val="11"/>
        <rFont val="Arial"/>
        <family val="2"/>
      </rPr>
      <t xml:space="preserve">Energoefektivitātes paaugstināšana un resursu efektīva izmantošana neliela dzīvokļu skaita ēku kompleksos
</t>
    </r>
    <r>
      <rPr>
        <u/>
        <sz val="11"/>
        <rFont val="Arial"/>
        <family val="2"/>
      </rPr>
      <t>Mērķauditorija:</t>
    </r>
    <r>
      <rPr>
        <sz val="11"/>
        <rFont val="Arial"/>
        <family val="2"/>
        <charset val="186"/>
      </rPr>
      <t xml:space="preserve"> māju īpašnieki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energoefektivitātes uzlabošanas pasākumi, samazinot patērētās siltumenerģijas apjomu un pasākumi, kas veicina atjaunojamo energoresursu izmantošanu privātmājās un neliela skaita ēku kompleksos
</t>
    </r>
  </si>
  <si>
    <t>Energoefektivitātes paaugstināšana un resursu efektīva izmantošana neliela dzīvokļu skaita ēku kompleksos</t>
  </si>
  <si>
    <t>30 000 000</t>
  </si>
  <si>
    <r>
      <rPr>
        <b/>
        <sz val="11"/>
        <rFont val="Arial"/>
        <family val="2"/>
      </rPr>
      <t xml:space="preserve">Stiprināt augstākās izglītības, tai skaitā kultūrizglītības, institūcijas kā zināšanu radīšanas, tehnoloģiju pārneses un inovāciju centrus gudrai izaugsmei </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Studentu un uzņēmēju  un augstskolu un industrijas sadarbības iniciatīvas, studējošo inovētspēju attīstība;
2) Atbalsts studentcentrēta izglītības piedāvājuma veidošanai: risinājumi augstākai profesionālo kompetenču apguvei, rīki satura īstenošanai, studiju procesa pārprogrammēšana un individualizācija (akadēmiskā personāla mācības, kompetenču paaugstināšana), atbalsts izlīdzinošajiem pasākumiem netradicionālām studentu grupām ietverot gan elastīga, moduļveida u.tml. studiju struktūras un procesa organizāciju, gan individuālu atbalstu studentiem un citu risinājumus; 
3) Industrijas 4.0 attīstībai atbilstošo kompetenču apguves veicināšana (STEM, digitālo, starpdisciplināro) un industrijai 4.0 atbilstošo tehnoloģiju ieviešana studiju procesā.   Mērķauditorija - augstākās kultūrizglītības iestāžu audzēkņi, pedagogi.
</t>
    </r>
    <r>
      <rPr>
        <u/>
        <sz val="11"/>
        <rFont val="Arial"/>
        <family val="2"/>
      </rPr>
      <t>Īstenošanas teritorija:</t>
    </r>
    <r>
      <rPr>
        <sz val="11"/>
        <rFont val="Arial"/>
        <family val="2"/>
      </rPr>
      <t xml:space="preserve"> </t>
    </r>
    <r>
      <rPr>
        <sz val="11"/>
        <rFont val="Arial"/>
        <family val="2"/>
        <charset val="186"/>
      </rPr>
      <t xml:space="preserve">Rīga
</t>
    </r>
    <r>
      <rPr>
        <u/>
        <sz val="11"/>
        <rFont val="Arial"/>
        <family val="2"/>
      </rPr>
      <t>Veicamās darbības:</t>
    </r>
    <r>
      <rPr>
        <sz val="11"/>
        <rFont val="Arial"/>
        <family val="2"/>
        <charset val="186"/>
      </rPr>
      <t xml:space="preserve"> 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</si>
  <si>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 xml:space="preserve">
63 000 000 </t>
  </si>
  <si>
    <r>
      <rPr>
        <b/>
        <sz val="11"/>
        <rFont val="Arial"/>
        <family val="2"/>
      </rPr>
      <t>Studiju modernizācija un digitālo risinājumu ieviešana augstākajā izglītībā</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</si>
  <si>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t>Studiju modernizācija un digitālo risinājumu ieviešana augstākajā izglītībā</t>
  </si>
  <si>
    <r>
      <rPr>
        <b/>
        <sz val="11"/>
        <rFont val="Arial"/>
        <family val="2"/>
      </rPr>
      <t xml:space="preserve">AER izmantošana un energoefektivitātes paaugstināšana centralizētajā siltumapgādē un aukstumapgādē
</t>
    </r>
    <r>
      <rPr>
        <u/>
        <sz val="11"/>
        <rFont val="Arial"/>
        <family val="2"/>
      </rPr>
      <t xml:space="preserve">Mērķauditorija: </t>
    </r>
    <r>
      <rPr>
        <sz val="11"/>
        <rFont val="Arial"/>
        <family val="2"/>
        <charset val="186"/>
      </rPr>
      <t xml:space="preserve">centralizētās siltumapgādes  (CSA) patērētāji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siltumenerģijas pārvades un sadales sistēmas būvniecība ar mērķi sistēmai pievienot jaunus patērētājus; esošo CSA jaudu modernizēšana; pāreja uz elektroenerģiju kā siltumapgādes resursu CSA, kur tas ir izmaksu efektīvi un pamatoti; CSA tīklu rekonstrukcija, samazinot zudumus (vidēja mēroga pilsētās, kur vēl ir potenciāls); esošās CSA infrastruktūras pielāgošana aukstumapgādes izmantošanai ēkās; AER izmantošanas centralizētajā aukstumapgādē ieviešana; enerģijas akumulācijas iespēju nodrošināšana CSA uzņēmumos; pāreja uz zemas temperatūras CSA sistēmām un atlikumsiltuma integrācija
</t>
    </r>
  </si>
  <si>
    <t xml:space="preserve">AER izmantošana un energoefektivitātes paaugstināšana centralizētajā siltumapgādē un aukstumapgādē
</t>
  </si>
  <si>
    <t>VARAM, FM</t>
  </si>
  <si>
    <r>
      <rPr>
        <b/>
        <sz val="11"/>
        <rFont val="Arial"/>
        <family val="2"/>
      </rPr>
      <t xml:space="preserve">Atbalsts augstākās izglītības internacionalizācijai un studējošo akadēmiskajai mobilitātei </t>
    </r>
    <r>
      <rPr>
        <u/>
        <sz val="11"/>
        <rFont val="Arial"/>
        <family val="2"/>
      </rPr>
      <t xml:space="preserve">
Mērķauditorija: </t>
    </r>
    <r>
      <rPr>
        <sz val="11"/>
        <rFont val="Arial"/>
        <family val="2"/>
        <charset val="186"/>
      </rPr>
      <t xml:space="preserve">augstākās izglītības studējošie un personāls, ts. akadēmiskais un vispārējais personāls, augstākās izglītības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studējošo un personāla pārrobežu mobilitātei Erasmus+ programmas ietvaros, sekmējot pārrobežu akadēmiskās mobilitātes kvalitāti un jaunu zināšanu attīstību auggstākajā izglītībā</t>
    </r>
  </si>
  <si>
    <t xml:space="preserve">Atbalsts augstākās izglītības internacionalizācijai un studējošo akadēmiskajai mobilitātei </t>
  </si>
  <si>
    <r>
      <rPr>
        <b/>
        <sz val="11"/>
        <rFont val="Arial"/>
        <family val="2"/>
      </rPr>
      <t xml:space="preserve">Kultūras darbinieku kapacitātes stiprināšana
</t>
    </r>
    <r>
      <rPr>
        <u/>
        <sz val="11"/>
        <rFont val="Arial"/>
        <family val="2"/>
      </rPr>
      <t>Mērķauditorija:</t>
    </r>
    <r>
      <rPr>
        <sz val="11"/>
        <rFont val="Arial"/>
        <family val="2"/>
        <charset val="186"/>
      </rPr>
      <t xml:space="preserve"> kultūras nozares darbinieki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 xml:space="preserve">Atbalsts kultūras nozares un radošo industriju speciālistu, t.sk. jauniešu, mobilitātei; atbalsts programmas "Kultūras vēstneši" pieejamībai; kultūras centru un amatieru mākslas kolektīvu vadītāju tālākizglītība un profesionālā pilnveide, kultūras darbinieku līderības programma
</t>
    </r>
  </si>
  <si>
    <t>Kultūras darbinieku kapacitātes stiprināšana</t>
  </si>
  <si>
    <t>Mājokļu īres tirgus funkcionēšanas uzlabošana, izveidojot efektīvu īres tirgus tiesisko regulējumu un nodokļu/nodevu piemērošanu un aktualizējot dzīvokļu tiesību regulējumu pārvaldīšanas, īpašumtiesību un būvniecības jomā</t>
  </si>
  <si>
    <t>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(tenure system), nostiprinot jauno tehnoloģiju ieviešanu, kā arī attīstot studiju procesā digitālās prasmes un STEM/STEAM kompetences</t>
  </si>
  <si>
    <r>
      <rPr>
        <b/>
        <sz val="11"/>
        <rFont val="Arial"/>
        <family val="2"/>
      </rPr>
      <t>Akadēmiskās karjeras sistēmas reformas ieviešanas atbalsts</t>
    </r>
    <r>
      <rPr>
        <u/>
        <sz val="11"/>
        <rFont val="Arial"/>
        <family val="2"/>
      </rPr>
      <t xml:space="preserve">
Mērķauditorija:</t>
    </r>
    <r>
      <rPr>
        <sz val="11"/>
        <rFont val="Arial"/>
        <family val="2"/>
        <charset val="186"/>
      </rPr>
      <t xml:space="preserve"> augstākās izglītības institūcijas, akadēmiskais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akadēmiskā kompetenču modeļa ieviešana, personāla atlases un motivēšanas sistēmas pilnveide un  garantētās nodarbinātības (tenure) sistēmas institucionalizēšana.
Pilotprojekta īstenošana, plānojot 65 profesora vietu izveidi jaunos pētnieciskos virzienos. Tiek garantēta ES līmeņa alga un prasības, rezultātā - lielāka finansiālā atdeve kā ieguldījums; pretendentu atlasei  tiks rīkots starptautisks konkurss, balstīts uz rezultātiem. Pasākuma rezultātā tiek veikts zinātniskais darbs un notiek iesaiste studiju procesā; veidojas mazas efektīvas (profesoru) grupas; tiek piesaistīts lielāks finansējums, palielināta zinātnes un inovācijas lomu universitātēs; tiek nodrošinātas industriālā profesora iespējas. </t>
    </r>
  </si>
  <si>
    <t>Akadēmiskās karjeras sistēmas reformas ieviešanas atbalsts</t>
  </si>
  <si>
    <r>
      <t xml:space="preserve">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
    </r>
    <r>
      <rPr>
        <i/>
        <sz val="11"/>
        <color theme="1"/>
        <rFont val="Arial"/>
        <family val="2"/>
        <charset val="186"/>
      </rPr>
      <t>(tenure system)</t>
    </r>
    <r>
      <rPr>
        <sz val="11"/>
        <color theme="1"/>
        <rFont val="Arial"/>
        <family val="2"/>
        <charset val="186"/>
      </rPr>
      <t>, nostiprinot jauno tehnoloģiju ieviešanu, kā arī attīstot studiju procesā digitālās prasmes un STEM/STEAM kompetences</t>
    </r>
  </si>
  <si>
    <r>
      <rPr>
        <b/>
        <sz val="11"/>
        <rFont val="Arial"/>
        <family val="2"/>
      </rPr>
      <t>Pāreja uz ciklisku institucionālo akreditāciju</t>
    </r>
    <r>
      <rPr>
        <u/>
        <sz val="11"/>
        <rFont val="Arial"/>
        <family val="2"/>
      </rPr>
      <t xml:space="preserve">
Mērķauditorija:</t>
    </r>
    <r>
      <rPr>
        <sz val="11"/>
        <rFont val="Arial"/>
        <family val="2"/>
        <charset val="186"/>
      </rPr>
      <t xml:space="preserve"> augstākās izglītības institūcijas, Akadēmiskās informācijas centrs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sagatavot gan nacionālo akreditācijas aģentūru, gan augstskolas pakāpeniskai pārejai no studiju programmu un virzienu akreditācijas uz ciklisku institūciju akreditāciju. Akreditācijas aģentūrai ir jāizstrādā jaunajam institucionālās akreditācijas regulējumam atbilstošas vadlīnijas un vērtēšanas metodika, jāveic atbilstoša e-platformas funkcionalitātes papildināšana un pilnveide (simulācijas), jānodrošina atbilstošu ekspertu mācības, jānodrošina AIKAS darbinieku mācības institucionālās akreditācijas nodrošināšanai, jāīsteno vismaz 3-5 pilotakreditācijas, jānodrošina mācības augstskolām, jāattīsta atbilstoša institucionālā kapacitāte, lai saglabātu EQAR aģentūras statusu, apliecinot spēju īstenot institucionālo akreditāciju. Pāreja uz ciklisko institucionālo akreditāciju notiek pakāpeniski, t.sk. vismaz daļā AII turpinoties SV akreditācijai. Valsts budžeta finansējums paredzēts studiju virzienu akreditācijas nodrošināšanai un struktūrfondu finansējums paredzēts institucionālās akreditācijas sagatavošanai un uzsākšanai. </t>
    </r>
  </si>
  <si>
    <t>Pāreja uz ciklisku institucionālo akreditāciju</t>
  </si>
  <si>
    <t>ZM,VM, KM, AIC, AII</t>
  </si>
  <si>
    <r>
      <rPr>
        <b/>
        <sz val="11"/>
        <rFont val="Arial"/>
        <family val="2"/>
      </rPr>
      <t xml:space="preserve">Cikliskas institucionālās akreditācijas ieviešana </t>
    </r>
    <r>
      <rPr>
        <u/>
        <sz val="11"/>
        <rFont val="Arial"/>
        <family val="2"/>
      </rPr>
      <t xml:space="preserve">
Mērķauditorija:</t>
    </r>
    <r>
      <rPr>
        <sz val="11"/>
        <rFont val="Arial"/>
        <family val="2"/>
        <charset val="186"/>
      </rPr>
      <t xml:space="preserve">augstākās izglītības institūcijas, Akadēmiskās informācijas centrs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studiju virzienu akreditācijas nodrošināšana, lai izpildītu cikliskās institucionālās AII akreditācijas ieviešanas priekšnosacījumus un nodrošinātu AII pāreju uz ciklisku institucionālo akreditāciju</t>
    </r>
  </si>
  <si>
    <t xml:space="preserve">Cikliskas institucionālās akreditācijas ieviešana </t>
  </si>
  <si>
    <r>
      <rPr>
        <b/>
        <u/>
        <sz val="11"/>
        <rFont val="Arial"/>
        <family val="2"/>
      </rPr>
      <t xml:space="preserve">Atbalsts sporta federāciju organizētiem valstiska mēroga tautas sporta pasākumiem un iniciatīvām
</t>
    </r>
    <r>
      <rPr>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Latvijā atzīto sporta federāciju organizētiem valstiska mēroga tautas sporta pasākumiem un citām iniciatīvām organizētu tautas sporta aktivitāšu atbalstam ar mērķi veicināt iedzīvotāju skaita palielināšanu, kuri regulāri vai bieži nodarbojas ar fiziskām/sportiskām aktivitātēm. Uzdevuma izpildē cieša sadarbībā ar VM, lai nodrošinātu līdzekļu efektīvu izmantošanu un novērstu valsts atbalsta pasākumu pārklāšanos. Papildus atzīmējams, ka iedzīvotāju iesaiste sporta un fiziskajās aktivitātēs arī tiks īstenota, nodrošinot sporta, t.sk. tautas sporta vajadzībām atbilstošu infrastruktūru pie izglītības iestādēm, nacionālajās sporta bāzēs, kā arī nodrošinot starptautisku sporta pasākumu pieejamību iedzīvotājiem. </t>
    </r>
  </si>
  <si>
    <t>Atbalsts sporta federāciju organizētiem valstiska mēroga tautas sporta pasākumiem un iniciatīvām</t>
  </si>
  <si>
    <t>VARAM, LM, pašvaldības, NVO</t>
  </si>
  <si>
    <r>
      <rPr>
        <b/>
        <sz val="11"/>
        <rFont val="Arial"/>
        <family val="2"/>
      </rPr>
      <t>Tautsaimniecības izaugsmei atbilstoša profesionālā izglītība</t>
    </r>
    <r>
      <rPr>
        <u/>
        <sz val="11"/>
        <rFont val="Arial"/>
        <family val="2"/>
      </rPr>
      <t xml:space="preserve">
Mērķauditorija: </t>
    </r>
    <r>
      <rPr>
        <sz val="11"/>
        <rFont val="Arial"/>
        <family val="2"/>
        <charset val="186"/>
      </rPr>
      <t xml:space="preserve">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</si>
  <si>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r>
      <rPr>
        <b/>
        <sz val="11"/>
        <rFont val="Arial"/>
        <family val="2"/>
      </rPr>
      <t>Izglītības procesa individualizācija un starpnozaru sadarbība profesionālās izglītības izcilībai</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karjeras attīstības atbalsta nodrošināšana un talantu attīstības atbalsta instrumenti profesionālajā un pieaugušo izglītībā, tostarp prasmju konkursi un starptautiskā salīdzināšanās kā izcilības un inovāciju virzītājs, tostarp nostiprinot sadarbību un sinerģiju ar nozarēm, koledžām un augstskolām un sniedzot kopīgu ieguldījumu prasmju nodrošināšanā modernai ekonomikai un sabiedrībai; 
2) profesionālās izglītības iestāžu un koledžu sadarbības ar nozarēm un uzņēmumiem stiprināšana, tostarp mācību uzņēmumu attīstība, sadarbības dibināšana ar augstākās izglītības iestādēm, DVB īstenošana u.c.</t>
    </r>
  </si>
  <si>
    <r>
      <rPr>
        <b/>
        <sz val="11"/>
        <rFont val="Arial"/>
        <family val="2"/>
      </rPr>
      <t>Energoefektīva un videi draudzīga profesionālās izglītības iestāžu un koledžu mācību vide</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2) vidi saudzējoši tehnoloģiskie risinājumi –infrastruktūras un vides zaļie risinājumi
2) Profesionālās kultūrizglītības sistēmas reformas pabeigšana. Rīga, Liepāja, Rēzekne. 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3) Valsts policijas koledžas un mācību infrastruktūras modernizācija
</t>
    </r>
  </si>
  <si>
    <t>Energoefektīva un videi draudzīga profesionālās izglītības iestāžu un koledžu mācību vide</t>
  </si>
  <si>
    <t>KM, IeM, VM, ZM, LM</t>
  </si>
  <si>
    <r>
      <rPr>
        <b/>
        <sz val="11"/>
        <rFont val="Arial"/>
        <family val="2"/>
      </rPr>
      <t xml:space="preserve">Kultūras iestāžu kapacitātes stiprināšana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nacionālo kultūras iestāžu materiāltehniskā aprīkojuma atjaunošana, nodrošinot augstvērtīgu māksliniecisko sniegumu, kas pieejams plašai Latvijas un ārvalstu publikai.</t>
    </r>
  </si>
  <si>
    <t>Kultūras iestāžu kapacitātes stiprināšana</t>
  </si>
  <si>
    <r>
      <rPr>
        <b/>
        <sz val="11"/>
        <rFont val="Arial"/>
        <family val="2"/>
      </rPr>
      <t xml:space="preserve">Ekspertu kompetences celšana un prasmju  saglabāšana darbā ar  kultūras mantojuma saglabāšanu un atjaunošanu, novēršot un apkarojot kultūras priekšmetu  (mākslas vērtību) nelikumīgu ievešanu, izvešanu un īpašumtiessību maiņu  
</t>
    </r>
    <r>
      <rPr>
        <u/>
        <sz val="11"/>
        <rFont val="Arial"/>
        <family val="2"/>
      </rPr>
      <t>Mērķauditorija:</t>
    </r>
    <r>
      <rPr>
        <sz val="11"/>
        <rFont val="Arial"/>
        <family val="2"/>
        <charset val="186"/>
      </rPr>
      <t xml:space="preserve"> kultūras darbinieki, jaunieši.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mantojuma speciālistu kapacitātes celšana, t.sk. specifisku amata prasmju pārmantojamības nodrošināšana un kultūras mantojuma ekspertīžu metožu paplašināšana. Mantojuma institūciju (bibliotēku, muzeju, arhīvu) darbinieku, kultūras pieminekļu un nemateriālā mantojuma nozares speciālistu  kompetences celšana, t.sk. mantojuma restaurācijas, digitalizācijas, sabiedrības iesaistes, kultūras priekšmetu aprites jautājumos. Mācību piedāvājuma izveide jauniešu auditorijai, veiconot jauno speciālistu iesaisti, jauniešu nodarbinātību un sociālo iekļaušanos. </t>
    </r>
  </si>
  <si>
    <t xml:space="preserve">Ekspertu kompetences celšana un prasmju  saglabāšana darbā ar  kultūras mantojuma saglabāšanu un atjaunošanu, novēršot un apkarojot kultūras priekšmetu  (mākslas vērtību) nelikumīgu ievešanu, izvešanu un īpašumtiessību maiņu  </t>
  </si>
  <si>
    <t>(LNKC, NKMP); IZM</t>
  </si>
  <si>
    <r>
      <rPr>
        <b/>
        <sz val="11"/>
        <rFont val="Arial"/>
        <family val="2"/>
      </rPr>
      <t xml:space="preserve">Atbalsts sporta federāciju iniciatīvām
</t>
    </r>
    <r>
      <rPr>
        <u/>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Atbalsts Latvijā atzīto sporta federāciju iniciatīvām iedzīvotāju iesaistei fiziskajās/ sportiskajās aktivitātēs un esošās sporta infrastruktūras izmantošanā (sadarbībā ar VM un pašvaldībām)</t>
    </r>
  </si>
  <si>
    <t>Atbalsts sporta federāciju iniciatīvām</t>
  </si>
  <si>
    <t>NVO</t>
  </si>
  <si>
    <r>
      <rPr>
        <b/>
        <sz val="11"/>
        <rFont val="Arial"/>
        <family val="2"/>
      </rPr>
      <t xml:space="preserve">Latvijas Digitālās ekselences stratēģija </t>
    </r>
    <r>
      <rPr>
        <u/>
        <sz val="11"/>
        <rFont val="Arial"/>
        <family val="2"/>
      </rPr>
      <t xml:space="preserve">
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1.Latvijas kā Eiropas mēroga IT profesionāļu sagatavošanas centra attīstība (balstoties uz uzbūvētās RTU, RBS, LU, Bufalo Universitātes programmas pamatiem), paplašinot augstākā līmeņa digitālo prasmju apguves piedāvājumu un tā mērogu, tostarp digitālās medicīnas un lielo datu jomā, kā arī nostiprinot mācību programmās HPC lietojuma prasmes. 2. Latvijas kā zināšanu centra augstas veiktspējas skaitļošanas (HPC – high-performance computing)  “pakalpojumiem”, eksperimentālai izstrādei un paraugprakses apmaiņai zinātnei, uzņēmumiem un publiskajam sektoram attīstība HPC infrastruktūras iespēju straujākai un apjomīgākai izmantošanai zinātnes, rūpniecības un sabiedrībai nozīmīgu problēmu risināšanai, tostarp attīstot HPC biznesa inkubatoru. No šāda zināšanu centra iegūtu gan Eiropas valstis, gan, jo īpaši, Latvijas uzņēmumi, no kuriem daļa jau šobrīd izrāda nopietnu interesi par piekļuvi šāda mēroga skaitļošanas jaudām.  3. Latvijas digitālās inovācijas centrs kā digitālās transformācijas virzītājs – atbalsts Latvijas digitālās inovācijas centra aktivitāšu īstenošanai privāto un publisko pakalpojumu digitālajai transformācijai un lielākai saskaņotībai ES mērogā, aptverot visus inovācijas ekosistēmas dalībniekus – studentus, uzņēmumus, start-up kopienu, akadēmisko sektoru, valsts un pašvaldības institūcijas. 4. Integrēta mākslīgā intelekta izcilības centra izveide –  tālāk attīstīt Latvijas potenciālu šajā jomā, balsoties uz Latvijas IT klastera digitālā inovāciju centra un LU Mākslīgā intelekta laboratorijas esošajām kompetencēm un veiktajām aktivitātēm, tostarp mākslīgā intelekta iniciatīvu ieviešana izglītības sistēmā.</t>
    </r>
  </si>
  <si>
    <r>
      <rPr>
        <b/>
        <sz val="11"/>
        <rFont val="Arial"/>
        <family val="2"/>
      </rPr>
      <t xml:space="preserve">Konkurētspējīga atalgojuma nodrošināšana kultūras nozarē strādājošajiem
</t>
    </r>
    <r>
      <rPr>
        <u/>
        <sz val="11"/>
        <rFont val="Arial"/>
        <family val="2"/>
      </rPr>
      <t xml:space="preserve">Mērķauditorija: </t>
    </r>
    <r>
      <rPr>
        <sz val="11"/>
        <rFont val="Arial"/>
        <family val="2"/>
        <charset val="186"/>
      </rPr>
      <t xml:space="preserve">valsts budžeta iestāžu un valsts kapitālsabiedrību nodarbinātie kultūras nozarē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atalgojuma palielināšana kultūras nozarē nodarbinātajiem, lai nodrošinātu, ka tas sasniedz sabiedriskajā sektorā vidējo atalgojuma līmeni (1036 euro).</t>
    </r>
  </si>
  <si>
    <t>Konkurētspējīga atalgojuma nodrošināšana kultūras nozarē strādājošajiem</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</si>
  <si>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</si>
  <si>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r>
      <rPr>
        <b/>
        <sz val="11"/>
        <rFont val="Arial"/>
        <family val="2"/>
      </rPr>
      <t xml:space="preserve">Atbalsts nozaru vajadzībās balstītai pieaugušo izglītībai </t>
    </r>
    <r>
      <rPr>
        <u/>
        <sz val="11"/>
        <rFont val="Arial"/>
        <family val="2"/>
      </rPr>
      <t xml:space="preserve">
Mērķauditorija: </t>
    </r>
    <r>
      <rPr>
        <sz val="11"/>
        <rFont val="Arial"/>
        <family val="2"/>
        <charset val="186"/>
      </rPr>
      <t xml:space="preserve">nodarbināti pieaugušie, uzņēmumi, nozaru profesionālās organizācijas.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Publiskās un privātās partnerības instrumentu attīstību pieaugušo izglītības nodrošināšanai un mācību barjeru mazināšanai, tostarp prasmju fondu attīstība un pilotēšana atsevišķās nozarēs.  Pilotprogramma indikatīvi plānota sešās nozarēs (Būvniecība, transports un loģistika, kokrūpniecība, IKT,  ķīmiskajā rūpniecībā un tās saskarnozarē, telekomunikācijās un sakaros), paredzot iemaksas no darba devēju puses, pretī nodrošinot publisko atbalstu.</t>
    </r>
  </si>
  <si>
    <t xml:space="preserve">Atbalsts nozaru vajadzībās balstītai pieaugušo izglītībai </t>
  </si>
  <si>
    <t>visas ministrijas, VK, sociālie partneri, nozaru asociācijas un uzņēmumi</t>
  </si>
  <si>
    <r>
      <rPr>
        <b/>
        <sz val="11"/>
        <rFont val="Arial"/>
        <family val="2"/>
      </rPr>
      <t xml:space="preserve">Atbalsts pieaugušo individuālajās vajadzībās balstītai pieaugušo izglītībai </t>
    </r>
    <r>
      <rPr>
        <u/>
        <sz val="11"/>
        <rFont val="Arial"/>
        <family val="2"/>
      </rPr>
      <t xml:space="preserve">
Mērķauditorija: </t>
    </r>
    <r>
      <rPr>
        <sz val="11"/>
        <rFont val="Arial"/>
        <family val="2"/>
        <charset val="186"/>
      </rPr>
      <t xml:space="preserve">nodarbināti pieaugušie, publiskajā pārvaldē (centrālajā valsts pārvaldē un pašvaldībās).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Minimālo zināšanu un digitālo prasmju standarta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Digitālās transformācijas zonā esošo publiskās pārvaldes darbinieku pārkvalifikācija atbilstoši tirgus prasībām</t>
    </r>
  </si>
  <si>
    <t xml:space="preserve">Atbalsts pieaugušo individuālajās vajadzībās balstītai pieaugušo izglītībai </t>
  </si>
  <si>
    <t>LM, IZM</t>
  </si>
  <si>
    <t>KM, EM, ZM, VM, IEM, VK, sociālie partneri</t>
  </si>
  <si>
    <r>
      <rPr>
        <b/>
        <sz val="11"/>
        <rFont val="Arial"/>
        <family val="2"/>
      </rPr>
      <t xml:space="preserve">Atbalsts sporta vēsturisko materiālo un nemateriālo vērtību saglabāšanai un eksponēšanai 
</t>
    </r>
    <r>
      <rPr>
        <u/>
        <sz val="11"/>
        <rFont val="Arial"/>
        <family val="2"/>
      </rPr>
      <t>Mērķauditorija:</t>
    </r>
    <r>
      <rPr>
        <sz val="11"/>
        <rFont val="Arial"/>
        <family val="2"/>
        <charset val="186"/>
      </rPr>
      <t xml:space="preserve"> visa sabiedrība;
</t>
    </r>
    <r>
      <rPr>
        <u/>
        <sz val="11"/>
        <rFont val="Arial"/>
        <family val="2"/>
      </rPr>
      <t xml:space="preserve">Īstenošanas vieta: </t>
    </r>
    <r>
      <rPr>
        <sz val="11"/>
        <rFont val="Arial"/>
        <family val="2"/>
        <charset val="186"/>
      </rPr>
      <t xml:space="preserve">Rīga; 
</t>
    </r>
    <r>
      <rPr>
        <u/>
        <sz val="11"/>
        <rFont val="Arial"/>
        <family val="2"/>
      </rPr>
      <t xml:space="preserve">Veicamās darbības: </t>
    </r>
    <r>
      <rPr>
        <sz val="11"/>
        <rFont val="Arial"/>
        <family val="2"/>
        <charset val="186"/>
      </rPr>
      <t>Latvijas Sporta (un olimpiskās vēstures) muzeja darbības mērķis ir vākt, saglabāt, pētīt, eksponēt un popularizēt materiālās un nemateriālās liecības, kurām ir vēsturiska, zinātniska un memoriāla nozīme, kā arī ar tām saistītu informāciju par Latvijas sporta un olimpisko vēsturi, lai ieinteresētu un informētu sabiedrību par Latvijas sporta kultūrvēsturisko mantojumu un sportu kā aktīva un veselīga dzīvesveida pamatu. Lai veicinātu vēsturisko materiālo un nemateriālo vērtību saglabāšanu, kā arī atbilstoši mūsdienu pieprasījumam ieviestu jaunas eksponēšanas formas, ir jāsniedz atbalsts muzeja darbībai un attīstībai, tai skaitā palielinot klātienes ekspozīciju apjomu un skaitu, kā arī izveidojot virtuālu muzeja ekspozīciju.</t>
    </r>
  </si>
  <si>
    <t xml:space="preserve">Atbalsts sporta vēsturisko materiālo un nemateriālo vērtību saglabāšanai un eksponēšanai </t>
  </si>
  <si>
    <t>Pašvaldības, NVO</t>
  </si>
  <si>
    <t>Kultūras un sporta jomas pedagogu sagatavošana, speciālistu un profesionāļu kapacitātes stiprināšana, sadarbībā ar Latvijas augstskolām izstrādājot izglītības programmu saturu,nodrošinot brīvā laika aktivitātes profesionālu pedagogu un treneru vadībā</t>
  </si>
  <si>
    <r>
      <rPr>
        <b/>
        <sz val="11"/>
        <rFont val="Arial"/>
        <family val="2"/>
      </rPr>
      <t xml:space="preserve">Atbalsts pieaugušo individuālajās vajadzībās balstītai pieaugušo izglītībai </t>
    </r>
    <r>
      <rPr>
        <u/>
        <sz val="11"/>
        <rFont val="Arial"/>
        <family val="2"/>
      </rPr>
      <t xml:space="preserve">
Mērķauditorija:</t>
    </r>
    <r>
      <rPr>
        <sz val="11"/>
        <rFont val="Arial"/>
        <family val="2"/>
        <charset val="186"/>
      </rPr>
      <t xml:space="preserve"> nodarbināti pieaugušie,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t>
    </r>
  </si>
  <si>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</si>
  <si>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r>
      <rPr>
        <b/>
        <sz val="11"/>
        <rFont val="Arial"/>
        <family val="2"/>
      </rPr>
      <t>Integrēta "skola-kopiena" sadarbības programma atstumtības riska mazināšanai izglītības iestādēs</t>
    </r>
    <r>
      <rPr>
        <u/>
        <sz val="11"/>
        <rFont val="Arial"/>
        <family val="2"/>
      </rPr>
      <t xml:space="preserve">
Mērķauditorija: </t>
    </r>
    <r>
      <rPr>
        <sz val="11"/>
        <rFont val="Arial"/>
        <family val="2"/>
        <charset val="186"/>
      </rPr>
      <t xml:space="preserve">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Integrēta skola-kopiena (pašvaldība, tās dienesti, vecāki un citi kopienas locekļi) sadarbības programmas izveide un īstenošana, nodrošinot starp-institūciju sadarbību un koordināciju (a) individuālam izglītojamo mācīšanās atbalstam (ar priekšlaicīgas mācību pamešanas riskam pakļautie izglītojamie, speciālām vajadzībām, mācīšanās grūtībām, sociāli ekonomiskiem riskiem pakļautiem bērniem, pāridarīšanai pakļautiem bērniem, u.c.), (b) efektīvu darbu ar remigrējušiem un imigrantu bērniem, kā arī mazākumtautībām, aktīvi iesaistot vecākus, ģimenes, citus sabiedrības locekļus, (c) ārpus formālās izglītības (t.sk. interešu izglītības) mērķtiecīgai nodrošināšanai izglītības iestādē.                               </t>
    </r>
  </si>
  <si>
    <t>Integrēta "skola-kopiena" sadarbības programma atstumtības riska mazināšanai izglītības iestādēs</t>
  </si>
  <si>
    <t>LM, VARAM, pašvaldības, NVO</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</si>
  <si>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Veicāmās darbības:</t>
    </r>
    <r>
      <rPr>
        <sz val="11"/>
        <rFont val="Arial"/>
        <family val="2"/>
        <charset val="186"/>
      </rPr>
      <t xml:space="preserve"> Valsts nozīmes sporta infrastruktūras attīstības (jaunu projektu attīstībai vai esošo rekonstrukcijai) projektu īstenošana atbilstoši apstiprinātai sporta infrastruktūras attīstības koncepcijai un tajā noteiktajām prioritātēm (izņemot Bobsleja un kamaniņu trases "Sigulda" attīstībai). Kopīga kartējuma izstrāde par valsts, pašvaldību un privāto sporta infrastruktūru (Sporta bāzu reģistra attīstība)</t>
    </r>
  </si>
  <si>
    <t>Investīcijas valsts nozīmes daudzfunkcionālas  sporta infrastruktūras  attīstības projektu īstenošanai</t>
  </si>
  <si>
    <t>FM (VNĪ), SM, pašvaldības, NVO (SLO)</t>
  </si>
  <si>
    <t>Sociālās atstumtības riskam pakļauto bērnu un jauniešu (sociāli ekonomiskie riski, speciālās vajadzības, nelabvēlīgā situācijā nonākuši jaunieši, u.c. PMP riski) iesaistīšana ārpus formālās izglītības (t.sk. interešu izglītības) pasākumos (t.sk. skolas vidē – kā vispārējā, tā profesionālajā izglītībā)</t>
  </si>
  <si>
    <r>
      <rPr>
        <b/>
        <sz val="11"/>
        <rFont val="Arial"/>
        <family val="2"/>
      </rPr>
      <t>Sekmēt NEET jauniešu integrēšanos izglītībā un nodarbinātībā</t>
    </r>
    <r>
      <rPr>
        <u/>
        <sz val="11"/>
        <rFont val="Arial"/>
        <family val="2"/>
      </rPr>
      <t xml:space="preserve">
Mērķauditorija: </t>
    </r>
    <r>
      <rPr>
        <sz val="11"/>
        <rFont val="Arial"/>
        <family val="2"/>
        <charset val="186"/>
      </rPr>
      <t xml:space="preserve">NEET jaunieši, pašvaldības, izglītības iestādes,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 </t>
    </r>
  </si>
  <si>
    <t>Sekmēt NEET jauniešu integrēšanos izglītībā un nodarbinātībā</t>
  </si>
  <si>
    <r>
      <rPr>
        <b/>
        <sz val="11"/>
        <rFont val="Arial"/>
        <family val="2"/>
      </rPr>
      <t>Interešu izglītības pieejamības paplašināšana sociālās atstumtības riskam pakļautiem izglītojamajiem</t>
    </r>
    <r>
      <rPr>
        <u/>
        <sz val="11"/>
        <rFont val="Arial"/>
        <family val="2"/>
      </rPr>
      <t xml:space="preserve">
Mērķauditorija: </t>
    </r>
    <r>
      <rPr>
        <sz val="11"/>
        <rFont val="Arial"/>
        <family val="2"/>
        <charset val="186"/>
      </rPr>
      <t xml:space="preserve">sociālas atstumtības riskam pakļauti izglītojamie,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interešu izglītības pieejamības nodrošināšanai pie citiem īstenotājiem, ārpus izglītības iestādes, primāri atbalstot  maznodrošinātos un  sociālā riska grupas, atbalstu plānojot gan pasākumu apmeklēšanai, gan mācību līdzekļu atbalstam.</t>
    </r>
  </si>
  <si>
    <t>Interešu izglītības, brīvā laika un bērnu pieskatīšanas pakalpojumu pieejamības paplašināšana sociālās atstumtības riskam pakļautiem izglītojamajiem un bērniem ar speciālām vajadzībām</t>
  </si>
  <si>
    <t xml:space="preserve">IZM </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</si>
  <si>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 xml:space="preserve">Veicāmās darbības: </t>
    </r>
    <r>
      <rPr>
        <sz val="11"/>
        <rFont val="Arial"/>
        <family val="2"/>
        <charset val="186"/>
      </rPr>
      <t>Atbalsts Bobsleja un kamaniņu trases "Sigulda" attīstībai.</t>
    </r>
  </si>
  <si>
    <t xml:space="preserve">Investīcijas valsts nozīmes daudzfunkcionālas  sporta infrastruktūras  attīstības projektu īstenošanai </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</si>
  <si>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</si>
  <si>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r>
      <rPr>
        <b/>
        <sz val="11"/>
        <rFont val="Arial"/>
        <family val="2"/>
      </rPr>
      <t xml:space="preserve">Valsts atbalsts augstas klases sasniegumu sporta attīstībai
</t>
    </r>
    <r>
      <rPr>
        <u/>
        <sz val="11"/>
        <rFont val="Arial"/>
        <family val="2"/>
      </rPr>
      <t>Mērķauditorija:</t>
    </r>
    <r>
      <rPr>
        <sz val="11"/>
        <rFont val="Arial"/>
        <family val="2"/>
        <charset val="186"/>
      </rPr>
      <t xml:space="preserve"> olimpisko sporta veidu federācijas, augstskolas.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Nodrošināts stabils un prognozējams sporta nozares bāzes finansējums un pietiekams valsts atbalsts sporta federācijām atbilstoši sporta politikas prioritātēm. 
Latvijā ir 93 Sporta likumā noteiktā kārtībā atzītas sporta federācijas, t.sk. 27 olimpisko individuālo sporta veidu federācijas un 7 olimpisko komandu sporta spēļu federācijas.  Nacinonālā attīstības plāna 2021. - 2027.gadam periodā 2022.gadā un 2026.gadā notiek Ziemas Olimpiskās un Paralimpiskās spēles, savukārt 2024.gadā Vasaras Olimpiskās un Paralimpiskās spēles, kā rezultātā, lai nodrošinātu talantīgo sportistu un valsts izlašu sagatavošanos un dalību Olimpiskajās spēlēs, Pasaules spēlēs (World Games), pasaules un Eiropas čempionātos (arī atlases turnīros), nepieciešams papildus (stabils un prognzējams) finansējums. Pasākums paredz arī atbalsta palielinājumu augstskolu sporta attīstībai, tai skaitā īstenojot pasākumus kopīgas kompleksās sporta bāzes darbības nodrošināšanai (LU, RTU un RSU vajadzībām Pārdaugavā).</t>
    </r>
  </si>
  <si>
    <t>Valsts atbalsts augstas klases sasniegumu sporta attīstībai</t>
  </si>
  <si>
    <t xml:space="preserve"> IZM</t>
  </si>
  <si>
    <r>
      <rPr>
        <b/>
        <sz val="11"/>
        <rFont val="Arial"/>
        <family val="2"/>
      </rPr>
      <t xml:space="preserve">Valsts atbalsts starptautisku sporta pasākumu organizēšanai un to pieejamības veicināšanai
</t>
    </r>
    <r>
      <rPr>
        <u/>
        <sz val="11"/>
        <rFont val="Arial"/>
        <family val="2"/>
      </rPr>
      <t xml:space="preserve">Mērķauditorija: </t>
    </r>
    <r>
      <rPr>
        <sz val="11"/>
        <rFont val="Arial"/>
        <family val="2"/>
        <charset val="186"/>
      </rPr>
      <t xml:space="preserve">starptautisku sporta pasākumu rīkotāji un dalībnieki.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nacionālas nozīmes starptautisku sporta pasākumu organizēšanu Latvijā, veicinot attiecīgo sporta veidu attīstību un valsts ekonomisko attīstību, kā arī popularizējot Latviju ārvalstīs. Sporta politikas pamatnostādnēs 2014.-2020.gadam konstatēts, ka, atbalstot nacionālas nozīmes starptautisku sporta pasākumu organizēšanu Latvijā, tiek veicināta ne tikai attiecīgā sporta veida attīstība (t.sk. bērnu un jauniešu interese par šo sporta veidu), bet arī veicināta valsts ekonomiskā attīstība (sacensību apmeklētāji no ārvalstīm kā tūristi, to uzturēšanās laikā Latvijā patērētās preces un pakalpojumi, u.tml.) un popularizēta Latvija ārvalstīs. Latvijā ik gadu ar valsts budžeta finansējuma atbalstu plānots rīkot vismaz 10 nacionālas nozīmes starptautiski sporta pasākumus. </t>
    </r>
  </si>
  <si>
    <t>Valsts atbalsts starptautisku sporta pasākumu organizēšanai un to pieejamības veicināšanai</t>
  </si>
  <si>
    <t>Sistemātiska jauno talantu apzināšana un nepazaudēšana kultūras un sporta jomā, pieredzējušu un starptautisku atzinību guvušu sportistu vai speciālistu iesaistīšana sporta nozares attīstībā (skolēni, studenti)</t>
  </si>
  <si>
    <r>
      <rPr>
        <b/>
        <sz val="11"/>
        <rFont val="Arial"/>
        <family val="2"/>
      </rPr>
      <t xml:space="preserve">Atbalsts sporta talantu identificēšanai un attīstībai
</t>
    </r>
    <r>
      <rPr>
        <u/>
        <sz val="11"/>
        <rFont val="Arial"/>
        <family val="2"/>
      </rPr>
      <t>Mērķauditorija:</t>
    </r>
    <r>
      <rPr>
        <sz val="11"/>
        <rFont val="Arial"/>
        <family val="2"/>
        <charset val="186"/>
      </rPr>
      <t xml:space="preserve"> bērni un jaunieši, sporta veidu federācijas,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Sagatavot starptautiski konkurētspējīgus augstas klases sportistus olimpiskajos sporta veidos, lai nodrošinātu izcilus sasniegumus sportā ilgtermiņā. Pasākums paredz sniegt atbalstu sporta talantu identificēšanai un attīstībai (tai skaitā piedāvājot mācību-treniņu procesu apvienot ar kvalitatīvas vispārējās vidējās izglītības ieguvi), sniedzot atbalstu Augstas klases sportistu sagatavošanas centru sistēmas jeb talantu atlases un attīstības centru, kā arī Murjāņu sporta ģimnāzijas darbībai un attīstībai.</t>
    </r>
  </si>
  <si>
    <t>Atbalsts sporta talantu identificēšanai un attīstībai</t>
  </si>
  <si>
    <t xml:space="preserve">Pašvaldības, izglītības iestādes, NVO </t>
  </si>
  <si>
    <r>
      <rPr>
        <b/>
        <sz val="11"/>
        <rFont val="Arial"/>
        <family val="2"/>
      </rPr>
      <t xml:space="preserve">Latvijas kultūras un radošo industriju eksportspējas stiprināšana
</t>
    </r>
    <r>
      <rPr>
        <u/>
        <sz val="11"/>
        <rFont val="Arial"/>
        <family val="2"/>
      </rPr>
      <t>Mērķauditorija:</t>
    </r>
    <r>
      <rPr>
        <sz val="11"/>
        <rFont val="Arial"/>
        <family val="2"/>
        <charset val="186"/>
      </rPr>
      <t xml:space="preserve"> Latvijas iedzīvotāji, valstspiederīgie, kā arī citu valstu lasītāji
</t>
    </r>
    <r>
      <rPr>
        <u/>
        <sz val="11"/>
        <rFont val="Arial"/>
        <family val="2"/>
      </rPr>
      <t xml:space="preserve">Īstenošanas teritorija: </t>
    </r>
    <r>
      <rPr>
        <sz val="11"/>
        <rFont val="Arial"/>
        <family val="2"/>
        <charset val="186"/>
      </rPr>
      <t xml:space="preserve">Latvija, Eiropa
</t>
    </r>
    <r>
      <rPr>
        <u/>
        <sz val="11"/>
        <rFont val="Arial"/>
        <family val="2"/>
      </rPr>
      <t>Veicamās darbības:</t>
    </r>
    <r>
      <rPr>
        <sz val="11"/>
        <rFont val="Arial"/>
        <family val="2"/>
        <charset val="186"/>
      </rPr>
      <t xml:space="preserve"> Koordinētas kultūras un radošo industrijas eksporta sistēmas atbalsta izveide, t.sk. literatūras eksporta attīstīšana, nodrošinot dalību viesu valsts statusā Frankfurtes grāmatu tirgū (2025-2027), t.sk. literāro darbu tulkojumu veikšanas un izdošanas atbalsts, ārvalstu izdevēju vizīšu nodrošināšana Latvijā</t>
    </r>
  </si>
  <si>
    <t>Latvijas kultūras un radošo industriju eksportspējas stiprināšana</t>
  </si>
  <si>
    <t>EM (LIAA); ĀM (LI)</t>
  </si>
  <si>
    <r>
      <rPr>
        <b/>
        <sz val="11"/>
        <rFont val="Arial"/>
        <family val="2"/>
      </rPr>
      <t xml:space="preserve">Atbalsts jauniešu inciatīvām un neformālajai izglītībai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jauniešu neformālās izglītības pārrobežu mobilitātes projekti, jaunatnes jomas organizāciju sadarbības projekti, mācības jaunatnes jomā strādājošajiem, brīvprātīgā darba projektiem</t>
    </r>
  </si>
  <si>
    <t>Atbalsts jauniešu inciatīvām un neformālajai izglītībai</t>
  </si>
  <si>
    <t>JSPA</t>
  </si>
  <si>
    <r>
      <rPr>
        <b/>
        <sz val="11"/>
        <rFont val="Arial"/>
        <family val="2"/>
      </rPr>
      <t xml:space="preserve">Darba ar jaunatni attīstība valsts, pašvaldību un nevalstisko organizāciju ietvaros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darba ar jaunatni sistēmas pilnveidošana pašvaldībās
2) atbalsts jauniešu centru attīstībai pašvaldībās
3) NVO, kas veic darbu ar jaunatni un jauniešu organizāciju kapacitātes stiprināšana
4) darba ar jaunatni metožu un formu pilnveide (digitālais jaunatnes darbs, mobilais jaunatnes darbs, darbs ar specifiskām jauniešu mērķgupām u.c.)</t>
    </r>
  </si>
  <si>
    <t>Darba ar jaunatni attīstība valsts, pašvaldību un nevalstisko organizāciju ietvaros</t>
  </si>
  <si>
    <t>pašvaldības, sociālie un sadarbības partneri</t>
  </si>
  <si>
    <r>
      <rPr>
        <b/>
        <u/>
        <sz val="11"/>
        <rFont val="Arial"/>
        <family val="2"/>
      </rPr>
      <t xml:space="preserve">Diasporas atbalsta projekti
</t>
    </r>
    <r>
      <rPr>
        <sz val="11"/>
        <rFont val="Arial"/>
        <family val="2"/>
        <charset val="186"/>
      </rPr>
      <t>Atbalsts projektiem, kas veicina  diasporas pašorganizēšanos, latviskās identitātes stiprināšanu un saiknes ar Latviju stiprināšanu</t>
    </r>
  </si>
  <si>
    <t>Diasporas atbalsta projekti</t>
  </si>
  <si>
    <r>
      <rPr>
        <b/>
        <sz val="11"/>
        <rFont val="Arial"/>
        <family val="2"/>
      </rPr>
      <t xml:space="preserve">Atbalsts jauniešu solidaritātes projektiem un brīvprātīgajam darbam
</t>
    </r>
    <r>
      <rPr>
        <u/>
        <sz val="11"/>
        <rFont val="Arial"/>
        <family val="2"/>
      </rPr>
      <t>Mērķauditorija:</t>
    </r>
    <r>
      <rPr>
        <sz val="11"/>
        <rFont val="Arial"/>
        <family val="2"/>
        <charset val="186"/>
      </rPr>
      <t xml:space="preserve"> jaunieši (13-25 gadus vecas personas), jaunatnes organizācijas, citas NVO, kas aktīvas darba ar jauniešu mērķauditoriju, uzņēmumi, pašvaldības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īstenoti jauniešu solidaritātes projekti, brīvprātīgā darba projekti, kā arī jauniešu nodarbinātības un neformālās izglītības prakses projekti Latvijā un citās ES dalībvalstīs</t>
    </r>
  </si>
  <si>
    <t>Atbalsts jauniešu solidaritātes projektiem un brīvprātīgajam darbam</t>
  </si>
  <si>
    <t>KM, LM</t>
  </si>
  <si>
    <t>IeM, TM, IZM, VK, SIF, pašvaldības, NVO, sociālie partneri</t>
  </si>
  <si>
    <r>
      <rPr>
        <b/>
        <sz val="11"/>
        <rFont val="Arial"/>
        <family val="2"/>
      </rPr>
      <t xml:space="preserve">Latviešu valodas attīstība un lietojuma nostiprināšana
</t>
    </r>
    <r>
      <rPr>
        <u/>
        <sz val="11"/>
        <rFont val="Arial"/>
        <family val="2"/>
      </rPr>
      <t>Mērķauditorija:</t>
    </r>
    <r>
      <rPr>
        <sz val="11"/>
        <rFont val="Arial"/>
        <family val="2"/>
        <charset val="186"/>
      </rPr>
      <t xml:space="preserve"> Latvijas iedzīvotāji, valodas pētnieki, nevalstiskās organizācijas, izglītības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Latviešu valodas prasmes pārbaudes procesu pilnveidošana atbilstoši starptautiska valodas testa prasībām un principiem un ieviešana; 
2) Latviešu valodas lietotņu attīstība,  citu digitālo latviešu valodas apguves rīku izveide un mācību platformu izveide un uzturēšana; 
3) Valsts pētījumu programmas "Latviešu valoda" paplašināšana, papildinot ar valodas korpusu pētniecību latviešu valodai, lībiešu valodai un latgaliešu rakstu valodai, latviešu valodas digitalizāciju, t.sk. digitālajām datu bāzēm, latviešu valodas īpašajām formām un veidiem, fonētiku; 
4) Latviešu valodas popularizēšanas un studiju attīstības pasākumi ārvalstu augstskolās; 
5) Regulāra valodas apguves un popularizēšanas projektu konkursa izveide un īstenošana; </t>
    </r>
  </si>
  <si>
    <t>Latviešu valodas attīstība un lietojuma nostiprināšana</t>
  </si>
  <si>
    <t>IZM, KM, NEPL</t>
  </si>
  <si>
    <t>LM, VK, TM</t>
  </si>
  <si>
    <r>
      <rPr>
        <b/>
        <sz val="11"/>
        <rFont val="Arial"/>
        <family val="2"/>
      </rPr>
      <t xml:space="preserve">Latviešu valodas apguves piedāvājuma paplašināšana
</t>
    </r>
    <r>
      <rPr>
        <u/>
        <sz val="11"/>
        <rFont val="Arial"/>
        <family val="2"/>
      </rPr>
      <t>Mērķauditorija:</t>
    </r>
    <r>
      <rPr>
        <sz val="11"/>
        <rFont val="Arial"/>
        <family val="2"/>
        <charset val="186"/>
      </rPr>
      <t xml:space="preserve"> izglītības iestādes,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Latviešu valodas kā svešvalodas skolotāju izglītības programmas (īsā programma) izveide un īstenošana (sagatavojot 30 - 40 skolotājus gadā) un skolotāju/izglītotāju-multiplikatoru sagatavošana, lai popularizētu mūsdienīgas latviešu valodas mācīšanas metodes skolēniem un pieaugušajiem</t>
    </r>
  </si>
  <si>
    <t>Latviešu valodas apguves piedāvājuma paplašināšana</t>
  </si>
  <si>
    <r>
      <rPr>
        <b/>
        <sz val="11"/>
        <rFont val="Arial"/>
        <family val="2"/>
      </rPr>
      <t xml:space="preserve">Latviešu valodas apguves atbalsts ārzemniekiem
</t>
    </r>
    <r>
      <rPr>
        <u/>
        <sz val="11"/>
        <rFont val="Arial"/>
        <family val="2"/>
      </rPr>
      <t>Mērķauditorija:</t>
    </r>
    <r>
      <rPr>
        <sz val="11"/>
        <rFont val="Arial"/>
        <family val="2"/>
        <charset val="186"/>
      </rPr>
      <t xml:space="preserve"> ārzemnieki, kas uzturas Latvijā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Digitālo mācību līdzekļu latviešu valodas kā svešvalodas apguvei izveide un latviešu valodas apguves nodrošināšana ārzemniekiem, kas uzturas Latvijā</t>
    </r>
  </si>
  <si>
    <t>Latviešu valodas apguves atbalsts ārzemniekiem</t>
  </si>
  <si>
    <t>IeM, KM</t>
  </si>
  <si>
    <r>
      <rPr>
        <b/>
        <sz val="11"/>
        <rFont val="Arial"/>
        <family val="2"/>
      </rPr>
      <t xml:space="preserve">Vienotais tiesību aktu projektu izstrādes un saskaņošanas portāls, 2. kārta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</si>
  <si>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t>Vienotais tiesību aktu projektu izstrādes un saskaņošanas portāls, 2. kārta</t>
  </si>
  <si>
    <t>NVO, visas ministrijas, PKC</t>
  </si>
  <si>
    <r>
      <rPr>
        <b/>
        <sz val="11"/>
        <rFont val="Arial"/>
        <family val="2"/>
      </rPr>
      <t xml:space="preserve">Valsts u pašvldību iestāžu tīmekļvietņu vienotās platformas 2.kārta (TVP2)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</si>
  <si>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Valsts u pašvldību iestāžu tīmekļvietņu vienotās platformas 2.kārta (TVP2)</t>
  </si>
  <si>
    <t>NVO, visas ministrijas</t>
  </si>
  <si>
    <r>
      <rPr>
        <b/>
        <sz val="11"/>
        <rFont val="Arial"/>
        <family val="2"/>
      </rPr>
      <t xml:space="preserve">Valsts valodas centra dialoga stiprināšana ar sabiedrību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-akcija "Latviešu valodas kvalitāte periodiskajā presē"
-akcija "Latviešu valodai draudzīga vide"
-"Sabiedrisko palīgu institūts”
-mobilā lietotne "Valodas draugs"
-dalība sarunu festivālā "Lampa"
-Eošās kampaņas, akcijas un lietotni plānots attīstītīt un pilnveidot, lai veidotu jaunas formas dialogu ar sabiedrību</t>
    </r>
  </si>
  <si>
    <t>Valsts valodas centra dialoga stiprināšana ar sabiedrību</t>
  </si>
  <si>
    <t>VVC</t>
  </si>
  <si>
    <t>Valsts iestāžu netiešo un atbalsta funkciju izvietošana ārpus Rīgas reģiona</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</si>
  <si>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</si>
  <si>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t xml:space="preserve">
</t>
    </r>
    <r>
      <rPr>
        <b/>
        <i/>
        <sz val="11"/>
        <rFont val="Arial"/>
        <family val="2"/>
      </rPr>
      <t>Nākotnes biroja</t>
    </r>
    <r>
      <rPr>
        <b/>
        <sz val="11"/>
        <rFont val="Arial"/>
        <family val="2"/>
      </rPr>
      <t xml:space="preserve"> valsts pārvaldē vīzijas, tehniskā projekta izstrāde un ieviešana </t>
    </r>
  </si>
  <si>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</si>
  <si>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Atbalsts pilsoniskai līdzdalībai un sociālā dialoga veicināšanai, t.sk. Stiprinot pārstāvniecību
</t>
    </r>
    <r>
      <rPr>
        <u/>
        <sz val="11"/>
        <rFont val="Arial"/>
        <family val="2"/>
      </rPr>
      <t xml:space="preserve">Mērķauditorija: </t>
    </r>
    <r>
      <rPr>
        <sz val="11"/>
        <rFont val="Arial"/>
        <family val="2"/>
        <charset val="186"/>
      </rPr>
      <t xml:space="preserve">Sociālie partneri,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Pilsoniskā līdzdalība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 
Sociālā dialoga veicināšana
4) Sociālā dialoga stiprināšana - darbaspēka un darba devēju organizēšana un sociālo partneru kapacitātes stiprināšana caur biedru skaita palielināšanu un biedru veiktspējas stiprināšanu (stratēģijas, metodoloģijas, instrumentu izstrāde un ieviešana);
5) Ekspertu piesaiste, cilvēkresursu kompetenču stiprināšana, ekonomisko datu izstrāde (nodokļu, darbaspēka izmaksu analīze, modelēšana infografikās u.c.) sociālo partneru pārstāvniecībai nacionālā, reģionālā, uzņēmumu līmenī un medijos;
6) Sociālo partneru organizāciju, darba devēju un darba ņēmēju līderu apmācība interešu pārstāvniecībā,  aizstāvībā, veiktspējas stiprināšanā dalībai likumdošanas procesā visos rīcībpolitikas plānošanas līmeņos, t.sk. nolūkā noslēgt koplīgumu uzņēmumā (nozaru organizāciju līmenis) un mazināt ēnu ekonomiku.
</t>
    </r>
  </si>
  <si>
    <t xml:space="preserve">Atbalsts pilsoniskai līdzdalībai un sociālā dialoga veicināšanai, t.sk. Stiprinot pārstāvniecību
</t>
  </si>
  <si>
    <t xml:space="preserve">VK
</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</si>
  <si>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</si>
  <si>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Mērķauditorija:</t>
    </r>
    <r>
      <rPr>
        <sz val="11"/>
        <rFont val="Arial"/>
        <family val="2"/>
        <charset val="186"/>
      </rPr>
      <t xml:space="preserve"> 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</si>
  <si>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</si>
  <si>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Atbalsts nozaru politikas reformu plānošanas un īstenošanas procesam un digitālai transformācijai, izmantojot inovatīvās metodes un reformu komandu pieeju </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</si>
  <si>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Publiskās pārvaldes vienotā virtuālā metodiskā centra izveide (balstoties uz  platformas prototipu "Efektīvā pārvalde"), lai nodrošinātu vienotus kvalitātes standartus, darbības un attīstības principus, koordinētu sadarbību starp varas atzariem un jēgpilnu sabiedrības iesaisti visā publiskajā pārvaldē.                                   
- Vienotā pakalpojumu centra darbības nodrošināšana  - turpmāka atbalsta funkciju centralizācija (personāla vadība, IKT atbalsts, publisko iepirkumu nodrošināšana u.c.) saskaņā ar izstrādāto vienotā pakalpojuma centra koncepciju, nodrošinot ceilvēkresursu, tehnoloģisko risinājumu un pārvaldības procesu pārskatīšanu un optimizāciju.
- Reformu/pārmaiņu komandu veidošana, t.sk. iesaistīto pušu kartēšana, valsts pārvaldes atslēgas ekspertu identificēšana. Reformu komandās plānots iesaistīt pārstāvjus no visiem sektoriem, kam ir saistoša attiecīgās reformas ieviešana plānotāja, īstenotāja vai potenciālā rezultāta saņēmēja statusā. Potenciālo komandas dalībnieku atlase atbilstoši izveidotajam profilam. Komandu attīstības plānu izveidošana. Komandas dalībnieku atlasē un komandas veidošanā tiek izmantoti uzvedības intervijas, analītisko (intelektuālo) spēju testi, personības aptaujas, spēļošana, ideju konkursi vai cita līdzvērtīga metode, ar kuras palīdzību iespējams novērtēt ekspertu atbilstību izvirzītajai lomai reformu ieviešanā, kā arī prognozēt eksperta uzvedību dažādās situācijās, tai skaitā krīzes situācijā un veidot saderīgas komandas, kas sasniegs izvirzītos rezultātus. Standartizēts reformu īstenošanas process, tai skaitā, veidojot valsts pārvaldes reformu kopējo ietvaru,  sniedzot atbalstu stratēģiskajā reformu komunikācijā, reformu komandas attīstībā, procesa un saturiskajā vadībā.</t>
    </r>
  </si>
  <si>
    <t>Valsts administrācijas skola, IZM, EM, LM, VM, SM, VARAM, NVO, komersanti, pašvaldības, sociālie partneri</t>
  </si>
  <si>
    <r>
      <rPr>
        <b/>
        <sz val="11"/>
        <rFont val="Arial"/>
        <family val="2"/>
        <charset val="186"/>
      </rPr>
      <t xml:space="preserve">Nodrošināt efektīvu atbalstu  un starpnozaru aprūpi paliatīvās aprūpes pacientiem </t>
    </r>
    <r>
      <rPr>
        <sz val="11"/>
        <rFont val="Arial"/>
        <family val="2"/>
        <charset val="186"/>
      </rPr>
      <t xml:space="preserve">
</t>
    </r>
    <r>
      <rPr>
        <u/>
        <sz val="11"/>
        <rFont val="Arial"/>
        <family val="2"/>
        <charset val="186"/>
      </rPr>
      <t>Mērķauditorija:</t>
    </r>
    <r>
      <rPr>
        <sz val="11"/>
        <rFont val="Arial"/>
        <family val="2"/>
        <charset val="186"/>
      </rPr>
      <t xml:space="preserve"> pilngadīgi paliatīvās aprūpes pacienti un viņu ģimenes locekļi.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multidisciplināras un starpnozaru paliatīvās aprūpes dzīvesvietā apraksta izstrāde;
2) cilvēka individuālajām vajadzībām atbilstošas multidisciplināras un starpnozaru paliatīvās aprūpes dzīvesvietā nodrošināšana; 
3) psiholoģiskā un sociālā atbalsta (psihosociālā rehabilitācija) sniegšana ģimenes locekļiem psihoemocionālās krīzes gadījumā; 
4) sociālo pakalpojumu sniedzēju speciālistu apmācības par paliatīvo aprūpi. </t>
    </r>
  </si>
  <si>
    <t xml:space="preserve">Nodrošināt efektīvu atbalstu  un starpnozaru aprūpi paliatīvās aprūpes pacientiem </t>
  </si>
  <si>
    <t xml:space="preserve">VM, pašvaldības </t>
  </si>
  <si>
    <r>
      <rPr>
        <b/>
        <sz val="11"/>
        <rFont val="Arial"/>
        <family val="2"/>
        <charset val="186"/>
      </rPr>
      <t>Sekmēt vardarbības ģimenē novēršanu un mazināšanu</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Vecāku universālo izglītojošo programmu ieviešana ģimenes pratības paaugstināšanai, t.i., vecāku programmu efektivitātes kritēriju izstrāde; pierādījumos balstītās programmas ieviešana (licence, tulkošana, speciālistu apmācības); vecāku grupu organizēšana; pēcnovērtējums (t.sk., metodoloģijas izstrāde datu par programmas efektivitāti apkopošanai).                                       
</t>
    </r>
  </si>
  <si>
    <t>Sekmēt vardarbības ģimenē novēršanu un mazināšanu</t>
  </si>
  <si>
    <r>
      <rPr>
        <b/>
        <sz val="11"/>
        <rFont val="Arial"/>
        <family val="2"/>
        <charset val="186"/>
      </rPr>
      <t>Sekmēt sociālās inovācijas  pakalpojumu nodrošināšanā  pilngadīgām personām, kuras atkarīgas no atkarību izraisošam vielām un procesiem</t>
    </r>
    <r>
      <rPr>
        <sz val="11"/>
        <rFont val="Arial"/>
        <family val="2"/>
        <charset val="186"/>
      </rPr>
      <t xml:space="preserve">
</t>
    </r>
    <r>
      <rPr>
        <u/>
        <sz val="11"/>
        <rFont val="Arial"/>
        <family val="2"/>
        <charset val="186"/>
      </rPr>
      <t>Mērķauditorija:</t>
    </r>
    <r>
      <rPr>
        <sz val="11"/>
        <rFont val="Arial"/>
        <family val="2"/>
        <charset val="186"/>
      </rPr>
      <t xml:space="preserve"> pilngadīgas personas, kuras ir atkarīgas no atkarību izraisošām vielām un  procesiem.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no atkarību izraisošam vielām/ procesiem atkarīgo personu sociālās rehabilitācijas pakalpojumu satura pārskatīšana;
(2)  no atkarību izraisošam vielām atkarīgo personu sociālās rehabilitācijas pakalpojumu satura pilnveidošana, atbilstoši dažādu mērķa grupu vajadzībām (piemēram, cilvēki ar garīga rakstura traucējumiem, cilvēki ar zemām dzīves prasmēm) un  papildinot pakalpojuma saņēmēju loku ar personām, kuras atkarīgas no procesiem;
(3)  no atkarību izraisošam vielām atkarīgo personu sociālās rehabilitācijas pakalpojuma attīstīšana, papildinot pakalpojumus institūcijā ar ambulatoriem sociālās rehabilitācijas pakalpojumiem - izmēģinājumprojekta īstenošana.</t>
    </r>
  </si>
  <si>
    <t>Sekmēt sociālās inovācijas  pakalpojumu nodrošināšanā  pilngadīgām personām, kuras atkarīgas no atkarību izraisošam vielām un procesiem</t>
  </si>
  <si>
    <t>Pašvaldības, iepirkuma rezultātā izvēlēts pakalpojuma sniedzējs</t>
  </si>
  <si>
    <r>
      <rPr>
        <b/>
        <sz val="11"/>
        <rFont val="Arial"/>
        <family val="2"/>
        <charset val="186"/>
      </rPr>
      <t xml:space="preserve">Novērst un mazināt vardarbību pret bērniem un ģimenē </t>
    </r>
    <r>
      <rPr>
        <sz val="11"/>
        <rFont val="Arial"/>
        <family val="2"/>
        <charset val="186"/>
      </rPr>
      <t xml:space="preserve">
</t>
    </r>
    <r>
      <rPr>
        <u/>
        <sz val="11"/>
        <rFont val="Arial"/>
        <family val="2"/>
        <charset val="186"/>
      </rPr>
      <t>Mērķauditorija:</t>
    </r>
    <r>
      <rPr>
        <sz val="11"/>
        <rFont val="Arial"/>
        <family val="2"/>
        <charset val="186"/>
      </rPr>
      <t xml:space="preserve"> no vardarbības cietušas nepilngadīgas un pilngadīgas personas; vardarbību veikušas nepilngadīgas un pilngadīgas personas; speciālisti, kuri saskaras vai varētu saskarties ar vardarbības ģimenē gadījumiem; personas, kas sniedz ārpusģimenes aprūpes pakalpojumus.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(1) jaunu instrumentu vardarbības riska mazināšanai izstrāde; 
(2) sociālo pakalpojumu profilēšana, jaunu pierādījumos balstīto metožu darbam ar riska grupām izstrāde un ieviešana;
(3) speciālistu izglītošana vardarbības atpazīšanai un savlaicīgu atbalsta pakalpojumu nodrošināšanai;
(4) atbalsta sistēmas un sociālo pakalpojumu no vardarbības ģimenē cietušām personām izpēte;
(5) sabiedrības izglītošana tolerances pret vardarbību ģimenē mazināšanai."
</t>
    </r>
  </si>
  <si>
    <t xml:space="preserve">Novērst un mazināt vardarbību pret bērniem un ģimenē </t>
  </si>
  <si>
    <t>TM, PD, PKC</t>
  </si>
  <si>
    <r>
      <rPr>
        <b/>
        <sz val="11"/>
        <rFont val="Arial"/>
        <family val="2"/>
        <charset val="186"/>
      </rPr>
      <t xml:space="preserve">Nodrošināt savlaicīgu intervenci bērniem ar uzvedības traucējumiem 
</t>
    </r>
    <r>
      <rPr>
        <u/>
        <sz val="11"/>
        <rFont val="Arial"/>
        <family val="2"/>
        <charset val="186"/>
      </rPr>
      <t>Mērķgrupa:</t>
    </r>
    <r>
      <rPr>
        <sz val="11"/>
        <rFont val="Arial"/>
        <family val="2"/>
        <charset val="186"/>
      </rPr>
      <t xml:space="preserve"> bērni ar uzvedības traucējumiem un viņu ģimenes
</t>
    </r>
    <r>
      <rPr>
        <u/>
        <sz val="11"/>
        <rFont val="Arial"/>
        <family val="2"/>
        <charset val="186"/>
      </rPr>
      <t xml:space="preserve">Īstenošanas vieta: </t>
    </r>
    <r>
      <rPr>
        <sz val="11"/>
        <rFont val="Arial"/>
        <family val="2"/>
        <charset val="186"/>
      </rPr>
      <t xml:space="preserve">visa Latvija
</t>
    </r>
    <r>
      <rPr>
        <u/>
        <sz val="11"/>
        <rFont val="Arial"/>
        <family val="2"/>
        <charset val="186"/>
      </rPr>
      <t xml:space="preserve">Indikatīvās darbības: </t>
    </r>
    <r>
      <rPr>
        <sz val="11"/>
        <rFont val="Arial"/>
        <family val="2"/>
        <charset val="186"/>
      </rPr>
      <t>VBTAI konsultatīvā kabineta darbības nodrošināšana un paplašināšana.</t>
    </r>
  </si>
  <si>
    <t xml:space="preserve">Nodrošināt savlaicīgu intervenci bērniem ar uzvedības traucējumiem </t>
  </si>
  <si>
    <t>LM, līdz tiks izveidoti Pedagoģiski psiholoģiska atbalsta dienesti</t>
  </si>
  <si>
    <r>
      <rPr>
        <b/>
        <sz val="11"/>
        <rFont val="Arial"/>
        <family val="2"/>
        <charset val="186"/>
      </rPr>
      <t xml:space="preserve">Izveidot asistīvo tehnoloģiju (tehnisko palīglīdzekļu) apmaiņas sistēmu izglītības iestādēm 
</t>
    </r>
    <r>
      <rPr>
        <u/>
        <sz val="11"/>
        <rFont val="Arial"/>
        <family val="2"/>
        <charset val="186"/>
      </rPr>
      <t xml:space="preserve">Mērķauditorija: </t>
    </r>
    <r>
      <rPr>
        <sz val="11"/>
        <rFont val="Arial"/>
        <family val="2"/>
        <charset val="186"/>
      </rPr>
      <t xml:space="preserve">bērni un jaunieši no 7 līdz 25 gadiem ar funkcionēšanas traucējumiem, kuri iegūst pamatizglītību un vidējo izglītību vispārējās un profesionālās izglītības iestādēs.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
2) asistīvo tehnoloģiju (tehnisko palīglīdzekļu) iegāde; 
(3) asistīvo tehnoloģiju (tehnisko palīglīdzekļu) apmaiņas sistēmas ieviešana (izmēģinājumprojekta īstenošana izglītības iestādēs un izmēģinājumprojekta rezultātu izvērtēšana);
(4)  informācijas un publicitātes pasākumi par projekta īstenošanu.                                                                                                                                                                                                                                                                                                                          </t>
    </r>
  </si>
  <si>
    <t xml:space="preserve">Izveidot asistīvo tehnoloģiju (tehnisko palīglīdzekļu) apmaiņas sistēmu izglītības iestādēm </t>
  </si>
  <si>
    <t>Pedagoģiski psiholoģiskais  atbalsta dienests, VSIA Nacionālais rehabilitācijas centrs "Vaivari"</t>
  </si>
  <si>
    <r>
      <rPr>
        <b/>
        <sz val="11"/>
        <rFont val="Arial"/>
        <family val="2"/>
        <charset val="186"/>
      </rPr>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r>
    <r>
      <rPr>
        <sz val="11"/>
        <rFont val="Arial"/>
        <family val="2"/>
        <charset val="186"/>
      </rPr>
      <t xml:space="preserve">
</t>
    </r>
    <r>
      <rPr>
        <u/>
        <sz val="11"/>
        <rFont val="Arial"/>
        <family val="2"/>
        <charset val="186"/>
      </rPr>
      <t xml:space="preserve">Mērķauditorija: </t>
    </r>
    <r>
      <rPr>
        <sz val="11"/>
        <rFont val="Arial"/>
        <family val="2"/>
        <charset val="186"/>
      </rPr>
      <t xml:space="preserve">zemu ienākumu un krīzes situācijā nonākušas mājsaimniecības ar bērniem (indikatīvi plānots atbalstīt vidēji ik gadu 59 tūkst. personu, tajā skaitā 25 tūkst. unikālu personu mājsaimniecībās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mājsaimniecībām ar bērniem; 
(2) papildu pārtikas atbalsta un higiēnas preču sniegšana mājsaimniecībām ar zīdaiņiem un maziem bērniem; 
(3) mācību piederumu atbalsta sniegšana mājsaimniecībām ar sākumskolas un pamatskolas vecuma bērniem; 
(4) iespēja mājsaimniecībām ar bērniem piedalīties papildpasākumos, it īpaši tajos, kas sasistīti ar vecāku un bērnu sadzīves prasmju pilnveidošanu, bērnu audzināšanu, paaudžu attiecībām u.c.</t>
    </r>
  </si>
  <si>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</si>
  <si>
    <t>SIF
Pašvaldības
NVO un reliģiskās organizācijas (kuru darbība galvenokārt balstās uz pilsoniskās sabiedrības iniciatīvām, t.sk. brīvprātīgo darbu)</t>
  </si>
  <si>
    <r>
      <rPr>
        <b/>
        <sz val="11"/>
        <rFont val="Arial"/>
        <family val="2"/>
      </rPr>
      <t xml:space="preserve">Veicināt dzimumu līdztiesību, nediskrimināciju un iekļaujoša dizaina attīstību
</t>
    </r>
    <r>
      <rPr>
        <u/>
        <sz val="11"/>
        <rFont val="Arial"/>
        <family val="2"/>
      </rPr>
      <t xml:space="preserve">Mērķauditorija: </t>
    </r>
    <r>
      <rPr>
        <sz val="11"/>
        <rFont val="Arial"/>
        <family val="2"/>
        <charset val="186"/>
      </rPr>
      <t xml:space="preserve">nozaru politiku veidotāji un īstenotāji, darba devēji un viņu darbinieki, sabiedrība,  diskriminācijas riskam pakļautās 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politikas veidošanā un īstenošanā iesaistīto institūciju (valsts un pašvaldības) izglītošanas/informēšanas  pasākumi par vienlīdzīgu iespēju un nediskriminācijas principa integrēšanu politikas plānošanas un īstenošanas, novērtēšanas procesos;
(2) iekļaujoša dizaina pasākumu  īstenošana;
(3) atbalsta sniegšana darba devējiem  iekļaujošas darba vides un diskriminācijas novēršanas jautājumos;
(4) informatīvi un izglītojoši pasākumi sabiedrībai par vienlīdzīgām iespējām un nediskrimināciju, savu tiesību aizstāvību  un īstenošanu.</t>
    </r>
  </si>
  <si>
    <t>Veicināt dzimumu līdztiesību, nediskrimināciju un iekļaujoša dizaina attīstību</t>
  </si>
  <si>
    <r>
      <rPr>
        <b/>
        <sz val="11"/>
        <rFont val="Arial"/>
        <family val="2"/>
      </rPr>
      <t xml:space="preserve">Atbalstīt diskriminācijas riskam pakļautajām grupām vienlīdzīgu iespēju un tiesību realizēšanai dažādās dzīves jomās
</t>
    </r>
    <r>
      <rPr>
        <u/>
        <sz val="11"/>
        <rFont val="Arial"/>
        <family val="2"/>
      </rPr>
      <t>Mērķauditorija:</t>
    </r>
    <r>
      <rPr>
        <sz val="11"/>
        <rFont val="Arial"/>
        <family val="2"/>
        <charset val="186"/>
      </rPr>
      <t xml:space="preserve"> diskriminācijas riskam pakļautās mērķa grupas, 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atbalsta pasākumi, pakalpojumi, aktivitātes dzimumu segregācijas mazināšana izglītībā un darba tirgū
(2) atbalsta pasākumi, pakalpojumi, aktivitātes personu ar invaliditāti un funkcionāliem traucējumiem pilnvērtīgas dzīves nodrošināšanai
(3) atbalsta pasākumi, pakalpojumi, aktivitātes personām virs 50 gadu vecuma sociālās iekļaušanas veicināšanai un sociālās atstumtības mazināšanai</t>
    </r>
  </si>
  <si>
    <t>Atbalstīt diskriminācijas riskam pakļautajām grupām vienlīdzīgu iespēju un tiesību realizēšanai dažādās dzīves jomās</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</si>
  <si>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sabiedrisko mediju infrastruktūras un tehnoloģiju atjaunošana un attīstība</t>
    </r>
  </si>
  <si>
    <t>P26j</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</si>
  <si>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</si>
  <si>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r>
      <rPr>
        <b/>
        <sz val="11"/>
        <rFont val="Arial"/>
        <family val="2"/>
        <charset val="186"/>
      </rPr>
      <t xml:space="preserve">Nodrošināt sociālā darbinieka un sociālā mentora pakalpojumu patvēruma meklētājiem, bēgļiem un alternatīvo statusu ieguvušajām personām
</t>
    </r>
    <r>
      <rPr>
        <u/>
        <sz val="11"/>
        <rFont val="Arial"/>
        <family val="2"/>
        <charset val="186"/>
      </rPr>
      <t xml:space="preserve">Mērķauditorija: </t>
    </r>
    <r>
      <rPr>
        <sz val="11"/>
        <rFont val="Arial"/>
        <family val="2"/>
        <charset val="186"/>
      </rPr>
      <t xml:space="preserve">patvēruma meklētāji, bēgļi, personas ar alternatīvo statusu
</t>
    </r>
    <r>
      <rPr>
        <u/>
        <sz val="11"/>
        <rFont val="Arial"/>
        <family val="2"/>
        <charset val="186"/>
      </rPr>
      <t xml:space="preserve">Īstenošanas vieta: </t>
    </r>
    <r>
      <rPr>
        <sz val="11"/>
        <rFont val="Arial"/>
        <family val="2"/>
        <charset val="186"/>
      </rPr>
      <t xml:space="preserve">visa Latvija
</t>
    </r>
    <r>
      <rPr>
        <u/>
        <sz val="11"/>
        <rFont val="Arial"/>
        <family val="2"/>
        <charset val="186"/>
      </rPr>
      <t>Veicamās darbības:</t>
    </r>
    <r>
      <rPr>
        <sz val="11"/>
        <rFont val="Arial"/>
        <family val="2"/>
        <charset val="186"/>
      </rPr>
      <t xml:space="preserve">
(1) individuālu sociālekonomiskās iekļaušanas plāna sagatavošana un atbalsta sniegšana tajā plānoto pasākumu ieviešanā;
(2) atbalsta sniegšana ikdienas situāciju risināšanā;
(3) dzīvei Latvijas sabiedrībā un ikdienai nepieciešamo prasmju apguve;
(4) sociālā atbalsta tīklu veidošana un paplašināšana; 
(5) atbalsta sniegšana saskarsmē ar fiziskām un juridiskām personām, tai skaitā, valsts un pašvaldību pakalpojumu sniedzējiem/ institūcijām; 
(6) informācijas sniegšana par pieejamo valsts un pašvaldību atbalstu (pabalsti, pakalpojumi) un tā saņemšanas kārtību; 
(7) atbalsta sniegšana mājokļa jautājumu risināšanā.</t>
    </r>
  </si>
  <si>
    <t>Nodrošināt sociālā darbinieka un sociālā mentora pakalpojumu patvēruma meklētājiem, bēgļiem un alternatīvo statusu ieguvušajām personām</t>
  </si>
  <si>
    <t>IeM, KM, IZM</t>
  </si>
  <si>
    <t>skat.piezīmi</t>
  </si>
  <si>
    <r>
      <rPr>
        <b/>
        <sz val="11"/>
        <rFont val="Arial"/>
        <family val="2"/>
        <charset val="186"/>
      </rPr>
      <t xml:space="preserve">Palielināt sabiedrībā balstītu sociālo pakalpojumu pieejamību un efektivitāti 
</t>
    </r>
    <r>
      <rPr>
        <u/>
        <sz val="11"/>
        <rFont val="Arial"/>
        <family val="2"/>
        <charset val="186"/>
      </rPr>
      <t xml:space="preserve">Mērķauditorija: </t>
    </r>
    <r>
      <rPr>
        <sz val="11"/>
        <rFont val="Arial"/>
        <family val="2"/>
        <charset val="186"/>
      </rPr>
      <t xml:space="preserve">visvairāk sociālās atstumtības riskam pakļautās mērķa grupas - cilvēki ar invalditāti, t.sk. garīga rakstura traucējumu vai multiplu traucējumu dēļ, pensijas vecuma cilvēki, t.sk. ar demenci,  un viņu ģimenes locekļi, ģimenes ar bērniem, bezpajumtnieki, ielu bērni un jaunieši, atkarīgas personas, ilgstošie bezdarbnieki, personas, kuras atbrīvotas no ieslodzījuma vietas.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Indikatīvās darbības:</t>
    </r>
    <r>
      <rPr>
        <sz val="11"/>
        <rFont val="Arial"/>
        <family val="2"/>
        <charset val="186"/>
      </rPr>
      <t xml:space="preserve">
(1) individuālā budžeta pieejas nostiprināšana sociālo pakalpojumu sniegšanā un minimālā sociālo pakalpojumu groza metodoloģijas izstrāde un ieviešana atbilstoši mērķa grupu vajadzībām, sociālo pakalpojumu satura  pārskatīšana un pilnveide; 
(2) sabiedrībā balstītu sociālo pakalpojumu attīstība, t.sk.  atbalsta sistēmas pilnveide cilvēkiem ar demenci, cilvēkiem ar ļoti smagiem un multipliem funkcionāliem traucējumiem, apmācība un konsultācijas ģimenes locekļiem un neformālajiem aprūpētājiem; (3) pasākumi DI ilgstpējas nodrošināšanai; 
(4) sociālo inovāciju veicināšana sociālo pakalpojumu sniegšanā - atklāts projektu konkurss inovatīvu mūsdienīgu, klientu vajadzībām atbilstošu un aktuālu sociālo pakalpojumu attīstībai pašvaldībās.
(5) Dienas aprūpes centru attīstība bērniem ar īpašām vajadzībām, nodrošinot saturīgu brīvā laika pavadīšanu pēc skolas un rehabilitācijas pakalpojumus vienuviet; </t>
    </r>
  </si>
  <si>
    <t xml:space="preserve">Palielināt sabiedrībā balstītu sociālo pakalpojumu pieejamību un efektivitāti </t>
  </si>
  <si>
    <t xml:space="preserve">LM </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</si>
  <si>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personas ar dzirdes un redzes invaliditāti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 xml:space="preserve">Indikatīvās darbības: </t>
    </r>
    <r>
      <rPr>
        <sz val="11"/>
        <rFont val="Arial"/>
        <family val="2"/>
        <charset val="186"/>
      </rPr>
      <t>pārskatīt sociālās rehabilitācijas personām ar redzes un dzirdes invaliditāti pakalpojuma cenas atbilstoši tirgus situācijai, uzlabot sociālās rehabilitācijas pakalpojumu personām ar redzes invaliditāti pieejamību.</t>
    </r>
  </si>
  <si>
    <t>Sociālās rehabilitācijas pakalpojumu pilnveide, paaugstinot to pieejamību noteiktām personu grupām</t>
  </si>
  <si>
    <t>Latvijas Nedzirdīgo savienība, Latvijas Neredzīgo biedrība, pašvaldības.</t>
  </si>
  <si>
    <r>
      <rPr>
        <b/>
        <sz val="11"/>
        <rFont val="Arial"/>
        <family val="2"/>
        <charset val="186"/>
      </rPr>
      <t>Sociālās rehabilitācijas pakalpojumu pilnveide, paaugstinot to pieejamību noteiktām personu grupām</t>
    </r>
    <r>
      <rPr>
        <sz val="11"/>
        <rFont val="Arial"/>
        <family val="2"/>
        <charset val="186"/>
      </rPr>
      <t xml:space="preserve">
</t>
    </r>
    <r>
      <rPr>
        <u/>
        <sz val="11"/>
        <rFont val="Arial"/>
        <family val="2"/>
        <charset val="186"/>
      </rPr>
      <t>Mērķauditorija:</t>
    </r>
    <r>
      <rPr>
        <sz val="11"/>
        <rFont val="Arial"/>
        <family val="2"/>
        <charset val="186"/>
      </rPr>
      <t xml:space="preserve"> bērni, kas cietuši no prettiesiskām darbībām.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pilnveidot sociālās rehabilitācijas pakalpojumu bērniem, kas cietuši no prettiesiskām darbībām."
</t>
    </r>
  </si>
  <si>
    <t>Latvijas bērnu fonds, pašvaldības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</si>
  <si>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valsts stratēģiskā komunikācija cīņā pret dezinformāciju un vienojošas sociālās atmiņas veidošanas iniciatīvas, tostarp dezinformācijas monitoringam</t>
    </r>
  </si>
  <si>
    <t>KM, VK</t>
  </si>
  <si>
    <t>NEPLP, visas ministrijas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</si>
  <si>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mediji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Atbalsts drukāto mediju pilnveidei un ilgtspējai; e)izplatīšanas infrastruktūras uzturēšana</t>
    </r>
  </si>
  <si>
    <t>KM, SM</t>
  </si>
  <si>
    <t>SM, NEPLP, VARAM, SPRK, Latvijas Pasts</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</si>
  <si>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VSIA "Latvijas Vēstnesis" (oficiālajam izdevējam) valsts deleģētās oficiālo publikāciju un tiesiskās informācijas nodrošināšanas funkcijas izpildei (īstenošanai):
1)   oficiālā izdevuma "Latvijas Vēstnesis" izdošana un bezmaksas pieejamība tīmekļa vietnē www.vestnesis.lv (OPTIL 14. panta trešā daļa);
2)   ārējo normatīvo aktu, kā arī citu tiesību aktu un oficiālo paziņojumu publicēšana (OPTIL 3. panta pirmā daļa);
3)   Oficiālo publikāciju informācijas sistēmas (valsts informācijas sistēmas) uzturēšana[1] (OPTIL 15. pants);
4)   oficiālajā izdevumā "Latvijas Vēstnesis" publicētu tiesību aktu sistematizācija un sistematizētu tiesību aktu bezmaksas pieejamība sabiedrībai tiesību aktu portālā tīmekļa vietnē www.likumi.lv (OPTIL 16. un 17. pants);
5)   žurnāla "Jurista Vārds" izdošana (OPTIL 14. panta otrā daļa);
6)   valsts oficiālās informācijas sniegšana, kā arī sabiedrības izpratnes veidošana par normatīvajos aktos noteiktajām privātpersonu tiesībām un pienākumiem, izdodot juridiska rakstura literatūru, kā arī nodrošinot interaktīvu valsts un sabiedrības procesu analīzi un tiesību aktu skaidrojumus portālā "Cilvēks. Valsts. Likums." (www.lvportals.lv) (OPTIL 14. panta otrā daļa).
Visu likumu tulkojumu pieejamība vismaz angļu valodā un tulkojumu uzturēšanu aktuālā (spēkā ešošajā) redakcijā. 
</t>
    </r>
  </si>
  <si>
    <t>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t>
  </si>
  <si>
    <t>VSIA "Latvijas Vēstnesis"
VVC</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</si>
  <si>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</si>
  <si>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cilvēku tirdzniecības upuri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pilnveidot sociālās rehabilitācijas pakalpojumu cilvēku tirdzniecības upuriem finansēšanas mehānismu, pārskatīt pakalpojuma finansējuma grozu</t>
    </r>
  </si>
  <si>
    <t>Pašvaldības, iepirkuma rezultātā izvēlēts pakalpojuma "Sociālās rehabilitācijas pakalpojums cilvēku tirdzniecības upuriem" sniedzējs</t>
  </si>
  <si>
    <r>
      <rPr>
        <b/>
        <sz val="11"/>
        <rFont val="Arial"/>
        <family val="2"/>
      </rPr>
      <t xml:space="preserve">Tiesiskuma un demokrātiskas pārvaldības stiprināšana nolūkā sekmēt sabiedrības līdzdalību, pilsonisko izglītību un neiecietību cīņā pret korupciju un ēnu ekonomiku
</t>
    </r>
    <r>
      <rPr>
        <u/>
        <sz val="11"/>
        <rFont val="Arial"/>
        <family val="2"/>
      </rPr>
      <t xml:space="preserve">Mērķauditorija: </t>
    </r>
    <r>
      <rPr>
        <sz val="11"/>
        <rFont val="Arial"/>
        <family val="2"/>
        <charset val="186"/>
      </rPr>
      <t xml:space="preserve">NVO, tiešās valsts pārvaldes iestādes un pašvaldības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t>
    </r>
  </si>
  <si>
    <t xml:space="preserve">Tiesiskuma un demokrātiskas pārvaldības stiprināšana nolūkā sekmēt sabiedrības līdzdalību, pilsonisko izglītību un neiecietību cīņā pret korupciju un ēnu ekonomiku
</t>
  </si>
  <si>
    <t>VK, TM</t>
  </si>
  <si>
    <t>Sociālie partneri, Valsts administrācijas skola, visas ministrijas, KNAB, pašvaldības, NVO</t>
  </si>
  <si>
    <r>
      <rPr>
        <b/>
        <sz val="11"/>
        <rFont val="Arial"/>
        <family val="2"/>
        <charset val="186"/>
      </rPr>
      <t xml:space="preserve">Uzlabot valsts nodrošināto tehnisko palīglīdzekļu pieejamību
</t>
    </r>
    <r>
      <rPr>
        <u/>
        <sz val="11"/>
        <rFont val="Arial"/>
        <family val="2"/>
        <charset val="186"/>
      </rPr>
      <t xml:space="preserve">Mērķauditorija: </t>
    </r>
    <r>
      <rPr>
        <sz val="11"/>
        <rFont val="Arial"/>
        <family val="2"/>
        <charset val="186"/>
      </rPr>
      <t xml:space="preserve">personas, kurām nepieciešams tehniskais palīglīdzeklis.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tehnisko palīglīdzekļu klāsta modernizēšana un pilnveidošana; 
(2) izsniegto tehnoloģisko palīglīdzekļu skaita palielināšana.</t>
    </r>
  </si>
  <si>
    <t>Uzlabot valsts nodrošināto tehnisko palīglīdzekļu pieejamību</t>
  </si>
  <si>
    <t xml:space="preserve"> VSIA Nacionālais rehabilitācijas centrs "Vaivari"</t>
  </si>
  <si>
    <r>
      <rPr>
        <b/>
        <sz val="11"/>
        <rFont val="Arial"/>
        <family val="2"/>
      </rPr>
      <t xml:space="preserve">Atlīdzības palielinājums Iekšlietu ministrijas sistēmas iestāžu nodarbinātajiem
</t>
    </r>
    <r>
      <rPr>
        <u/>
        <sz val="11"/>
        <rFont val="Arial"/>
        <family val="2"/>
      </rPr>
      <t xml:space="preserve">Mērķauditorija: </t>
    </r>
    <r>
      <rPr>
        <sz val="11"/>
        <rFont val="Arial"/>
        <family val="2"/>
        <charset val="186"/>
      </rPr>
      <t xml:space="preserve">Iekšlietu ministristrijas sistēmas iestāžu nodarbinātie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Atlīdzības palielinājums Valsts policijas, Valsts ugunsdzēsības un glābšanas dienesta un Valsts robežsardzes nodarbinātajiem
Iekšlietu nozares nodarbināto, ar kuriem noslēgts darba līgums, atlīdzības izlīdzināšana resora līmenī</t>
    </r>
  </si>
  <si>
    <t>Atlīdzības palielinājums Iekšlietu ministrijas sistēmas iestāžu nodarbinātajiem</t>
  </si>
  <si>
    <t>VP, VRS, VUGD</t>
  </si>
  <si>
    <r>
      <rPr>
        <b/>
        <sz val="11"/>
        <rFont val="Arial"/>
        <family val="2"/>
      </rPr>
      <t xml:space="preserve">Atvērtās pārvaldības nacionālā kontaktpunkta darbības nodrošināšana
</t>
    </r>
    <r>
      <rPr>
        <u/>
        <sz val="11"/>
        <rFont val="Arial"/>
        <family val="2"/>
      </rPr>
      <t>Mērķauditorija:</t>
    </r>
    <r>
      <rPr>
        <sz val="11"/>
        <rFont val="Arial"/>
        <family val="2"/>
        <charset val="186"/>
      </rPr>
      <t xml:space="preserve"> NVO, komersanti, sociālie partneri, sabiedrības pārstāvji, tiešās valsts pārvaldes nodarbinātie,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Atvērtās pārvaldības partnerības nacionālā kontaktpunkta darbības nodrošināšana. Latvijas atvērtās pārvaldības rīcības plānos iekļauto pasākumu atklātības, atbildības un līdzdalības veicināšanas izpilde un izpildes monitorings. Latvijas starptautiskā atpazīstamība  –  kvalitatīvu un jaudīgu atvērtās pārvaldības  pasākumu organizēšana, izveidojot Interešu reģistru, nodrošinot datu apmaiņu, datu un informācijas publiskošanu, jaunu datu  kopu atvēršanu (par veselību, izglītību, pašvaldībās, tiesībaizsardzību u.c.). Kvalitatīvs atvērtās pārvaldības  pasākumu izpildes monitorings</t>
    </r>
  </si>
  <si>
    <t>Atvērtās pārvaldības nacionālā kontaktpunkta darbības nodrošināšana</t>
  </si>
  <si>
    <t>NVO, sociālie partneri, visas ministrijas</t>
  </si>
  <si>
    <r>
      <rPr>
        <b/>
        <sz val="11"/>
        <rFont val="Arial"/>
        <family val="2"/>
        <charset val="186"/>
      </rPr>
      <t xml:space="preserve">Paaugstināt pakalpojuma  kvalitāti un uzlabot pieejamību valsts sociālās aprūpes centros, tuvinot tos kopienā sniegtajiem pakalpojumiem
</t>
    </r>
    <r>
      <rPr>
        <u/>
        <sz val="11"/>
        <rFont val="Arial"/>
        <family val="2"/>
        <charset val="186"/>
      </rPr>
      <t>Mērķauditorija:</t>
    </r>
    <r>
      <rPr>
        <sz val="11"/>
        <rFont val="Arial"/>
        <family val="2"/>
        <charset val="186"/>
      </rPr>
      <t xml:space="preserve"> valsts apgādībā esošas personas, t.sk. personu ar invaliditāti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Ilgstošas sociālās aprūpes un sociālās rehabilitācijas pakalpojuma jaunas formas ieviešana - ģimeniskai videi pietuvināts pakalpojums, tā ieviešanai nepieciešamās infrastruktūras izveide</t>
    </r>
  </si>
  <si>
    <t>Paaugstināt pakalpojuma  kvalitāti un uzlabot pieejamību valsts sociālās aprūpes centros, tuvinot tos kopienā sniegtajiem pakalpojumiem</t>
  </si>
  <si>
    <t>Valsts sociālās aprūpes centri</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</si>
  <si>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 xml:space="preserve">Mērķauditorija: </t>
    </r>
    <r>
      <rPr>
        <sz val="11"/>
        <rFont val="Arial"/>
        <family val="2"/>
        <charset val="186"/>
      </rPr>
      <t xml:space="preserve">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</si>
  <si>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</si>
  <si>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Publiskas pārvaldes (tiešā valsts pārvalde &amp; pašvaldības) profesionālā pilnveide, veicinot inovatīvas un viedas pārmaiņas Latvijas ilgtspējīgai attīstībai</t>
  </si>
  <si>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</si>
  <si>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P275, 420</t>
  </si>
  <si>
    <r>
      <rPr>
        <b/>
        <sz val="11"/>
        <rFont val="Arial"/>
        <family val="2"/>
        <charset val="186"/>
      </rPr>
      <t xml:space="preserve">Sniegt atbalstu bērniem ar smagu diagnozi, prognozējošu vai esošu invaliditāti un viņu likumiskajiem pārstāvjiem 
</t>
    </r>
    <r>
      <rPr>
        <u/>
        <sz val="11"/>
        <rFont val="Arial"/>
        <family val="2"/>
        <charset val="186"/>
      </rPr>
      <t xml:space="preserve">Mērķauditorija: </t>
    </r>
    <r>
      <rPr>
        <sz val="11"/>
        <rFont val="Arial"/>
        <family val="2"/>
        <charset val="186"/>
      </rPr>
      <t xml:space="preserve">ģimenes ar bērniem ar prognozējamu vai esošo invaliditāti, smagu saslimšanu.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psihoemocionālā un sociāla atbalsta nodrošināšana bērnam un ģimenei diagnozes noteikšanas un akūtās terapijas periodā, ģimenei atrodoties Bērnu klīniskās universitātes slimnīcā;
(2) informācijas tālāka nodošana un starpinstitucionālās sadarbības veicināšana pacienta ģimenes problēmu risināšanai (ģimenes ārsti, sociālais dienests, VDEĀVK, bāriņtiesas u.tml.);
(3) darbs ar ģimeni un atbalsta sniegšana pēcterapijas periodā ģimenes dzīvesvietā.</t>
    </r>
  </si>
  <si>
    <t xml:space="preserve">Sniegt atbalstu bērniem ar smagu diagnozi, prognozējošu vai esošu invaliditāti un viņu likumiskajiem pārstāvjiem </t>
  </si>
  <si>
    <t>BKUS</t>
  </si>
  <si>
    <r>
      <rPr>
        <b/>
        <sz val="11"/>
        <rFont val="Arial"/>
        <family val="2"/>
        <charset val="186"/>
      </rPr>
      <t xml:space="preserve">Pilnveidot asistenta pakalpojumu pašvaldībā
</t>
    </r>
    <r>
      <rPr>
        <u/>
        <sz val="11"/>
        <rFont val="Arial"/>
        <family val="2"/>
        <charset val="186"/>
      </rPr>
      <t xml:space="preserve">Mērķauditorija: </t>
    </r>
    <r>
      <rPr>
        <sz val="11"/>
        <rFont val="Arial"/>
        <family val="2"/>
        <charset val="186"/>
      </rPr>
      <t xml:space="preserve">personas ar invaliditāti, pašvaldību sociālie dienesti, VDEĀVK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pilnveidot asistenta pakalpojuma nepieciešamības noteikšanas kārtību, nosakot vienotus kritērijus klientu vērtēšanai;
(2) pārskatīt asistenta pakalpojuma finasēšanas un administrēšanas modeli.</t>
    </r>
  </si>
  <si>
    <t>Pilnveidot asistenta pakalpojumu pašvaldībā</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</si>
  <si>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</si>
  <si>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r>
      <rPr>
        <b/>
        <sz val="11"/>
        <rFont val="Arial"/>
        <family val="2"/>
        <charset val="186"/>
      </rPr>
      <t xml:space="preserve">Attīstīt profesionālu un mūsdienīgu sociālo darbu 
</t>
    </r>
    <r>
      <rPr>
        <u/>
        <sz val="11"/>
        <rFont val="Arial"/>
        <family val="2"/>
        <charset val="186"/>
      </rPr>
      <t>Mērķauditorija:</t>
    </r>
    <r>
      <rPr>
        <sz val="11"/>
        <rFont val="Arial"/>
        <family val="2"/>
        <charset val="186"/>
      </rPr>
      <t xml:space="preserve"> sociālā darba speciālisti, iestāžu vadītāji un speciālisti, kuri nodrošina sociālo pakalpojumu sniegšanu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Sociālo darbinieku profesionālās kompetences pilnveides, tālākizglītības, neformālās izglītības attīstība.
2. Profesionālās kompetences pilnveides mācību programmas attīstība ģimenes asistentu sagatavošana.
3. Atbalsts superviziju nodrošināšanai sociālā darba speciālistiem pašvaldībās.
4. Informatīvi izglītojošie pasākumi vienotas metodiskās izpratnes un prakses veidošanai sociālajā jomā strādājošajiem, kā arī starpinstitucionālas sadarbības veicināšanai sociālo pakalpojumu attīstībai.
5. Profesionāla atbalsta tīkla izveide sociālā darba kvalitatīvai attīstībai pašvaldību sociālajos dienestos.
6. Pasākumi sociālā darba atpazīstamības un prestiža celšanai.
7. Mērķdotācijas sociālajiem darbiniekiem ar atbilstošu izglītību un vismaz 3 gadu profesionālo pieredzi.</t>
    </r>
  </si>
  <si>
    <t xml:space="preserve">Attīstīt profesionālu un mūsdienīgu sociālo darbu </t>
  </si>
  <si>
    <r>
      <rPr>
        <b/>
        <sz val="11"/>
        <rFont val="Arial"/>
        <family val="2"/>
        <charset val="186"/>
      </rPr>
      <t xml:space="preserve">Pilnveidot bāriņtiesu darbinieku motivācijas sistēmu un profesionālo kompetenci
</t>
    </r>
    <r>
      <rPr>
        <u/>
        <sz val="11"/>
        <rFont val="Arial"/>
        <family val="2"/>
        <charset val="186"/>
      </rPr>
      <t xml:space="preserve">Mērķauditorija: </t>
    </r>
    <r>
      <rPr>
        <sz val="11"/>
        <rFont val="Arial"/>
        <family val="2"/>
        <charset val="186"/>
      </rPr>
      <t xml:space="preserve">bāriņtiesas priekšsēdētāji, bāriņtiesas priekssēdētāju vietnieki, bāriņtiesas locekļi, bērnu tiesību aizsardzības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profesionālās kompetences paaugstināšana bāriņtiesu darbiniekiem un bērnu tiesību aizsardzības speciālistiem (supervīzijas, mācību kursi, informatīvi semināri)</t>
    </r>
  </si>
  <si>
    <t>Pilnveidot bāriņtiesu darbinieku motivācijas sistēmu un profesionālo kompetenci</t>
  </si>
  <si>
    <t>Pašvaldības, izglītības/mācību iestādes, kuras nodrošina mācību kursus bāriņtiesu darbiniekiem un bērnu tiesību aizsardzības speciālistiem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</si>
  <si>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charset val="186"/>
      </rPr>
      <t>Mērķauditorija:</t>
    </r>
    <r>
      <rPr>
        <sz val="11"/>
        <rFont val="Arial"/>
        <family val="2"/>
        <charset val="186"/>
      </rPr>
      <t xml:space="preserve"> sabiedrība kopumā, it īpaši mazaizargātās personu grupas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</si>
  <si>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r>
      <rPr>
        <b/>
        <sz val="11"/>
        <rFont val="Arial"/>
        <family val="2"/>
      </rPr>
      <t xml:space="preserve">Nodrošināt progresīvus un advancētus izlūkošanas un izmeklēšanas rīkus efektīvai noziedzības apkarošanai nodokļu un muitas jomā
</t>
    </r>
    <r>
      <rPr>
        <u/>
        <sz val="11"/>
        <rFont val="Arial"/>
        <family val="2"/>
      </rPr>
      <t>Mērķauditorija:</t>
    </r>
    <r>
      <rPr>
        <sz val="11"/>
        <rFont val="Arial"/>
        <family val="2"/>
        <charset val="186"/>
      </rPr>
      <t xml:space="preserve"> VID Nodokļu un muitas policijas operatīvie darbinieki, izmeklētāji, analītiķi. Kopīgu tiesībaizsardzības iestāžu organizētu pasākumu ietvaros - visas Latvijas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Noziedzīgu nodarījumu izlūkošanas tehnisko līdzekļu modernizēšana un jaunu tehnisko līdzekļu iegāde. Noziedzīgu nodarījumu taktisko uzdevumu tehnisko līdzekļu modernizēšana un jaunu tehnisko līdzekļu iegāde
Esošo izlūkošanas analītisko rīku modernizēšana vai jaunu izlūkošanas analītisko rīku ieviešana.</t>
    </r>
  </si>
  <si>
    <t>Nodrošināt progresīvus un advancētus izlūkošanas un izmeklēšanas rīkus efektīvai noziedzības apkarošanai nodokļu un muitas jomā</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</si>
  <si>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</si>
  <si>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r>
      <rPr>
        <b/>
        <sz val="11"/>
        <rFont val="Arial"/>
        <family val="2"/>
        <charset val="186"/>
      </rPr>
      <t xml:space="preserve">Pilnveidot minimālo ienākumu atbalsta sistēmu 
</t>
    </r>
    <r>
      <rPr>
        <u/>
        <sz val="11"/>
        <rFont val="Arial"/>
        <family val="2"/>
        <charset val="186"/>
      </rPr>
      <t xml:space="preserve">Mērķauditorija: </t>
    </r>
    <r>
      <rPr>
        <sz val="11"/>
        <rFont val="Arial"/>
        <family val="2"/>
        <charset val="186"/>
      </rPr>
      <t xml:space="preserve">nabadzības un sociālās atstumtības riskam pakļautie iedzīvotāji, iedzīvotāji ar zemiem ienākumiem, t.sk. pensijas vecuma cilvēki, personas ar invalidiāti, 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 paaugstināt minimālo valsts pensiju   aprēķinu bāzi;
(2) noteikt apgādnieka zaudējuma pensijas minimālo apmēru vienādu ar Ministru kabineta noteikto minimālo uzturlīdzekļu apmēru bērnam;
(3) palielināt valsts sociālā nodrošinājuma pabalsta apmēru;
(4) veikt valsts sociālā nodrošinājuma pabalsta indeksāciju ar patēriņa cenu indeksu.</t>
    </r>
  </si>
  <si>
    <t xml:space="preserve">Pilnveidot minimālo ienākumu atbalsta sistēmu </t>
  </si>
  <si>
    <t>FM, VM, EM, TM, VSAA, pašvaldības</t>
  </si>
  <si>
    <r>
      <rPr>
        <b/>
        <sz val="11"/>
        <rFont val="Arial"/>
        <family val="2"/>
      </rPr>
      <t xml:space="preserve">Noziedzīgos nodarījumos cietušo personu - īpaši aizsargājamo cietušo tiesību nodrošibnāšana kriminālprocesa ietvaros
</t>
    </r>
    <r>
      <rPr>
        <u/>
        <sz val="11"/>
        <rFont val="Arial"/>
        <family val="2"/>
      </rPr>
      <t xml:space="preserve">Mērķauditorija: </t>
    </r>
    <r>
      <rPr>
        <sz val="11"/>
        <rFont val="Arial"/>
        <family val="2"/>
        <charset val="186"/>
      </rPr>
      <t xml:space="preserve">noziedzīgos nodarījumos cietušās 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Īpaši aizsargājama cietušā tiesību nodrošinājums kriminālprocesā
Nodrošināt attiecīgo telpu atbilstību nepilngadīgo personu interešu aizsardzībai kriminālprocesuālo darbību ietvaros
</t>
    </r>
  </si>
  <si>
    <t>Noziedzīgos nodarījumos cietušo personu - īpaši aizsargājamo cietušo tiesību nodrošibnāšana kriminālprocesa ietvaros</t>
  </si>
  <si>
    <r>
      <rPr>
        <b/>
        <sz val="11"/>
        <rFont val="Arial"/>
        <family val="2"/>
      </rPr>
      <t xml:space="preserve">Lietvedības procesa pilnveide un tehnoloģiskā risinājuma izveide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Esošās dokumentu vadības sistēmas (DVS) nomaiņa uz jaunu, mūsdienīgāku, IeM resora apjomam atbilstošu un lietotāju vajadzībām atbilstošu DVS risinājumu, kas atbalsta iestāžu dokumentu pārvaldības procesu elektronizāciju, elektroniskā paraksta pilnīgu ieviešanu, dokumentu elektroniskā formātā saskaņošanu, risinājumu efektīvu izmantošanu arī mobilajās iekārtās, kā arī ciešu integrāciju ar informācijas sistēmām, kurās notiek darbs ar dokumentu apstrādi
</t>
    </r>
  </si>
  <si>
    <t>Lietvedības procesa pilnveide un tehnoloģiskā risinājuma izveide</t>
  </si>
  <si>
    <t xml:space="preserve">IEM, VP, VRS, PMLP, VUGD, VDD, IDB, </t>
  </si>
  <si>
    <r>
      <rPr>
        <b/>
        <sz val="11"/>
        <rFont val="Arial"/>
        <family val="2"/>
      </rPr>
      <t xml:space="preserve">Procesa virzītāju un kredītiestāžu sadarbības attīstība
</t>
    </r>
    <r>
      <rPr>
        <u/>
        <sz val="11"/>
        <rFont val="Arial"/>
        <family val="2"/>
      </rPr>
      <t xml:space="preserve">Mērķauditorija: </t>
    </r>
    <r>
      <rPr>
        <sz val="11"/>
        <rFont val="Arial"/>
        <family val="2"/>
        <charset val="186"/>
      </rPr>
      <t xml:space="preserve">procesa virzītāji kriminālprocesā, tai skaitā Iekšlietu resora iestādes, prokuratūra, KNAB, SAB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Saskaņā ar patreizējo normatīvo regulējumu, procesa virzītāji kriminālprocesam nepieciešamās ziņas no kredītiestādēm saņem manuāli. Lai nodrošinātu ziņu saņemšanu automatizētajā datu pārraides režīmā, nepieciešams noteiktu vienotas rīcības vadlīnijas procesa virzītājiem, izveidot standarta pieprasījuma veidlapu, kā arī izmantojot Valsts reģionālās attīstības aģentūras pārziņā esošo Valsts informācijas sistēmu savietotāja datu izplatīšanas tīklu un Kriminālprocesa informācijas sistēmu, izstrādāt procedūru datu saņemšanai automatizētajā datu pārraides režīmā</t>
    </r>
  </si>
  <si>
    <t>Procesa virzītāju un kredītiestāžu sadarbības attīstība</t>
  </si>
  <si>
    <r>
      <rPr>
        <b/>
        <sz val="11"/>
        <rFont val="Arial"/>
        <family val="2"/>
        <charset val="186"/>
      </rPr>
      <t xml:space="preserve">Palielināt materiālo atbalstu pensiju un atlīdzību saņēmējiem
</t>
    </r>
    <r>
      <rPr>
        <u/>
        <sz val="11"/>
        <rFont val="Arial"/>
        <family val="2"/>
        <charset val="186"/>
      </rPr>
      <t xml:space="preserve">Mērķauditorija: </t>
    </r>
    <r>
      <rPr>
        <sz val="11"/>
        <rFont val="Arial"/>
        <family val="2"/>
        <charset val="186"/>
      </rPr>
      <t xml:space="preserve">valsts sociālās apdrošināšanas pensiju un atlīdzību saņēmēji, valsts sociālās apdrošināšanas sistēmas dalībnieki.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piemaksu pie vecuma un invaliditātes pensijas saņēmēju loka un apmēra paplašināšana; 
(2) pensiju indeksācijas mehānisma pilnveidošana; 
(3) izdienas pensiju piešķiršanas pārskatīšana; 
(4) valsts sociālās apdrošināšanas finanšu rezerves fonda izveidošana; 
(5) pietiekama un atbilstoša obligāto iemaksu objekta noteikšana.</t>
    </r>
  </si>
  <si>
    <t>Palielināt materiālo atbalstu pensiju un atlīdzību saņēmējiem</t>
  </si>
  <si>
    <t>VSAA, FM, VID</t>
  </si>
  <si>
    <r>
      <rPr>
        <b/>
        <sz val="11"/>
        <rFont val="Arial"/>
        <family val="2"/>
        <charset val="186"/>
      </rPr>
      <t xml:space="preserve">Mazināt materiālo nenodrošinātību, sniedzot pārtikas atbalstu (t.sk. gatavas maltītes zupas virtuvēs) un pamata materiālo palīdzību zemu ienākumu un krīzes situācijā nonākušajām mājsaimniecībām, īpaši tām, kuru locekļi nevar vai kuriem ir apgrūtinātas iespējas mainīt savu situāciju, tostarp nodrošinot iespēju  piedalīties papildpasākumos
</t>
    </r>
    <r>
      <rPr>
        <u/>
        <sz val="11"/>
        <rFont val="Arial"/>
        <family val="2"/>
        <charset val="186"/>
      </rPr>
      <t xml:space="preserve">Mērķauditorija: </t>
    </r>
    <r>
      <rPr>
        <sz val="11"/>
        <rFont val="Arial"/>
        <family val="2"/>
        <charset val="186"/>
      </rPr>
      <t xml:space="preserve">zemu ienākumu un krīzes situācijā nonākušas mājsaimniecības, īpaši tās, kuru locekļi nevar vai kuriem ir apgrūtinātas iespējas mainīt savu situāciju (indikatīvi plānots atbalstīt vidēji ik gadu 59 tūkst. personu, tajā skaitā 34 tūkst. unikālu personu mājsaimniecībās, kurās ir pensionāri, cilvēki ar invaliditāti, pirmspensijas vecuma ilgstošie bezdarbnieki u.c. ).
</t>
    </r>
    <r>
      <rPr>
        <u/>
        <sz val="11"/>
        <rFont val="Arial"/>
        <family val="2"/>
        <charset val="186"/>
      </rPr>
      <t xml:space="preserve">Īstenošanas teritorija: </t>
    </r>
    <r>
      <rPr>
        <sz val="11"/>
        <rFont val="Arial"/>
        <family val="2"/>
        <charset val="186"/>
      </rPr>
      <t xml:space="preserve"> 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zemu ienākumu un krīzes situācijā nonākušajām mājsaimniecībām,  īpaši tām, kuru locekļi nevar vai kuriem ir apgrūtinātas iespējas mainīt savu situāciju;
(2) iespēja zemu ienākumu un krīzes situācijā nonākušajām mājsaimniecībām, īpaši tām, kuru locekļi nevar vai kuriem ir apgrūtinātas iespējas mainīt savu situāciju, piedalīties papildpasākumos, tajā skaitā socializēšanas pasākumos.</t>
    </r>
  </si>
  <si>
    <t>Mazināt materiālo nenodrošinātību, sniedzot pārtikas atbalstu (t.sk. gatavas maltītes zupas virtuvēs) un pamata materiālo palīdzību zemu ienākumu un krīzes situācijā nonākušajām mājsaimniecībām</t>
  </si>
  <si>
    <t>Darbaspēka remigrācijas un kvalificēta ārvalstu darbaspēka un talantu piesaistes sekmēšana, nepieļaujot darba vietu kvalitātes mazināšanos</t>
  </si>
  <si>
    <r>
      <rPr>
        <b/>
        <sz val="11"/>
        <rFont val="Arial"/>
        <family val="2"/>
      </rPr>
      <t xml:space="preserve">Nodrošināt EURES tīkla darbību 
</t>
    </r>
    <r>
      <rPr>
        <u/>
        <sz val="11"/>
        <rFont val="Arial"/>
        <family val="2"/>
      </rPr>
      <t xml:space="preserve">Mērķauditorija: </t>
    </r>
    <r>
      <rPr>
        <sz val="11"/>
        <rFont val="Arial"/>
        <family val="2"/>
        <charset val="186"/>
      </rPr>
      <t xml:space="preserve">remigranti un viņu ģimenes locekļi, personas (diasporas pārstāvji), kas vēlas atgriezties Latvijā, darba devēji, ārvalstu speciālisti.
</t>
    </r>
    <r>
      <rPr>
        <u/>
        <sz val="11"/>
        <rFont val="Arial"/>
        <family val="2"/>
      </rPr>
      <t>Īstenošanas vieta:</t>
    </r>
    <r>
      <rPr>
        <sz val="11"/>
        <rFont val="Arial"/>
        <family val="2"/>
        <charset val="186"/>
      </rPr>
      <t xml:space="preserve"> Latvija, citas ES dalībvalstis.
</t>
    </r>
    <r>
      <rPr>
        <u/>
        <sz val="11"/>
        <rFont val="Arial"/>
        <family val="2"/>
      </rPr>
      <t>Veicamās darbības:</t>
    </r>
    <r>
      <rPr>
        <sz val="11"/>
        <rFont val="Arial"/>
        <family val="2"/>
        <charset val="186"/>
      </rPr>
      <t xml:space="preserve">
(1) konsultācijas par darba tirgu, dzīves apstākļiem un nodarbinātības iespējām Latvijā un citās Eiropas valstīs;
(2) informācijas sniegšana darba devējiem, valsts un pašvaldību iestāžu, nevalstiskā sektora pārstāvjiem par EURES tīklu, kā arī darbiekārtošanas un personāla atlases pasākumu organizēšana;
(3) CV un vakanču portāla izmantošanas iespēju nodrošināšana;
(4) dalība EURES tīkla Latvijas un starptautiskajos sadarbības pasākumos, tikšanās ar disporas organizācijām un Latvijas valstspiederīgajiem ārzemēs; 
(5) informācijas nodrošināšana EURES tīkla ietvaros - EURES pieejamības un atpazīstamības nodrošināšana.</t>
    </r>
  </si>
  <si>
    <t xml:space="preserve">Nodrošināt EURES tīkla darbību </t>
  </si>
  <si>
    <t>NVA, EM, VARAM, ĀM</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</si>
  <si>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</si>
  <si>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r>
      <rPr>
        <b/>
        <sz val="11"/>
        <rFont val="Arial"/>
        <family val="2"/>
      </rPr>
      <t xml:space="preserve">Paaugstināt bezdarbnieku, darba meklētāju un bezdarba riskam pakļauto personu kvalifikāciju un prasmes atbilstoši darba tirgus pieprasījumam
</t>
    </r>
    <r>
      <rPr>
        <u/>
        <sz val="11"/>
        <rFont val="Arial"/>
        <family val="2"/>
      </rPr>
      <t>Mērķauditorija:</t>
    </r>
    <r>
      <rPr>
        <sz val="11"/>
        <rFont val="Arial"/>
        <family val="2"/>
        <charset val="186"/>
      </rPr>
      <t xml:space="preserve"> bezdarbnieki, darba meklētāji un bezdarba riskam pakļautās personas.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darba meklēšanas atbalsta pasākumu īstenošana un pilnveide;
(2) bezdarbnieku profilēšanas sistēmas pilnveide; 
(3) karjeras konsultācijas un karjeras vadības prasmju attīstīšana; 
(4) bezdarbnieku iesaiste mācību pasākumos (darba tirgum nepieciešamās pamatprasmes un kompetences, neformālās un profesionālās tālākizglītības programmas, apmācība pie darba devēja);
(5) atbalsts reģionālajai mobilitātei nokļūšanai uz mācību vietu;
(6) specifisku pakalpojumu sniegšana personām ar invaliditāti mācību laikā (ergoterapeita un surdotulka pakalpojumi, specializēta transporta nodrošināšana bezdarbniekam ar invaliditāti u.c.);
(7) elastīgu mācību formu izstrāde un īstenošana, tai skaitā ņemot vērā vecuma un dzimuma aspektu;
(8) darba tirgus apsteidzošo pārkārtojumu sistēmas attīstība, tai skaitā, darba tirgus īstermiņa prognožu izstrāde un darba devēju aptaujas</t>
    </r>
  </si>
  <si>
    <r>
      <rPr>
        <b/>
        <sz val="11"/>
        <rFont val="Arial"/>
        <family val="2"/>
      </rPr>
      <t xml:space="preserve">Stiprināt darba tirgus institūciju veiktspēju un palielināt sniegto pakalpojumu kvalitāti
</t>
    </r>
    <r>
      <rPr>
        <u/>
        <sz val="11"/>
        <rFont val="Arial"/>
        <family val="2"/>
      </rPr>
      <t xml:space="preserve">Mērķauditorija: </t>
    </r>
    <r>
      <rPr>
        <sz val="11"/>
        <rFont val="Arial"/>
        <family val="2"/>
        <charset val="186"/>
      </rPr>
      <t xml:space="preserve">NVA un VDI darbinieki, NVA un VDI pakalpojumu saņēmēji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</si>
  <si>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darba tirgus institūciju veiktspēju un palielināt sniegto pakalpojumu kvalitāti</t>
  </si>
  <si>
    <t>NVA, VDI</t>
  </si>
  <si>
    <r>
      <rPr>
        <b/>
        <sz val="11"/>
        <rFont val="Arial"/>
        <family val="2"/>
      </rPr>
      <t xml:space="preserve">Elektroniskā žurnāla par dienesta pienākumu izpildes uzskaiti ieviešana
</t>
    </r>
    <r>
      <rPr>
        <u/>
        <sz val="11"/>
        <rFont val="Arial"/>
        <family val="2"/>
      </rPr>
      <t xml:space="preserve">Mērķauditorija: </t>
    </r>
    <r>
      <rPr>
        <sz val="11"/>
        <rFont val="Arial"/>
        <family val="2"/>
        <charset val="186"/>
      </rPr>
      <t>VUGD amatpersonas ar speciālo dienesta pakāpi
I</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dienesta pienākumu izpildes uzskates (Dienesta pienākumu izpildes laika grafiks, Žurnāls dienesta grāmata, apmācību žurnāls) digitalizēšana, nodrošinot samazinātus amatpersonu korupcijas riskus, kā arī cilvēciskā faktora radītās kļūdas aizpildot ar dienesta pienākumu izpildi saistītos dokumentus.</t>
    </r>
  </si>
  <si>
    <t>Elektroniskā žurnāla par dienesta pienākumu izpildes uzskaiti ieviešana</t>
  </si>
  <si>
    <t>IeM, VUGD, IC</t>
  </si>
  <si>
    <t>NA</t>
  </si>
  <si>
    <r>
      <rPr>
        <b/>
        <sz val="11"/>
        <rFont val="Arial"/>
        <family val="2"/>
      </rPr>
      <t xml:space="preserve">Veicināt nelabvēlīgākā situācijā esošu bezdarbnieku un ekonomiski neaktīvo iedzīvotāju iekļaušanos darba tirgū. 
</t>
    </r>
    <r>
      <rPr>
        <u/>
        <sz val="11"/>
        <rFont val="Arial"/>
        <family val="2"/>
      </rPr>
      <t xml:space="preserve">Mērķauditorija: </t>
    </r>
    <r>
      <rPr>
        <sz val="11"/>
        <rFont val="Arial"/>
        <family val="2"/>
        <charset val="186"/>
      </rPr>
      <t xml:space="preserve">NVA reģistrētie bezdarbnieki, tai skaitā, personas ar invaliditāti, nelabvēlīgākā situācijā esoši bezdarbnieki vai persona, kas bijusi bez darba vismaz 12 mēnešus, pirmspensijas vecuma bezdarbnieki, persona, kura ieguvusi bēgļa vai alternatīvās personas statusu, bezdarba riskam pakļautas personas, darba devēji, NVA klienti un sadarbības partneri, NVA darbinieki.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atbalsts ilgstošajiem bezdarbniekiem (karjeras konsultācijas, psihologu un psihoterapeitu konsultācijas, arodslimības ārstu konsultācijas un veselības pārbaudes, profesionālās piemērotības noteikšana, motivācijas programmas darba meklēšanai un sociālā mentora pakalpojumi, atbalsta pasākumi personām ar atkarības problēmām);
(2) subsidētās nodarbinātības pasākumi, jo īpaši personām ar invaliditāti, ieskaitot darba vietas pielāgošanu un dažādu speciālistu atbalstu personām ar invaliditāti;
(3) nodarbinātības un sociālo dienestu sadarbības veicināšana;
(4) ekonomiski neaktīvo iedzīvotāju sasniegšana un motivēšana/konsultēšana;
(5) konsultatīvs atbalsts darba devējiem personu ar invaliditāti nodarbināšanai un darba vides pielāgošanai u.c.</t>
    </r>
  </si>
  <si>
    <t>Veicināt nelabvēlīgākā situācijā esošu bezdarbnieku un ekonomiski neaktīvo iedzīvotāju iekļaušanos darba tirgū</t>
  </si>
  <si>
    <r>
      <rPr>
        <b/>
        <sz val="11"/>
        <rFont val="Arial"/>
        <family val="2"/>
      </rPr>
      <t xml:space="preserve">Aktīvo nodarbinātības un preventīvo bezdarba samazināšanas pasākumu īstenošana iedzīvotāju līdzdalības darba tirgū palielināšanai
</t>
    </r>
    <r>
      <rPr>
        <u/>
        <sz val="11"/>
        <rFont val="Arial"/>
        <family val="2"/>
      </rPr>
      <t>Mērķauditorija:</t>
    </r>
    <r>
      <rPr>
        <sz val="11"/>
        <rFont val="Arial"/>
        <family val="2"/>
        <charset val="186"/>
      </rPr>
      <t xml:space="preserve"> NVA reģistrētie bezdarbnieki, jo īpaši, ilgstošie bezdarbnieki, bezdarbnieki ar iepriekšēju sagatavotību un ievirzi komercdarbības veikšanā; reģionālās mobilitātes atbalsta saņēmēji, skolēni vasaras brīvlaikā vecumā no 15-20 gadiem.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konsultatīvs un finanšu atbalsts komercdarbības vai pašnodarbinātības uzsākšanai;
(2) algotie pagaidu sabiedriskie darbi un pagaidu nodarbinātības atbalsts darba iemaņu iegūšanai un uzturēšanai; 
(3) atbalsts nodarbinātībai skolēniem vasaras brīvlaikā; 
(4) reģionālās mobilitātes atbalsts.</t>
    </r>
  </si>
  <si>
    <t>Aktīvo nodarbinātības un preventīvo bezdarba samazināšanas pasākumu īstenošana iedzīvotāju līdzdalības darba tirgū palielināšanai</t>
  </si>
  <si>
    <r>
      <rPr>
        <b/>
        <sz val="11"/>
        <rFont val="Arial"/>
        <family val="2"/>
      </rPr>
      <t xml:space="preserve">Izveidot prevencijas jomas apmācības sistēmu, apmācību nodrošināšanai par dažādām prevencijas programmām u.c., izveidojot prevencijas “Drošības akadēmijas” zīmolu
</t>
    </r>
    <r>
      <rPr>
        <u/>
        <sz val="11"/>
        <rFont val="Arial"/>
        <family val="2"/>
      </rPr>
      <t xml:space="preserve">Mērķauditorija: </t>
    </r>
    <r>
      <rPr>
        <sz val="11"/>
        <rFont val="Arial"/>
        <family val="2"/>
        <charset val="186"/>
      </rPr>
      <t xml:space="preserve">sabiedrība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Atsevišķu prevencijas programmu efektīvai darbības (kā apkaimes drošība, policijas brīvprātīgie u.c.) nodrošināšanai ir nepieciešams nodrošināt atbilstošu iesaistīto cilvēku sagatavošanu/ apmācību. Tas attiecas gan uz konkrētu mērķauditoriju apmācību specifisku risku identificēšanai (piemēram, skolas personāls), gan uz to cilvēku apmācību par drošības jautājumiem, kuri iesaistās konkrētās prevencijas programmās (piemēram, policijas brīvprātīgie palīgi)</t>
    </r>
  </si>
  <si>
    <t xml:space="preserve">Izveidot prevencijas jomas apmācības sistēmu, apmācību nodrošināšanai par dažādām prevencijas programmām u.c., izveidojot prevencijas “Drošības akadēmijas” zīmolu
</t>
  </si>
  <si>
    <r>
      <rPr>
        <b/>
        <sz val="11"/>
        <rFont val="Arial"/>
        <family val="2"/>
      </rPr>
      <t xml:space="preserve">Atbalstīt sociālo uzņēmējdarbību
</t>
    </r>
    <r>
      <rPr>
        <u/>
        <sz val="11"/>
        <rFont val="Arial"/>
        <family val="2"/>
      </rPr>
      <t>Mērķauditorija:</t>
    </r>
    <r>
      <rPr>
        <sz val="11"/>
        <rFont val="Arial"/>
        <family val="2"/>
        <charset val="186"/>
      </rPr>
      <t xml:space="preserve"> sociālie uzņēmumi, sabiedrības ar ierobežotu atbildību (SIA) un fiziskas personas, kas plāno uzsākt sociālo uzņēmējdarbību, sociālās atstumtības riskam pakļautās iedzīvotāju grupas, sabiedrība kopumā, valsts un pašvaldību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(1) konsultatīvs, mācību un metodisks atbalsts sociālā uzņēmuma statusa pretendentiem; 
(2) sociālo uzņēmumu reģistra pilnveide;
(3) sociālo uzņēmumu atbilstības un sociālo uzņēmumu darbības izvērtēšanas atbalsts;
(4) sabiedrības izpratnes veidošanas pasākumi par sociālo uzņēmējdarbību un sociālajiem uzņēmumiem; 
(5) atbalsta instrumenti (granti un aizdevumi) sociālajiem uzņēmumiem un sociālās uzņēmējdarbības uzsācējiem;
(6) konsultāciju nodrošināšana biznesa plānu izstrādei. </t>
    </r>
  </si>
  <si>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t>
    </r>
  </si>
  <si>
    <t>Veicināt drošu darba vidi un veselīgāku darba mūžu</t>
  </si>
  <si>
    <t>NVA, VDI, LDDK, LBAS</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</si>
  <si>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darba tirgus institūcijas (VDI, NVA).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
(3) VDI veikstpējas uzlabošanas pasākumi, apmācības, pieredzes apmaiņa, uzraudzības un kontroles efektivizēšana, izmantojot arī mūsdienīgus IT risinājumus (elektronisks rīks konsultāciju nodrošināšanai, virtuālais ceļvedis darba tiesībās un darba aizsardzībā, datu analītikas rīks VDI statistikas datu apkopošanai un modelēšanai, vienota tīmekļa vietne par darbinieku nosūtīšanas jautājumiem, IT tehniskais nodrošinājums un informatīvās sistēmas attīstība) u.c..</t>
    </r>
  </si>
  <si>
    <r>
      <rPr>
        <b/>
        <sz val="11"/>
        <rFont val="Arial"/>
        <family val="2"/>
      </rPr>
      <t xml:space="preserve">Robežšķērsošanas vietu infrastruktūras attīstība drošai Latvijas nākotnei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Latvijas (ES ārējā) robeža
</t>
    </r>
    <r>
      <rPr>
        <u/>
        <sz val="11"/>
        <rFont val="Arial"/>
        <family val="2"/>
      </rPr>
      <t xml:space="preserve">Veicamās darbības: </t>
    </r>
    <r>
      <rPr>
        <sz val="11"/>
        <rFont val="Arial"/>
        <family val="2"/>
        <charset val="186"/>
      </rPr>
      <t>Robežšķērsošanas vietu modernizācija kontroles dienestu funkcijas stiprināšanai. Potenciālie projekti: (i) RŠV "Terehova", "Silene" un "Pāternieki" modernizācijas pabeigšana.  (ii) Muitas kontroles punkta izveide Kundziņsalā (būvniecības ieceres izstrāde, būvniecības ieceres ekspertīze, būvniecības darbi (pārbūve un jaunbūve), teritorijas labiekārtošanas darbi un ceļu izveide, teritorijas labiekārtojuma elementu iegāde,  būvuzraudzība, projekta vadība, kustamās mantas iegāde).</t>
    </r>
  </si>
  <si>
    <t>Robežšķērsošanas vietu infrastruktūras attīstība drošai Latvijas nākotnei</t>
  </si>
  <si>
    <t>IeM (VRS), FM (VID), ZM (PVD)</t>
  </si>
  <si>
    <t>P505</t>
  </si>
  <si>
    <r>
      <rPr>
        <b/>
        <sz val="11"/>
        <rFont val="Arial"/>
        <family val="2"/>
      </rPr>
      <t xml:space="preserve">Vides pieejamības un iekļaujoša dizaina attīstība
</t>
    </r>
    <r>
      <rPr>
        <u/>
        <sz val="11"/>
        <rFont val="Arial"/>
        <family val="2"/>
      </rPr>
      <t>Mērķauditorija:</t>
    </r>
    <r>
      <rPr>
        <sz val="11"/>
        <rFont val="Arial"/>
        <family val="2"/>
        <charset val="186"/>
      </rPr>
      <t xml:space="preserve"> personas ar invaliditāti, valsts pakalpojumu sniedzēji
</t>
    </r>
    <r>
      <rPr>
        <u/>
        <sz val="11"/>
        <rFont val="Arial"/>
        <family val="2"/>
      </rPr>
      <t>Īstenošanas teritorija</t>
    </r>
    <r>
      <rPr>
        <sz val="11"/>
        <rFont val="Arial"/>
        <family val="2"/>
        <charset val="186"/>
      </rPr>
      <t xml:space="preserve">: Rīga
</t>
    </r>
    <r>
      <rPr>
        <u/>
        <sz val="11"/>
        <rFont val="Arial"/>
        <family val="2"/>
      </rPr>
      <t>Veicamā darbība:</t>
    </r>
    <r>
      <rPr>
        <sz val="11"/>
        <rFont val="Arial"/>
        <family val="2"/>
        <charset val="186"/>
      </rPr>
      <t xml:space="preserve"> </t>
    </r>
    <r>
      <rPr>
        <u/>
        <sz val="11"/>
        <rFont val="Arial"/>
        <family val="2"/>
        <charset val="186"/>
      </rPr>
      <t xml:space="preserve"> </t>
    </r>
    <r>
      <rPr>
        <sz val="11"/>
        <rFont val="Arial"/>
        <family val="2"/>
        <charset val="186"/>
      </rPr>
      <t xml:space="preserve">Atbalsts labklājības nozares publisko ēku piekļustamības nodrošināšanai (investīcijas infrastruktūras attīstībai) 
</t>
    </r>
  </si>
  <si>
    <t>Vides pieejamības un iekļaujoša dizaina attīstība</t>
  </si>
  <si>
    <t>Šampētera nams</t>
  </si>
  <si>
    <r>
      <rPr>
        <b/>
        <sz val="11"/>
        <rFont val="Arial"/>
        <family val="2"/>
      </rPr>
      <t xml:space="preserve">Valsts policijas lietošanā esošo ēku pārbūve, atjaunošana un jaunu būvju būvniecība
</t>
    </r>
    <r>
      <rPr>
        <u/>
        <sz val="11"/>
        <rFont val="Arial"/>
        <family val="2"/>
      </rPr>
      <t xml:space="preserve">Mērķauditorija: </t>
    </r>
    <r>
      <rPr>
        <sz val="11"/>
        <rFont val="Arial"/>
        <family val="2"/>
        <charset val="186"/>
      </rPr>
      <t xml:space="preserve">Valsts policijā strādājošie un valsts policijas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valsts policijas lietošanā  esošo ēku pārbūve, atjaunošana un jaunu būvju būvniecība</t>
    </r>
  </si>
  <si>
    <t>Valsts policijas lietošanā esošo ēku pārbūve, atjaunošana un jaunu būvju būvniecība</t>
  </si>
  <si>
    <t>VP</t>
  </si>
  <si>
    <r>
      <rPr>
        <b/>
        <sz val="11"/>
        <rFont val="Arial"/>
        <family val="2"/>
      </rPr>
      <t xml:space="preserve">Valsts galvenie autoceļi (TEN-T tīkls)
</t>
    </r>
    <r>
      <rPr>
        <sz val="11"/>
        <rFont val="Arial"/>
        <family val="2"/>
        <charset val="186"/>
      </rPr>
      <t>Valsts galveno autoceļu rekonstrukcija vai modernizācija, tai skaitā robežšķērsošanas vietu infrastruktūras attīstība drošai Latvijas nākotnei</t>
    </r>
  </si>
  <si>
    <t>Valsts galvenie autoceļi (TEN-T tīkls)</t>
  </si>
  <si>
    <r>
      <rPr>
        <b/>
        <sz val="11"/>
        <rFont val="Arial"/>
        <family val="2"/>
      </rPr>
      <t xml:space="preserve">Reģionālie autoceļi (Piekļuve TEN-T tīklam)
</t>
    </r>
    <r>
      <rPr>
        <sz val="11"/>
        <rFont val="Arial"/>
        <family val="2"/>
        <charset val="186"/>
      </rPr>
      <t>Reģionālo autoceļu rekonstrukcija vai modernizācija</t>
    </r>
  </si>
  <si>
    <t>Reģionālie autoceļi (Piekļuve TEN-T tīklam)</t>
  </si>
  <si>
    <r>
      <rPr>
        <b/>
        <sz val="11"/>
        <rFont val="Arial"/>
        <family val="2"/>
      </rPr>
      <t xml:space="preserve">Dzelzceļa infrastruktūra
</t>
    </r>
    <r>
      <rPr>
        <sz val="11"/>
        <rFont val="Arial"/>
        <family val="2"/>
        <charset val="186"/>
      </rPr>
      <t>Jaunas vai modernizēta dzelzceļa infrastruktūra un iekārtas</t>
    </r>
  </si>
  <si>
    <r>
      <rPr>
        <b/>
        <sz val="11"/>
        <rFont val="Arial"/>
        <family val="2"/>
      </rPr>
      <t xml:space="preserve">Dzelzceļš, klimata mērki
</t>
    </r>
    <r>
      <rPr>
        <sz val="11"/>
        <rFont val="Arial"/>
        <family val="2"/>
        <charset val="186"/>
      </rPr>
      <t>Latvijas dzelzceļa elektrifikācijas projekta 2.posms - Pierīgas kontakttīkla modernizācija</t>
    </r>
  </si>
  <si>
    <r>
      <rPr>
        <b/>
        <sz val="11"/>
        <rFont val="Arial"/>
        <family val="2"/>
      </rPr>
      <t xml:space="preserve">Pierobežas sakaru uzlabošana un komunikācijas tīkla izveide (saziņas kanāls - rāciju saziņa izmantojot mobilo tīklu) 
</t>
    </r>
    <r>
      <rPr>
        <u/>
        <sz val="11"/>
        <rFont val="Arial"/>
        <family val="2"/>
      </rPr>
      <t>Mērķauditorija:</t>
    </r>
    <r>
      <rPr>
        <sz val="11"/>
        <rFont val="Arial"/>
        <family val="2"/>
        <charset val="186"/>
      </rPr>
      <t xml:space="preserve"> VRS, VUGD, VP
</t>
    </r>
    <r>
      <rPr>
        <u/>
        <sz val="11"/>
        <rFont val="Arial"/>
        <family val="2"/>
      </rPr>
      <t>Īstenošanas teritorija:</t>
    </r>
    <r>
      <rPr>
        <sz val="11"/>
        <rFont val="Arial"/>
        <family val="2"/>
        <charset val="186"/>
      </rPr>
      <t xml:space="preserve"> visa Latvija, Lietuvas un Igaunijas pierobeža
</t>
    </r>
    <r>
      <rPr>
        <u/>
        <sz val="11"/>
        <rFont val="Arial"/>
        <family val="2"/>
      </rPr>
      <t>Veicamās darbības:</t>
    </r>
    <r>
      <rPr>
        <sz val="11"/>
        <rFont val="Arial"/>
        <family val="2"/>
        <charset val="186"/>
      </rPr>
      <t xml:space="preserve">
Sabiedrības aizsardzības un katastrofu seku likvidēšanas (PPDR) radiosakaru tīkla kvalitātes uzlabošana pierobežā, nodrošnot operatīvo dienestu rāciju komunikāciju mobilajā tīklā būtiski uzlabojot robežapsardzes, avārijas un glābšanas dienestu  darbība efektivitāti un savstarpējo (t.sk. starptautisko) sadarbību, pilnveidojot:
- sakaru kvalitāti t.sk. tīkla pārklājumu un pieejamību vietās, kur IeM radiosakaru tīkls nav.
- funkcionalitāti
- vienotu informācijas apmaiņas vides izveidi, izmantojot modernizētus radiosakaru risinājumus;
- ārkārtas resursu pārvaldības risinājumus nacionālajās un starptautiskajās ārkārtas situācijās, kas var apdraudēt robežu drošību.
Ar vismaz vienu kaimiņvalsti saskaņota starptautiskā sadarbība un saziņa PPDR radiosakaru tīklā nodrošinot ES sauszemes robežu kontroli un vajāšanu pierobežas zonās. 
</t>
    </r>
  </si>
  <si>
    <t xml:space="preserve">Pierobežas sakaru uzlabošana un komunikācijas tīkla izveide (saziņas kanāls - rāciju saziņa izmantojot mobilo tīklu) </t>
  </si>
  <si>
    <t>IEM (VRS, VUGD, VP)</t>
  </si>
  <si>
    <r>
      <rPr>
        <b/>
        <sz val="11"/>
        <rFont val="Arial"/>
        <family val="2"/>
      </rPr>
      <t xml:space="preserve">Jaunas paaudzes radiosakaru sistēmas izveide
</t>
    </r>
    <r>
      <rPr>
        <u/>
        <sz val="11"/>
        <rFont val="Arial"/>
        <family val="2"/>
      </rPr>
      <t xml:space="preserve">Mērķauditorija: </t>
    </r>
    <r>
      <rPr>
        <sz val="11"/>
        <rFont val="Arial"/>
        <family val="2"/>
        <charset val="186"/>
      </rPr>
      <t xml:space="preserve">VP, VRS, VUGD, VDD, NMPD un avārijas dienesti
</t>
    </r>
    <r>
      <rPr>
        <u/>
        <sz val="11"/>
        <rFont val="Arial"/>
        <family val="2"/>
      </rPr>
      <t>Īstenošanas teritorija:</t>
    </r>
    <r>
      <rPr>
        <sz val="11"/>
        <rFont val="Arial"/>
        <family val="2"/>
        <charset val="186"/>
      </rPr>
      <t xml:space="preserve"> visa Latvija, Lietuvas un Igaunijas pierobeža
</t>
    </r>
    <r>
      <rPr>
        <u/>
        <sz val="11"/>
        <rFont val="Arial"/>
        <family val="2"/>
      </rPr>
      <t xml:space="preserve">Veicamās darbības: </t>
    </r>
    <r>
      <rPr>
        <sz val="11"/>
        <rFont val="Arial"/>
        <family val="2"/>
        <charset val="186"/>
      </rPr>
      <t>Esošās radiosakaru sistēmas nepārtrauktas un kvalitatīvas darbības nodrošināšanai tiks veiktas radiosakaru sistēmas tehnoloģiskā risinājuma modernizācija, kas ietver IKT infrastruktūras modernizāciju, jaunu teritoriālo bāzes staciju izvēršanu,  abonentu iekārtu kā arī radiosakaru komponenšu programmnodrošinājuma modernizāciju un funkcionalitātes uzlabošanu. Realizācija uzsākama ne ātrāk kā 2024. gadā</t>
    </r>
  </si>
  <si>
    <t>Jaunas paaudzes radiosakaru sistēmas izveide</t>
  </si>
  <si>
    <t xml:space="preserve">Aviācija
</t>
  </si>
  <si>
    <r>
      <rPr>
        <b/>
        <sz val="11"/>
        <rFont val="Arial"/>
        <family val="2"/>
      </rPr>
      <t>Aviācija</t>
    </r>
    <r>
      <rPr>
        <sz val="11"/>
        <rFont val="Arial"/>
        <family val="2"/>
        <charset val="186"/>
      </rPr>
      <t xml:space="preserve">
Gaisa satiksmes vadības sistēmu un tās atbalsta sistēmu attīstība Rīgas lidostā</t>
    </r>
  </si>
  <si>
    <r>
      <rPr>
        <b/>
        <sz val="11"/>
        <rFont val="Arial"/>
        <family val="2"/>
      </rPr>
      <t xml:space="preserve">Aviācija
</t>
    </r>
    <r>
      <rPr>
        <sz val="11"/>
        <rFont val="Arial"/>
        <family val="2"/>
        <charset val="186"/>
      </rPr>
      <t>Liepājas lidostas attīstība, 2.kārta</t>
    </r>
  </si>
  <si>
    <r>
      <rPr>
        <b/>
        <sz val="11"/>
        <rFont val="Arial"/>
        <family val="2"/>
      </rPr>
      <t xml:space="preserve">Valsts ugunsdzēsības un glābšanas dienesta (VUGD) lietošanā esošo ēku pārbūve, atjaunošana, nojaukšana un jaunu būvju būvniecība
</t>
    </r>
    <r>
      <rPr>
        <u/>
        <sz val="11"/>
        <rFont val="Arial"/>
        <family val="2"/>
      </rPr>
      <t xml:space="preserve">Mērķauditorija: </t>
    </r>
    <r>
      <rPr>
        <sz val="11"/>
        <rFont val="Arial"/>
        <family val="2"/>
        <charset val="186"/>
      </rPr>
      <t xml:space="preserve">VUGD darbinieki un VUGD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VUGD lietošanā esošo ēku pārbūve, atjaunošana, nojaukšana un jaunu būvju būvniecība</t>
    </r>
  </si>
  <si>
    <t>Valsts ugunsdzēsības un glābšanas dienesta (VUGD) lietošanā esošo ēku pārbūve, atjaunošana, nojaukšana un jaunu būvju būvniecība</t>
  </si>
  <si>
    <r>
      <rPr>
        <b/>
        <sz val="11"/>
        <rFont val="Arial"/>
        <family val="2"/>
      </rPr>
      <t xml:space="preserve">Valsts robežsardzes (VRS) lietošanā esošo ēku pārbūve, atjaunošana un jaunu būvju būvniecība
</t>
    </r>
    <r>
      <rPr>
        <u/>
        <sz val="11"/>
        <rFont val="Arial"/>
        <family val="2"/>
      </rPr>
      <t xml:space="preserve">Mērķauditorija: </t>
    </r>
    <r>
      <rPr>
        <sz val="11"/>
        <rFont val="Arial"/>
        <family val="2"/>
        <charset val="186"/>
      </rPr>
      <t xml:space="preserve">Valsts robežsardzē strādājošie un valsts policijas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lietošanā  esošo ēku pārbūve, atjaunošana un jaunu būvju būvniecība</t>
    </r>
  </si>
  <si>
    <t>Valsts robežsardzes (VRS) lietošanā esošo ēku pārbūve, atjaunošana un jaunu būvju būvniecība</t>
  </si>
  <si>
    <t>VRS</t>
  </si>
  <si>
    <r>
      <rPr>
        <b/>
        <sz val="11"/>
        <rFont val="Arial"/>
        <family val="2"/>
      </rPr>
      <t xml:space="preserve">Iekšlietu dienestu administratīvo centru būvniecība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iedzīvotāju ērtībām izveidoti visu iekšlietu dienestu administratīvie centri kā vienas pieturas āgentūras Latvijas iedzīvotājiem dalījumā pa visu Latvijas terotoriju</t>
    </r>
  </si>
  <si>
    <t>Iekšlietu dienestu administratīvo centru būvniecība</t>
  </si>
  <si>
    <r>
      <rPr>
        <b/>
        <sz val="11"/>
        <rFont val="Arial"/>
        <family val="2"/>
      </rPr>
      <t xml:space="preserve">Iekšlietu ministrijas īpašumā esošo ēku tehniskā un energoefektivitātes apsekošana, tehnisko un energoauditu slēdzienu sagatavošana
</t>
    </r>
    <r>
      <rPr>
        <u/>
        <sz val="11"/>
        <rFont val="Arial"/>
        <family val="2"/>
      </rPr>
      <t xml:space="preserve">Mērķauditorija: </t>
    </r>
    <r>
      <rPr>
        <sz val="11"/>
        <rFont val="Arial"/>
        <family val="2"/>
        <charset val="186"/>
      </rPr>
      <t xml:space="preserve">Iekšlietu sistēmā strādājošie un iekšlietu pakalpojumus saņemošie 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Iekšlietu ministrijas īpašumā esošo ēku tehniskā un energoefektivitātes apsekošana, tehnisko un energoauditu slēdzienu sagatavošana, nodrošinot Iekšlietu ministrijas īpašumā esošo ēku faktiskā stāvokļa apzināšanu, nepieciešamo drošības un tehnisko remontdarbu īstenošanu, kā arī apzināt īpašumu energoefektivitātes rādītājus ar mērķi plānot enerģijas patēriņa samazinājumu, nodrošinot energoefektivitātes uzlabošanas pasākumus ēkās</t>
    </r>
  </si>
  <si>
    <t>Iekšlietu ministrijas īpašumā esošo ēku tehniskā un energoefektivitātes apsekošana, tehnisko un energoauditu slēdzienu sagatavošana</t>
  </si>
  <si>
    <r>
      <rPr>
        <b/>
        <sz val="11"/>
        <rFont val="Arial"/>
        <family val="2"/>
      </rPr>
      <t xml:space="preserve">Valsts ugunsdzēsības un glābšanas dienesta amatpersonu nodrošināšana ar ikdienas formas tērpu,  individuālās aizsardzības līdzekļiem (speciālais apģērbs) un individuālo ekipējumu
</t>
    </r>
    <r>
      <rPr>
        <u/>
        <sz val="11"/>
        <rFont val="Arial"/>
        <family val="2"/>
      </rPr>
      <t>Mērķauditorija:</t>
    </r>
    <r>
      <rPr>
        <sz val="11"/>
        <rFont val="Arial"/>
        <family val="2"/>
        <charset val="186"/>
      </rPr>
      <t xml:space="preserve"> Valsts ugunsdzēsības un glābšanas dienesta amatpersonas ar speciālajām dienesta pakāpēm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amatpersonu nodrošināšana ar mūsdienu prasībām atbilstošiem formas tērpiem, individuālajiem aizsardzības līdzekļiem (speciālais apģērbs) un individuālo ekipējumu (tai skaitā prasību un materiālu precizēšana, iepirkuma procedūras īstenošana, līgumu slēgšana un preces saņemšana)</t>
    </r>
  </si>
  <si>
    <t>Valsts ugunsdzēsības un glābšanas dienesta amatpersonu nodrošināšana ar ikdienas formas tērpu,  individuālās aizsardzības līdzekļiem (speciālais apģērbs) un individuālo ekipējumu</t>
  </si>
  <si>
    <r>
      <rPr>
        <b/>
        <sz val="11"/>
        <rFont val="Arial"/>
        <family val="2"/>
      </rPr>
      <t xml:space="preserve">Valsts policijas reaģējošā personāla aizsardzība paaugstināta apdraudējuma gadījumos
</t>
    </r>
    <r>
      <rPr>
        <u/>
        <sz val="11"/>
        <rFont val="Arial"/>
        <family val="2"/>
      </rPr>
      <t xml:space="preserve">Mērķauditorija: </t>
    </r>
    <r>
      <rPr>
        <sz val="11"/>
        <rFont val="Arial"/>
        <family val="2"/>
        <charset val="186"/>
      </rPr>
      <t xml:space="preserve">Valsts policijas reaģējošais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Vieglo bruņu vestu iegāde Valsts policijas vajadzībām
</t>
    </r>
  </si>
  <si>
    <t xml:space="preserve">Valsts policijas reaģējošā personāla aizsardzība paaugstināta apdraudējuma gadījumos
</t>
  </si>
  <si>
    <r>
      <rPr>
        <b/>
        <sz val="11"/>
        <rFont val="Arial"/>
        <family val="2"/>
      </rPr>
      <t xml:space="preserve">Valsts policijas 12 īslaicīgās aizturēšanas vietu aprīkošana ar cilvēku un mantu drošības pārbaudes skeneriem (rentgeniem)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12  Valsts policijas īslaicīgās aizturēšanas vietu aprīkošanu ar cilvēku un mantu drošības pārbaudes skeneriem (rentgena) un to programmnodrošinājumu ievietoto personu ātrai un kvalitatīvai pārmeklēšanai, tādējādi samazinot personas privātuma aizskārumu, neatļautu vielu un priekšmetu, ar ko var nodarīt kaitējumu citiem un sev, nonākšanu īslaicīgās aizturēšanas vietās, kā arī būtiski atslogojot īslaicīgās aizturēšanas vietās nodarbinātos, jo personu un mantu pārmeklēšana ir ļoti laikietilpīgs process</t>
    </r>
  </si>
  <si>
    <t>Valsts policijas 12 īslaicīgās aizturēšanas vietu aprīkošana ar cilvēku un mantu drošības pārbaudes skeneriem (rentgeniem)</t>
  </si>
  <si>
    <r>
      <rPr>
        <b/>
        <sz val="11"/>
        <rFont val="Arial"/>
        <family val="2"/>
      </rPr>
      <t xml:space="preserve">Valsts policijas 12 īslaicīgās aizturēšanas vietu aprīkošana ar daktiloskopēšanas iekārtām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12 Valsts policijas īslaicīgās aizturēšanas vietu un iecirkņu aprīkošanu ar modernām un papildus resursus neprasošām daktiloskopēšanas iekārtām (dzīvajiem skeneriem) un mūsdienu prasībām atbilstošiem bezvadu fotoaparātiem ar atbilstošu programmnodrošinājumu</t>
    </r>
  </si>
  <si>
    <t>Valsts policijas 12 īslaicīgās aizturēšanas vietu aprīkošana ar daktiloskopēšanas iekārtām</t>
  </si>
  <si>
    <r>
      <rPr>
        <b/>
        <sz val="11"/>
        <rFont val="Arial"/>
        <family val="2"/>
      </rPr>
      <t xml:space="preserve">Valsts policijas 5 reģionālo iecirkņu aprīkošana ar videokonferenču iekārtām
</t>
    </r>
    <r>
      <rPr>
        <u/>
        <sz val="11"/>
        <rFont val="Arial"/>
        <family val="2"/>
      </rPr>
      <t xml:space="preserve">Mērķauditorija: </t>
    </r>
    <r>
      <rPr>
        <sz val="11"/>
        <rFont val="Arial"/>
        <family val="2"/>
        <charset val="186"/>
      </rPr>
      <t xml:space="preserve">Valsts policijas 5 reģionālie iecirkņi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5 Valsts policijas iecirkņu (pa vienam katrā reģiona pārvaldē) aprīkošanu ar videokonferenču iekārtu</t>
    </r>
  </si>
  <si>
    <t>Valsts policijas 5 reģionālo iecirkņu aprīkošana ar videokonferenču iekārtām</t>
  </si>
  <si>
    <r>
      <rPr>
        <b/>
        <sz val="11"/>
        <rFont val="Arial"/>
        <family val="2"/>
      </rPr>
      <t xml:space="preserve">Veikt  Valsts policijas transportlīdzekļu atjaunošana un uzturēšana atbilstošā tehniskā kārtībā
</t>
    </r>
    <r>
      <rPr>
        <u/>
        <sz val="11"/>
        <rFont val="Arial"/>
        <family val="2"/>
      </rPr>
      <t xml:space="preserve">Mērķauditorija: </t>
    </r>
    <r>
      <rPr>
        <sz val="11"/>
        <rFont val="Arial"/>
        <family val="2"/>
        <charset val="186"/>
      </rPr>
      <t xml:space="preserve">Valsts policija un tās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Jaunu transportlīdzekļu iegāde Valsts policijai un esošo transportlīdzekļu uzturēšana un remonti</t>
    </r>
  </si>
  <si>
    <t>Veikt  Valsts policijas transportlīdzekļu atjaunošana un uzturēšana atbilstošā tehniskā kārtībā</t>
  </si>
  <si>
    <r>
      <rPr>
        <b/>
        <sz val="11"/>
        <rFont val="Arial"/>
        <family val="2"/>
      </rPr>
      <t xml:space="preserve">Transportlīdzekļu attālinātā identifikācija
</t>
    </r>
    <r>
      <rPr>
        <u/>
        <sz val="11"/>
        <rFont val="Arial"/>
        <family val="2"/>
      </rPr>
      <t xml:space="preserve">Mērķauditorija: </t>
    </r>
    <r>
      <rPr>
        <sz val="11"/>
        <rFont val="Arial"/>
        <family val="2"/>
        <charset val="186"/>
      </rPr>
      <t xml:space="preserve">Valsts Policija
</t>
    </r>
    <r>
      <rPr>
        <u/>
        <sz val="11"/>
        <rFont val="Arial"/>
        <family val="2"/>
      </rPr>
      <t>Īstenošanas teritorija:</t>
    </r>
    <r>
      <rPr>
        <b/>
        <sz val="11"/>
        <rFont val="Arial"/>
        <family val="2"/>
      </rPr>
      <t xml:space="preserve"> </t>
    </r>
    <r>
      <rPr>
        <sz val="11"/>
        <rFont val="Arial"/>
        <family val="2"/>
        <charset val="186"/>
      </rPr>
      <t xml:space="preserve">visa Latvija
</t>
    </r>
    <r>
      <rPr>
        <u/>
        <sz val="11"/>
        <rFont val="Arial"/>
        <family val="2"/>
      </rPr>
      <t xml:space="preserve">Veicamās darbības: </t>
    </r>
    <r>
      <rPr>
        <sz val="11"/>
        <rFont val="Arial"/>
        <family val="2"/>
        <charset val="186"/>
      </rPr>
      <t>Uzlabot noziedzības apkarošanas un novēršanas spējas veicot transportlīdzekļu attālionāto identifikāciju</t>
    </r>
  </si>
  <si>
    <t>Transportlīdzekļu attālinātā identifikācija</t>
  </si>
  <si>
    <r>
      <rPr>
        <b/>
        <sz val="11"/>
        <rFont val="Arial"/>
        <family val="2"/>
      </rPr>
      <t xml:space="preserve">Valsts policijas uz pierādījumiem balstītas izmeklēšanas funkciju stiprināšana
</t>
    </r>
    <r>
      <rPr>
        <u/>
        <sz val="11"/>
        <rFont val="Arial"/>
        <family val="2"/>
      </rPr>
      <t xml:space="preserve">Mērķauditorija: </t>
    </r>
    <r>
      <rPr>
        <sz val="11"/>
        <rFont val="Arial"/>
        <family val="2"/>
        <charset val="186"/>
      </rPr>
      <t xml:space="preserve">Valsts policijas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Tehnoloģiskie līdzekļi/risinājumi (audio/video) likumpārkāpumu fiksēšanai un pierādījumu nostiprināšanai, t.i. "body" kameru iegāde (datu uzglabāšanu nodrošinot IC serveros)</t>
    </r>
  </si>
  <si>
    <t>Valsts policijas uz pierādījumiem balstītas izmeklēšanas funkciju stiprināšana</t>
  </si>
  <si>
    <r>
      <rPr>
        <b/>
        <sz val="11"/>
        <rFont val="Arial"/>
        <family val="2"/>
      </rPr>
      <t xml:space="preserve">Valsts policijas amatpersonu ar speciālajām dienesta pakāpēm nodrošināšana ar dienesta uzdevumu veikšanai atbilstošiem formas tērpiem un speciālo apģērbu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policijas amatpersonu ar speciālajām dienesta pakāpēm formas tērpu un speciālā apģērba iegāde nodrošinot amatpersonu darba drosības un aizsardzības prasību izpildi</t>
    </r>
  </si>
  <si>
    <t xml:space="preserve">Valsts policijas amatpersonu ar speciālajām dienesta pakāpēm nodrošināšana ar dienesta uzdevumu veikšanai atbilstošiem formas tērpiem un speciālo apģērbu
</t>
  </si>
  <si>
    <r>
      <rPr>
        <b/>
        <sz val="11"/>
        <rFont val="Arial"/>
        <family val="2"/>
      </rPr>
      <t xml:space="preserve">Degvielas izdevumu sadārdzinājums saistībā ar nodokļu pieaugumu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Degvielas nodrošinājums IeM iestāžu uzdevumu efektīvai veikšanai</t>
    </r>
  </si>
  <si>
    <t xml:space="preserve">Degvielas izdevumu sadārdzinājums saistībā ar nodokļu pieaugumu
</t>
  </si>
  <si>
    <r>
      <rPr>
        <b/>
        <sz val="11"/>
        <rFont val="Arial"/>
        <family val="2"/>
      </rPr>
      <t xml:space="preserve">Papildu 50 tehnisko līdzekļu (fotoradaru) un 50 to “mulāžu” uzstādīšana 
</t>
    </r>
    <r>
      <rPr>
        <u/>
        <sz val="11"/>
        <rFont val="Arial"/>
        <family val="2"/>
      </rPr>
      <t xml:space="preserve">Mērķauditorija: </t>
    </r>
    <r>
      <rPr>
        <sz val="11"/>
        <rFont val="Arial"/>
        <family val="2"/>
        <charset val="186"/>
      </rPr>
      <t xml:space="preserve">Latvijas ceļu satiksmes dalībnieki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Papildu 50 tehnisko līdzekļu (fotoradaru) un 50 to “mulāžu” uzstādīšana laikposmā no 2021. līdz 2023.gadam un darbības nodrošināšana</t>
    </r>
  </si>
  <si>
    <t xml:space="preserve">Papildu 50 tehnisko līdzekļu (fotoradaru) un 50 to “mulāžu” uzstādīšana 
</t>
  </si>
  <si>
    <r>
      <rPr>
        <b/>
        <sz val="11"/>
        <rFont val="Arial"/>
        <family val="2"/>
      </rPr>
      <t xml:space="preserve">Globāli inovatīvu un 5G augsto tehnoloģiju ieviešanai atbilstoši risinājumi un ieguldījumi Valsts policijā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Līdz 2025.g. Latvijā elektronisko sakaru nozarē plānots attīstīt 5G mobilo sakaru tehnoloģiju. Šī tehnoloģija sniegs būtiskas priekšrocības datu apritē, kas ir nozīmīgas IeM Valsts policijas ikdienas funkciju nodrošināšanā. Vienlaicīgi būs nepieciešami arī finansiālie līdzekļi lai nodrošinātu tehnisko iekārtu iegādi, uzturēšanu  un apkalpošanu. 5G mobilo sakaru tehnoloģija nodrošinās ātru liela apjoma datu plūsmas apriti, kuras apstrādei, analīzei un uzglabāšanai nepieciešami atbilstošas jaudas tehniskie resursi.</t>
    </r>
  </si>
  <si>
    <t xml:space="preserve">Globāli inovatīvu un 5G augsto tehnoloģiju ieviešanai atbilstoši risinājumi un ieguldījumi Valsts policijā
</t>
  </si>
  <si>
    <r>
      <rPr>
        <b/>
        <sz val="11"/>
        <rFont val="Arial"/>
        <family val="2"/>
      </rPr>
      <t xml:space="preserve">Policijas uzraudzības un kontroles funkciju digitalizācija aprīkojot valsts policijas iecirkņus ar pirkstu nospiedumu skeneriem
</t>
    </r>
    <r>
      <rPr>
        <u/>
        <sz val="11"/>
        <rFont val="Arial"/>
        <family val="2"/>
      </rPr>
      <t>Mērķauditorija:</t>
    </r>
    <r>
      <rPr>
        <sz val="11"/>
        <rFont val="Arial"/>
        <family val="2"/>
        <charset val="186"/>
      </rPr>
      <t xml:space="preserve"> Valsts policijas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Valsts policijas iecirkņu aprīkošanu ar pirkstu nospiedumu skeneri un tā apkalpojošās programmatūras nodrošinājumu (savienojot ar “Uzskaišu kategorijām” vai “NIIP”)
</t>
    </r>
  </si>
  <si>
    <t xml:space="preserve">Policijas uzraudzības un kontroles funkciju digitalizācija aprīkojot valsts policijas iecirkņus ar pirkstu nospiedumu skeneriem
</t>
  </si>
  <si>
    <r>
      <rPr>
        <b/>
        <sz val="11"/>
        <rFont val="Arial"/>
        <family val="2"/>
      </rPr>
      <t xml:space="preserve">Policijas uzraudzības un kontroles funkciju digitalizācija - Dronu pārtveršana
</t>
    </r>
    <r>
      <rPr>
        <u/>
        <sz val="11"/>
        <rFont val="Arial"/>
        <family val="2"/>
      </rPr>
      <t xml:space="preserve">Mērķauditorija: </t>
    </r>
    <r>
      <rPr>
        <sz val="11"/>
        <rFont val="Arial"/>
        <family val="2"/>
        <charset val="186"/>
      </rPr>
      <t xml:space="preserve">Valsts policijas un tās pakalpojumu saņēmēji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Automatizēto bez pilota  vadāmo iekārtu un transportlīdzekļu attīstības temps un to izmantošanas intensitātes kāpums (to starpā, likumpārkāpumu izdarīšanā) nosaka vajadzību Valsts policijas struktūrvienību nodrošinājumam ar jauniem  tehnoloģiskiem līdzekļi/risinājumi  automātisko iekārto  veikto pārkāpumu novēršanai, pārkāpumu fiksēšanai un pierādījumu iegūšanai.</t>
    </r>
  </si>
  <si>
    <t xml:space="preserve">Policijas uzraudzības un kontroles funkciju digitalizācija - Dronu pārtveršana
</t>
  </si>
  <si>
    <r>
      <rPr>
        <b/>
        <sz val="11"/>
        <rFont val="Arial"/>
        <family val="2"/>
      </rPr>
      <t xml:space="preserve">Valsts policijas procesuālo lēmumu pieņemšanas stiprināšana e-vidē
</t>
    </r>
    <r>
      <rPr>
        <u/>
        <sz val="11"/>
        <rFont val="Arial"/>
        <family val="2"/>
      </rPr>
      <t xml:space="preserve">Mērķauditorija: </t>
    </r>
    <r>
      <rPr>
        <sz val="11"/>
        <rFont val="Arial"/>
        <family val="2"/>
        <charset val="186"/>
      </rPr>
      <t xml:space="preserve">Valsts policija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Administratīvās atbildības likuma prasību izpilde. Nodrošināta Administratīvās atbildības likuma prasību izpilde - administratīvo pārkāpumu uzskaites sistēmas pilnveidošana un uzturēšana. Iegādāta datortehnika, lai nodrošinātu procesuālo lēmumu pieņemšanu e-vidē</t>
    </r>
  </si>
  <si>
    <t xml:space="preserve">Valsts policijas procesuālo lēmumu pieņemšanas stiprināšana e-vidē
</t>
  </si>
  <si>
    <r>
      <rPr>
        <b/>
        <sz val="11"/>
        <rFont val="Arial"/>
        <family val="2"/>
      </rPr>
      <t xml:space="preserve">Dienesta transportlīdzekļu nepamatotas izmantošanas risks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Dienesta transportlīdzekļu ekspluatācijas kontroles sistēmas ieviešana.
Izveidot mūsdienīgu, efektīvu un objektīvu kontroles sistēmu, maksimāli izslēdzot cilvēciskā faktora ietekmi noteiktos kontroles procesos.
</t>
    </r>
  </si>
  <si>
    <t xml:space="preserve">Dienesta transportlīdzekļu nepamatotas izmantošanas risks
</t>
  </si>
  <si>
    <r>
      <rPr>
        <b/>
        <sz val="11"/>
        <rFont val="Arial"/>
        <family val="2"/>
      </rPr>
      <t xml:space="preserve">Klasificēto dokumentu uzskaites sistēmas ieviešana un uzturēšana
</t>
    </r>
    <r>
      <rPr>
        <u/>
        <sz val="11"/>
        <rFont val="Arial"/>
        <family val="2"/>
      </rPr>
      <t>Mērķauditorija:</t>
    </r>
    <r>
      <rPr>
        <sz val="11"/>
        <rFont val="Arial"/>
        <family val="2"/>
        <charset val="186"/>
      </rPr>
      <t xml:space="preserve"> Mērķauditorija: 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Uzlabota klasificēto dokumentu uzskaites aprites kārtība un  samazināts risks valsts noslēpumu saturošas informācijas noplūdei</t>
    </r>
  </si>
  <si>
    <t xml:space="preserve">Klasificēto dokumentu uzskaites sistēmas ieviešana un uzturēšana
</t>
  </si>
  <si>
    <r>
      <rPr>
        <b/>
        <sz val="11"/>
        <rFont val="Arial"/>
        <family val="2"/>
      </rPr>
      <t xml:space="preserve">Valsts noslēpuma aizsardzības pasākumu uzlabošana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normatīvo aktu prasībām atbilstoša klasificētās informācijas sagatavošana un uzglabāšana</t>
    </r>
  </si>
  <si>
    <t xml:space="preserve">Valsts noslēpuma aizsardzības pasākumu uzlabošana
</t>
  </si>
  <si>
    <r>
      <rPr>
        <b/>
        <sz val="11"/>
        <rFont val="Arial"/>
        <family val="2"/>
      </rPr>
      <t xml:space="preserve">Videonovērošanas sistēmas attīstība (ANPR, TAV, AKLIS, Ieroči)
</t>
    </r>
    <r>
      <rPr>
        <u/>
        <sz val="11"/>
        <rFont val="Arial"/>
        <family val="2"/>
      </rPr>
      <t>Mērķauditorija:</t>
    </r>
    <r>
      <rPr>
        <sz val="11"/>
        <rFont val="Arial"/>
        <family val="2"/>
        <charset val="186"/>
      </rPr>
      <t xml:space="preserve"> visas IeM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Centralizēti vadāmu un intelektuiālu videonovērošanas sistēmu ierīkošana IeM objektu apsardzei, tostarp, specifisku telpu/objektu apsardzei, kuras tiek lietotas lietisko pierādījumu uzglabāšanai, Ieroču uzglabāšanai, īslaicīgai aizturēšanai, operatīvo drošības pasākumu plānosānai, slepenības režība uzlabošanai, transportlīdzekļu plūsmu kontrolei un notikumu fiksācijai video formātā.</t>
    </r>
  </si>
  <si>
    <t>Videonovērošanas sistēmas attīstība (ANPR, TAV, AKLIS, Ieroči)</t>
  </si>
  <si>
    <r>
      <rPr>
        <b/>
        <sz val="11"/>
        <rFont val="Arial"/>
        <family val="2"/>
      </rPr>
      <t xml:space="preserve">Noziedzīgi iegūtu līdzekļu legalizācijas un terorisma finansēšanas novēršana
</t>
    </r>
    <r>
      <rPr>
        <u/>
        <sz val="11"/>
        <rFont val="Arial"/>
        <family val="2"/>
      </rPr>
      <t>Mērķauditorija:</t>
    </r>
    <r>
      <rPr>
        <sz val="11"/>
        <rFont val="Arial"/>
        <family val="2"/>
        <charset val="186"/>
      </rPr>
      <t xml:space="preserve"> Iekšlietu resora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Lai</t>
    </r>
    <r>
      <rPr>
        <sz val="11"/>
        <rFont val="Arial"/>
        <family val="2"/>
        <charset val="186"/>
      </rPr>
      <t xml:space="preserve"> nodrošinātu Finanšu izlūkošanas dienestu ar darbam nepieciešamajām ziņām un statistiskajiem rādītājiem par kriminālprocesiem un tajos arestētajām, izņemtajām mantām atbilstoši FATF 33 rekomendācijām, nepieciešams veikt Kriminālprocesa informācijas sistēmas pilnveidošanu</t>
    </r>
  </si>
  <si>
    <t>Noziedzīgi iegūtu līdzekļu legalizācijas un terorisma finansēšanas novēršana</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</si>
  <si>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robežas joslas infrastruktūras izbūve gar Latvijas Republikas – Krievijas federācijas robežu, lai novērstu  nelikumīgu  robežšķērsošanu</t>
    </r>
  </si>
  <si>
    <t>Valsts robežas joslas infrastruktūras izbūve</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</si>
  <si>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darbības:Valsts robežas joslas infrastruktūras izbūve gar Latvijas Republikas  - Baltkrievijas Republikas robežu</t>
    </r>
  </si>
  <si>
    <r>
      <rPr>
        <b/>
        <sz val="11"/>
        <rFont val="Arial"/>
        <family val="2"/>
      </rPr>
      <t xml:space="preserve">Droša Latvijas valsts iekšējā telpa (Valsts robežsardzes aviācijas kapacitātes uzturēšana)
</t>
    </r>
    <r>
      <rPr>
        <u/>
        <sz val="11"/>
        <rFont val="Arial"/>
        <family val="2"/>
      </rPr>
      <t xml:space="preserve">Mērķauditorija: </t>
    </r>
    <r>
      <rPr>
        <sz val="11"/>
        <rFont val="Arial"/>
        <family val="2"/>
        <charset val="186"/>
      </rPr>
      <t xml:space="preserve">VRS Aviācijas pārvalde
</t>
    </r>
    <r>
      <rPr>
        <u/>
        <sz val="11"/>
        <rFont val="Arial"/>
        <family val="2"/>
      </rPr>
      <t>Īstenošanas teritorija:</t>
    </r>
    <r>
      <rPr>
        <sz val="11"/>
        <rFont val="Arial"/>
        <family val="2"/>
        <charset val="186"/>
      </rPr>
      <t xml:space="preserve"> VRS Aviācijas pārvalde
</t>
    </r>
    <r>
      <rPr>
        <u/>
        <sz val="11"/>
        <rFont val="Arial"/>
        <family val="2"/>
      </rPr>
      <t>Veicamās darbības:</t>
    </r>
    <r>
      <rPr>
        <sz val="11"/>
        <rFont val="Arial"/>
        <family val="2"/>
        <charset val="186"/>
      </rPr>
      <t xml:space="preserve"> Veikt  valsts robežsardzes gaisa kuģu uzturēšanu esošā līmenī un helikopters ar papildus aprīkojumu, viendzinēja helikopteru AW119MKII G100H iegāde VRS Aviācijas pārvaldes teritorijā
    </t>
    </r>
  </si>
  <si>
    <t>Droša Latvijas valsts iekšējā telpa (Valsts robežsardzes aviācijas kapacitātes uzturēšana)</t>
  </si>
  <si>
    <r>
      <rPr>
        <b/>
        <sz val="11"/>
        <rFont val="Arial"/>
        <family val="2"/>
      </rPr>
      <t xml:space="preserve">Droša Latvijas valsts iekšējā telpa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Veicamās darbības:</t>
    </r>
    <r>
      <rPr>
        <sz val="11"/>
        <rFont val="Arial"/>
        <family val="2"/>
        <charset val="186"/>
      </rPr>
      <t xml:space="preserve">Kuģu RK-03 “TIIRA” un RK-12 "VALPAS" kuģošanas spējas atjaunošana, kā arī  iekārtu, sistēmu un mezglu atjaunošana un uzturēšana atbilstošā tehniskā kārtībā
</t>
    </r>
  </si>
  <si>
    <t>Droša Latvijas valsts iekšējā telpa</t>
  </si>
  <si>
    <r>
      <rPr>
        <b/>
        <sz val="11"/>
        <rFont val="Arial"/>
        <family val="2"/>
      </rPr>
      <t xml:space="preserve">Nodrošināšana ar formas tērpu
</t>
    </r>
    <r>
      <rPr>
        <u/>
        <sz val="11"/>
        <rFont val="Arial"/>
        <family val="2"/>
      </rPr>
      <t>Mērķauditorija:</t>
    </r>
    <r>
      <rPr>
        <sz val="11"/>
        <rFont val="Arial"/>
        <family val="2"/>
        <charset val="186"/>
      </rPr>
      <t xml:space="preserve"> Valsts robežsardzes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amatpersonas ar speciālajām dienesta pakāpēm ar dienesta pienākumu izpildei nepieciešamo kvalitatīvu un mūsdienu prasībām atbilstošu formas tērpu un speciālo apģērbu</t>
    </r>
  </si>
  <si>
    <t>Nodrošināšana ar formas tērpu</t>
  </si>
  <si>
    <r>
      <rPr>
        <b/>
        <sz val="11"/>
        <rFont val="Arial"/>
        <family val="2"/>
      </rPr>
      <t xml:space="preserve">Paaugstināt Paternieku un Silenes robežšķērsošanas vietu kapacitāti (Amatpersonu skaita palielināšana)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rPr>
      <t xml:space="preserve"> </t>
    </r>
    <r>
      <rPr>
        <sz val="11"/>
        <rFont val="Arial"/>
        <family val="2"/>
        <charset val="186"/>
      </rPr>
      <t xml:space="preserve">Latvijas robeža
</t>
    </r>
    <r>
      <rPr>
        <u/>
        <sz val="11"/>
        <rFont val="Arial"/>
        <family val="2"/>
      </rPr>
      <t>Veicamās darbības:</t>
    </r>
    <r>
      <rPr>
        <sz val="11"/>
        <rFont val="Arial"/>
        <family val="2"/>
        <charset val="186"/>
      </rPr>
      <t xml:space="preserve"> 
Amatpersonu skaita palielināšana Silenes un Pāternieku robežšķērsošanas vietās pēc to modernizācijas.
Silenes un Pāternieku robežšķērsošanas vietu modernizācijas ietvaros tiks izveidotas papildus braukšanas joslas pārbaudes zonā, pagarināta nojume virs pārbaudes zonas, kas ļauj vienlaicīgi pārbaudīt vairākus transportlīdzekļus un personas, kā arī tiks izveidotas papildus darba vietas pārbaudes zonā. 
</t>
    </r>
  </si>
  <si>
    <t>Paaugstināt Paternieku un Silenes robežšķērsošanas vietu kapacitāti (Amatpersonu skaita palielināšana)</t>
  </si>
  <si>
    <r>
      <rPr>
        <b/>
        <sz val="11"/>
        <rFont val="Arial"/>
        <family val="2"/>
      </rPr>
      <t xml:space="preserve">Valsts robežsardzes atbalsta funkcijas kapacitātes stiprināšana
</t>
    </r>
    <r>
      <rPr>
        <u/>
        <sz val="11"/>
        <rFont val="Arial"/>
        <family val="2"/>
      </rPr>
      <t xml:space="preserve">Mērķauditorija: </t>
    </r>
    <r>
      <rPr>
        <sz val="11"/>
        <rFont val="Arial"/>
        <family val="2"/>
        <charset val="186"/>
      </rPr>
      <t xml:space="preserve">Valsts robežsardzes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atbalsta funkcijas kapacitātes stiprināšana (darbinieku mēnešalgu izlīdzināšana ar Iekšlietu ministrijas padotības iestādēs noteikto mēnešalgu līmeni)</t>
    </r>
  </si>
  <si>
    <t>Valsts robežsardzes atbalsta funkcijas kapacitātes stiprināšana</t>
  </si>
  <si>
    <r>
      <rPr>
        <b/>
        <sz val="11"/>
        <rFont val="Arial"/>
        <family val="2"/>
      </rPr>
      <t xml:space="preserve">Robežsargu skaita palielināšana, kapacitātes stiprināšana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Robežsargu skaita blīvumu uz "zaļās" robežas palielināšana atkarībā no pastāvošajiem riska faktoriem</t>
    </r>
  </si>
  <si>
    <t>Robežsargu skaita palielināšana, kapacitātes stiprināšana</t>
  </si>
  <si>
    <r>
      <rPr>
        <b/>
        <sz val="11"/>
        <rFont val="Arial"/>
        <family val="2"/>
      </rPr>
      <t>Kvalitatīvs drošības (Valsts robežsardzes) pakalpojums, kas palielinātu efektivitāti, reaģēšanas ātrumu, kā arī mazinātu riskus nelegālo robežšķērsotāju pretošanās gadījumā</t>
    </r>
    <r>
      <rPr>
        <sz val="11"/>
        <rFont val="Arial"/>
        <family val="2"/>
      </rPr>
      <t xml:space="preserve">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robežsardzes ātrās reaģēšanas grupas izveidošana</t>
    </r>
  </si>
  <si>
    <t>Kvalitatīvs drošības (Valsts robežsardzes) pakalpojums, kas palielinātu efektivitāti, reaģēšanas ātrumu, kā arī mazinātu riskus nelegālo robežšķērsotāju pretošanās gadījumā</t>
  </si>
  <si>
    <r>
      <rPr>
        <b/>
        <sz val="11"/>
        <rFont val="Arial"/>
        <family val="2"/>
      </rPr>
      <t xml:space="preserve">Videonovērošanas un tehnisko uzraudzības sistēmu atjaunošana un  darbības nepārtrauktības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Videonovērošanas un tehnisko uzraudzības sistēmu atjaunošanas un  darbības nepārtrauktības nodrošināšana( 61 tāldarbības videonovērošanas kameras 458 stacionāru un grozāmās CCTV kameras, 328 sensoru uztveršanas sistēmas komplekti un 14 mobilie novērošanas kompleksi)</t>
    </r>
  </si>
  <si>
    <t>Videonovērošanas un tehnisko uzraudzības sistēmu atjaunošana un  darbības nepārtrauktības nodrošināšana</t>
  </si>
  <si>
    <r>
      <rPr>
        <b/>
        <sz val="11"/>
        <rFont val="Arial"/>
        <family val="2"/>
      </rPr>
      <t xml:space="preserve">Eiropas Robežu un krasta apsardzes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Veicamās darbības:</t>
    </r>
    <r>
      <rPr>
        <sz val="11"/>
        <rFont val="Arial"/>
        <family val="2"/>
        <charset val="186"/>
      </rPr>
      <t xml:space="preserve"> Valsts robežsardzes amatpersonu skaitu palielināšana par 67 amatpersonām</t>
    </r>
  </si>
  <si>
    <t>Eiropas Robežu un krasta apsardzes nodrošināšana</t>
  </si>
  <si>
    <r>
      <rPr>
        <b/>
        <sz val="11"/>
        <rFont val="Arial"/>
        <family val="2"/>
      </rPr>
      <t xml:space="preserve">Iestādes kapacitātes nodrošināšana veikt klasificētas informācijas apmaiņu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Aizsargātas klasificētas informācijas (līdz pakāpei “Slepeni”) aprites nodrošināšana starp Valsts robežsardzes struktūrvienībām, Nacionāliem bruņotiem spēku vienībām un valsts drošības iestādēm
</t>
    </r>
  </si>
  <si>
    <t>Iestādes kapacitātes nodrošināšana veikt klasificētas informācijas apmaiņu</t>
  </si>
  <si>
    <t>AizM
NBS
SAB
SM
LVRTC</t>
  </si>
  <si>
    <r>
      <rPr>
        <b/>
        <sz val="11"/>
        <rFont val="Arial"/>
        <family val="2"/>
      </rPr>
      <t xml:space="preserve">VRS transportlīdzekļu nomaiņa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 xml:space="preserve">Veicamās darbības: </t>
    </r>
    <r>
      <rPr>
        <sz val="11"/>
        <rFont val="Arial"/>
        <family val="2"/>
        <charset val="186"/>
      </rPr>
      <t>Nepieciešams pakāpeniska transportlīdzekļu nomaiņa</t>
    </r>
  </si>
  <si>
    <t>VRS transportlīdzekļu nomaiņa</t>
  </si>
  <si>
    <r>
      <rPr>
        <b/>
        <sz val="11"/>
        <rFont val="Arial"/>
        <family val="2"/>
      </rPr>
      <t xml:space="preserve">Radiometriskās kontroles nodrošināšana preču  plūsmai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Nodrošināt radiometriskās kontroles aprīkojuma apkopju un remontu veikšanu, kas nodrošinās radiometriskās kontroles sistēmas stabilu un nepārtrauktu darbību</t>
    </r>
  </si>
  <si>
    <t xml:space="preserve">Radiometriskās kontroles nodrošināšana preču  plūsmai
</t>
  </si>
  <si>
    <r>
      <rPr>
        <b/>
        <sz val="11"/>
        <rFont val="Arial"/>
        <family val="2"/>
      </rPr>
      <t xml:space="preserve">Ieceļošanas/izceļošanas sistēmas (IIS) ieviešana Latvijas Republikā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Ieceļošanas/izceļošanas sistēmas (IIS) ieviešana Latvijas Republikā</t>
    </r>
  </si>
  <si>
    <t>Ieceļošanas/izceļošanas sistēmas (IIS) ieviešana Latvijas Republikā</t>
  </si>
  <si>
    <r>
      <rPr>
        <b/>
        <sz val="11"/>
        <rFont val="Arial"/>
        <family val="2"/>
      </rPr>
      <t xml:space="preserve">Eiropas ceļošanas informācijas un atļauju sistēmas (ETIAS) ieviešana Latvijas Republikā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Eiropas ceļošanas informācijas un atļauju sistēmas (ETIAS) ieviešana Latvijas Republikā</t>
    </r>
  </si>
  <si>
    <t>Eiropas ceļošanas informācijas un atļauju sistēmas (ETIAS) ieviešana Latvijas Republikā</t>
  </si>
  <si>
    <r>
      <rPr>
        <b/>
        <sz val="11"/>
        <rFont val="Arial"/>
        <family val="2"/>
      </rPr>
      <t xml:space="preserve">Nodrošināt VRS teritoriālo pārvalžu struktūrvienības ar tehnisko aprīkojumu e-apmācību apguvei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 xml:space="preserve">Palielinās amatpersonu skaits, kuras apgūst kvalifikācijas paaugstināšanas programmas e-apmācību vidē, tādejādi TIKS pilnveidota VRS amatpersonu profesionālā kompetence
</t>
    </r>
  </si>
  <si>
    <t>Nodrošināt VRS teritoriālo pārvalžu struktūrvienības ar tehnisko aprīkojumu e-apmācību apguvei</t>
  </si>
  <si>
    <r>
      <rPr>
        <b/>
        <sz val="11"/>
        <rFont val="Arial"/>
        <family val="2"/>
      </rPr>
      <t xml:space="preserve">Lidostas "Rīga" robežkontroles punkta kapacitātes paaugstināšana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lidostas "Rīga" pasažieri
</t>
    </r>
    <r>
      <rPr>
        <u/>
        <sz val="11"/>
        <rFont val="Arial"/>
        <family val="2"/>
      </rPr>
      <t xml:space="preserve">Veicamās darbības: </t>
    </r>
    <r>
      <rPr>
        <sz val="11"/>
        <rFont val="Arial"/>
        <family val="2"/>
        <charset val="186"/>
      </rPr>
      <t xml:space="preserve">Nodrošināt robežpārbaudi lidostas "Rīga"robežšķērsošanas vietā, ievērojot ievērojamu pasažieru pieplūduma pieugumu. Nepieciešams palielināt amata vietas sekojošā apmērā:
1) 8 vecākie inspektori – no kuriem 5 veiktu procesuālās darbības, tajā skaitā sastādītu procesuālos un dienesta dokumentus, veiktu administratīvo pārkāpumu lietu lietvedību un 3 veiktu ielidošanas, izlidošanas un tranzīta sektoros norīkojuma veidu „Sektora vecākais”;
2) 27 inspektori – kuri nodrošinātu robežpārbaudi pamattermināļos un 3 biznesa aviācijas termināļos, ABC vārtu uzraudzības pienākumus, sagaidītu un pavadītu deportējamās personas, veiktu profilēšanu lidostas publiskajā daļā, kā arī  ielidojošiem un izlidojošiem reisiem Šengenas terminālī, aizturētu, pavadītu un nodotu aizturētās personas, nepieciešamības gadījumā veiktu kontrolmērījumus paaugstināta jonizējošā starojuma gadījumos.
</t>
    </r>
  </si>
  <si>
    <t>Lidostas "Rīga" robežkontroles punkta kapacitātes paaugstināšana</t>
  </si>
  <si>
    <r>
      <rPr>
        <b/>
        <sz val="11"/>
        <rFont val="Arial"/>
        <family val="2"/>
      </rPr>
      <t xml:space="preserve">Valsts robežsardzes un NBS darba samaksas pielīdzināšana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Valsts robežsardzes dienestā ir būtiska atšķirība no civilās vides, jo jauni cilvēkresursi ieplūst tikai caur struktūras “pamatni” jeb Valsts robežsardzes koledžu  no kareivju līmeņa amatiem.  Tālākā izaugsme prasa ilgus gadus, mācību un praktiskās pieredzes uzkrāšanu, tāpēc svarīgi ir ne tikai piesaistīt jaunus, bet arī noturēt esošos robežsargus darbam ilgtermiņā
</t>
    </r>
  </si>
  <si>
    <t xml:space="preserve">Valsts robežsardzes un NBS darba samaksas pielīdzināšana </t>
  </si>
  <si>
    <r>
      <rPr>
        <b/>
        <sz val="11"/>
        <rFont val="Arial"/>
        <family val="2"/>
      </rPr>
      <t xml:space="preserve">Informācijas sistēmas izstrāde IeM sistēmas iestāžu amatpersonu sociālo garantiju administrēšanai un fiziskās sagatavotības pārbaužu norises nodrošināšanai un rezultātu uzskaitei
</t>
    </r>
    <r>
      <rPr>
        <u/>
        <sz val="11"/>
        <rFont val="Arial"/>
        <family val="2"/>
      </rPr>
      <t xml:space="preserve">Mērķauditorija: </t>
    </r>
    <r>
      <rPr>
        <sz val="11"/>
        <rFont val="Arial"/>
        <family val="2"/>
        <charset val="186"/>
      </rPr>
      <t xml:space="preserve">Iekšlietu sistēmas iestāžu amatpersonas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Izstrādāta mūsdienīga informācijas sistēma amatpersonu sociālo garantiju administrēšanai
2. Amatpersonām nodrošināta iespēja pieteikties sociālajām garantijām attālināti, izmantojot elektroniskos pakalpojuma saņemšanas kanālus. Mazināts administratīvais slogs
3.Iekšlietu ministrijas sistēmas iestādēm nodrošināts mūsdienīgs fiziskās sagatavotības pārbaužu norises kontroles rīks, kas ļauj elektroniski fiksēt pārbaudes rezultātus
4.Nodrošināta IS uzkrātās informācijas atkalizmantošana visās Iekšlietu ministrijas sistēmas iestādēs
5.Nodrošināta IS uzturēšana</t>
    </r>
  </si>
  <si>
    <t>Informācijas sistēmas izstrāde IeM sistēmas iestāžu amatpersonu sociālo garantiju administrēšanai un fiziskās sagatavotības pārbaužu norises nodrošināšanai un rezultātu uzskaitei</t>
  </si>
  <si>
    <r>
      <rPr>
        <b/>
        <sz val="11"/>
        <rFont val="Arial"/>
        <family val="2"/>
      </rPr>
      <t xml:space="preserve">Rīga kā TEN-T pamattīkla pilsētmezgls
</t>
    </r>
    <r>
      <rPr>
        <sz val="11"/>
        <rFont val="Arial"/>
        <family val="2"/>
        <charset val="186"/>
      </rPr>
      <t>Rīgas kā TEN-T pamattīkla pilsētmezgls rekonstrukcija un modernizācija</t>
    </r>
  </si>
  <si>
    <t xml:space="preserve">Rīga kā TEN-T pamattīkla pilsētmezgls
</t>
  </si>
  <si>
    <r>
      <rPr>
        <b/>
        <sz val="11"/>
        <rFont val="Arial"/>
        <family val="2"/>
      </rPr>
      <t xml:space="preserve">Nacionālās nozīmes centri
</t>
    </r>
    <r>
      <rPr>
        <sz val="11"/>
        <rFont val="Arial"/>
        <family val="2"/>
        <charset val="186"/>
      </rPr>
      <t>Nacionālās nozīmes centru infrastruktūras rekonstrukcija un modernizācija</t>
    </r>
  </si>
  <si>
    <t>Nacionālās nozīmes centri</t>
  </si>
  <si>
    <r>
      <rPr>
        <b/>
        <sz val="11"/>
        <rFont val="Arial"/>
        <family val="2"/>
      </rPr>
      <t xml:space="preserve">Reģionālie attīstības centri
</t>
    </r>
    <r>
      <rPr>
        <sz val="11"/>
        <rFont val="Arial"/>
        <family val="2"/>
        <charset val="186"/>
      </rPr>
      <t>Reģionālo attīstības centru infrastruktūras rekonstrukcija vai modernizācija</t>
    </r>
  </si>
  <si>
    <t xml:space="preserve">Reģionālie attīstības centri
</t>
  </si>
  <si>
    <r>
      <rPr>
        <b/>
        <sz val="11"/>
        <rFont val="Arial"/>
        <family val="2"/>
      </rPr>
      <t xml:space="preserve">Digitalizācija
</t>
    </r>
    <r>
      <rPr>
        <sz val="11"/>
        <rFont val="Arial"/>
        <family val="2"/>
        <charset val="186"/>
      </rPr>
      <t>VIA Baltica - 5G pieejamība gar visiem galvenajiem sauszemes transporta ceļiem</t>
    </r>
  </si>
  <si>
    <r>
      <rPr>
        <b/>
        <sz val="11"/>
        <rFont val="Arial"/>
        <family val="2"/>
      </rPr>
      <t xml:space="preserve">Digitalizācija
</t>
    </r>
    <r>
      <rPr>
        <sz val="11"/>
        <rFont val="Arial"/>
        <family val="2"/>
        <charset val="186"/>
      </rPr>
      <t>Rail Baltica (RB) elektronisko sakaru infrastruktūras izveide</t>
    </r>
  </si>
  <si>
    <r>
      <rPr>
        <b/>
        <sz val="11"/>
        <rFont val="Arial"/>
        <family val="2"/>
      </rPr>
      <t xml:space="preserve">Digitalizācija
</t>
    </r>
    <r>
      <rPr>
        <sz val="11"/>
        <rFont val="Arial"/>
        <family val="2"/>
        <charset val="186"/>
      </rPr>
      <t>Kiberdrošība - vienotais risinājums  nodrošināt aizsardzības risinājumu pret DDoS uzbrukumiem</t>
    </r>
  </si>
  <si>
    <r>
      <rPr>
        <b/>
        <sz val="11"/>
        <rFont val="Arial"/>
        <family val="2"/>
      </rPr>
      <t xml:space="preserve">Digitalizācija
</t>
    </r>
    <r>
      <rPr>
        <sz val="11"/>
        <rFont val="Arial"/>
        <family val="2"/>
        <charset val="186"/>
      </rPr>
      <t>Platjoslas infrastruktūras attīstība – pēdējās jūdzes pieslēgumu izveide</t>
    </r>
  </si>
  <si>
    <r>
      <rPr>
        <b/>
        <sz val="11"/>
        <rFont val="Arial"/>
        <family val="2"/>
      </rPr>
      <t xml:space="preserve">Digitalizācija
</t>
    </r>
    <r>
      <rPr>
        <sz val="11"/>
        <rFont val="Arial"/>
        <family val="2"/>
        <charset val="186"/>
      </rPr>
      <t>Nākamās paaudzes tīkla izveide lauku teritorijām</t>
    </r>
  </si>
  <si>
    <r>
      <rPr>
        <b/>
        <sz val="11"/>
        <rFont val="Arial"/>
        <family val="2"/>
      </rPr>
      <t xml:space="preserve">Digitalizācija
</t>
    </r>
    <r>
      <rPr>
        <sz val="11"/>
        <rFont val="Arial"/>
        <family val="2"/>
        <charset val="186"/>
      </rPr>
      <t>Datu pārraides pamattīkla atjaunošana un funkciju paplašināšana, nodrošinot vilcienu kustības vadību un citus dzelzceļa tehnoloģiskos procesus dzelzceļa stacijās, parkos, posmos un citos objektos</t>
    </r>
  </si>
  <si>
    <r>
      <rPr>
        <b/>
        <sz val="11"/>
        <rFont val="Arial"/>
        <family val="2"/>
      </rPr>
      <t xml:space="preserve">Digitalizācija
</t>
    </r>
    <r>
      <rPr>
        <sz val="11"/>
        <rFont val="Arial"/>
        <family val="2"/>
        <charset val="186"/>
      </rPr>
      <t>Vienotas vilcienu kustības plānošanas un vadības informācijas sistēmas ieviešana</t>
    </r>
  </si>
  <si>
    <r>
      <rPr>
        <b/>
        <sz val="11"/>
        <rFont val="Arial"/>
        <family val="2"/>
      </rPr>
      <t xml:space="preserve">Klimats
</t>
    </r>
    <r>
      <rPr>
        <sz val="11"/>
        <rFont val="Arial"/>
        <family val="2"/>
        <charset val="186"/>
      </rPr>
      <t>Finansiāla atbalsta sniegšana jaunu videi draudzīgu autobusu iegādei starppilsētu satiksmē, esošo 200 autobusu aprīkošanai to videi draudzīgākai darbībai, tai skaitā ar alternatīvās degvielas veidiem</t>
    </r>
  </si>
  <si>
    <r>
      <rPr>
        <b/>
        <sz val="11"/>
        <rFont val="Arial"/>
        <family val="2"/>
      </rPr>
      <t xml:space="preserve">Klimats
</t>
    </r>
    <r>
      <rPr>
        <sz val="11"/>
        <rFont val="Arial"/>
        <family val="2"/>
        <charset val="186"/>
      </rPr>
      <t>Viedo tehnoloģiju ieviešana satiksmes plūsmas regulēšanai vides jautājumu risināšanai Latvijas pilsētās</t>
    </r>
  </si>
  <si>
    <r>
      <rPr>
        <b/>
        <sz val="11"/>
        <rFont val="Arial"/>
        <family val="2"/>
      </rPr>
      <t xml:space="preserve">Multimodāls sabiedriskā transporta tīkls Rīgā
</t>
    </r>
    <r>
      <rPr>
        <sz val="11"/>
        <rFont val="Arial"/>
        <family val="2"/>
        <charset val="186"/>
      </rPr>
      <t>Multimodālo sabiedriskā transporta tīklu izveide Rīgā</t>
    </r>
  </si>
  <si>
    <t>Multimodāls sabiedriskā transporta tīkls Rīgā</t>
  </si>
  <si>
    <r>
      <rPr>
        <b/>
        <sz val="11"/>
        <rFont val="Arial"/>
        <family val="2"/>
      </rPr>
      <t xml:space="preserve"> Ziemeļjūras -Baltijas koridora Transeiropas transporta tīkla (TEN-T)  pārrobežu projekts Rail Baltica
</t>
    </r>
    <r>
      <rPr>
        <sz val="11"/>
        <rFont val="Arial"/>
        <family val="2"/>
        <charset val="186"/>
      </rPr>
      <t>Jaunas ātrgaitas, elektrificētas, ar Eiropas dzelzceļa satiksmes vadības sistēmu (ERTMS) aprīkotas div-ceļu dzelzceļa līnijas izbūve  maršrutā no Tallinas līdz Lietuvas-Polijas robežai caur Pērnavu, Rīgu, Paņevēzu un Kauņu, ar savienojumu Kauņa - Viļņa, kas tālāk tiek savienots ar modernizētu, Rail Baltica tehniskajām prasībām atbilstošu dzelzceļa līniju līdz Varšavai.</t>
    </r>
  </si>
  <si>
    <t xml:space="preserve"> Ziemeļjūras -Baltijas koridora Transeiropas transporta tīkla (TEN-T)  pārrobežu projekts Rail Baltica</t>
  </si>
  <si>
    <t xml:space="preserve"> 81% - 85%</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</si>
  <si>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</si>
  <si>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Starpnozaru sadarbības un atbalsta sistēmas izveide bērnu attīstībai</t>
  </si>
  <si>
    <t xml:space="preserve"> PKC , IZM, LM, VM, TM</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</si>
  <si>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</si>
  <si>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 xml:space="preserve">Visaptveroša, integrēta, uz indivīda vajadzībām orientēta diagnostikas, profilakses aktivitāšu, konsultatīvā un sociālo pakalpojumu kopuma īstenošana bērnu veselīgai attīstībai un sekmīgai pašrealizācijai </t>
  </si>
  <si>
    <r>
      <rPr>
        <b/>
        <sz val="11"/>
        <rFont val="Arial"/>
        <family val="2"/>
        <charset val="186"/>
      </rPr>
      <t xml:space="preserve">Infrastruktūras izveide starpnozaru sadarbības un atbalsta sistēmas izveidei bērnu attīstībai
</t>
    </r>
    <r>
      <rPr>
        <u/>
        <sz val="11"/>
        <rFont val="Arial"/>
        <family val="2"/>
        <charset val="186"/>
      </rPr>
      <t xml:space="preserve">Mērķauditorija: </t>
    </r>
    <r>
      <rPr>
        <sz val="11"/>
        <rFont val="Arial"/>
        <family val="2"/>
        <charset val="186"/>
      </rPr>
      <t xml:space="preserve"> visi Latvijas bērni, pedagogi pirssmkolas, vispārējās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Infrastruktūras uzlabojumi visaptveroša, integrēta, uz indivīda vajadzībām orientēta diagnostikas, profilakses aktivitāšu, konsultatīvā un sociālo pakalpojumu kopuma īstenošanai bērnu veselīgai attīstībai un sekmīgai pašrealizācijai mūža garumā</t>
    </r>
  </si>
  <si>
    <t>Infrastruktūras izveide starpnozaru sadarbības un atbalsta sistēmas izveidei bērnu attīstībai</t>
  </si>
  <si>
    <t xml:space="preserve">IZM, VM, LM, PKC </t>
  </si>
  <si>
    <r>
      <rPr>
        <b/>
        <sz val="11"/>
        <rFont val="Arial"/>
        <family val="2"/>
      </rPr>
      <t xml:space="preserve">IKT sistēmu modernizācija labākas bērnu tiesību aizsardzības sistēmas nodrošināšanai
</t>
    </r>
    <r>
      <rPr>
        <u/>
        <sz val="11"/>
        <rFont val="Arial"/>
        <family val="2"/>
      </rPr>
      <t xml:space="preserve">Mērķauditorija: </t>
    </r>
    <r>
      <rPr>
        <sz val="11"/>
        <rFont val="Arial"/>
        <family val="2"/>
      </rPr>
      <t>vis</t>
    </r>
    <r>
      <rPr>
        <sz val="11"/>
        <rFont val="Arial"/>
        <family val="2"/>
        <charset val="186"/>
      </rPr>
      <t xml:space="preserve">i Latvijas bērni, pedagogi pirssmkolas, vispārējās un speciālās izglītības iestādēs, bērnu vecāki, sociālie darbinieki, bariņtiesu speciālsti, veselības aprūpes speciālisti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Publiskā sektora IKT sistēmu modernizācija un savstarpējā savietojamība labākas bērnu tiesību aizsardzības sistēmas nodrošināšanai</t>
    </r>
  </si>
  <si>
    <t>IKT sistēmu modernizācija labākas bērnu tiesību aizsardzības sistēmas nodrošināšanai</t>
  </si>
  <si>
    <t>IeM, LM, IZM, TM, VM, VARAM, PKC</t>
  </si>
  <si>
    <r>
      <rPr>
        <b/>
        <sz val="11"/>
        <color theme="1"/>
        <rFont val="Arial"/>
        <family val="2"/>
        <charset val="186"/>
      </rPr>
      <t>No azartspēlēm un izlozēm atkarīgo personu resocializācija un atgriešana darba tirgū, kā arī preventīvie pasākumi, kas veicina jauniešu veiksmīgu integrēšanu darba tirgū</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visa Latvijas sabiedrība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Īstenot valsts mēroga sabiedrības informēšanas pasākumus par procesu atkarības riskiem. Īstenot izglītojošas profilakses programmas jauniešiem par procesu atkarības riskiem: 
1) izstrādāt materiālus izglītojošām prevencijas programmām jauniešiem, programmu vadītājiem; 
2) apmācīt programmu vadītājus;
3) īstenot programmu vispārizglītojošās skolās u.c. izglītības iestādēs Latvijā.
2. Īstenot iedzīvotāju paradumu monitoringu, veicot regulārus pētījumus par atkarības izraisošo procesu lietošanas tendencēm un paradumiem valstī. 
3. Ieviest azartspēļu atkarības līmeņa monitoringa analītisko rīku."
</t>
    </r>
  </si>
  <si>
    <t xml:space="preserve"> No azartspēlēm un izlozēm atkarīgo personu resocializācija un atgriešana darba tirgū, kā arī preventīvie pasākumi, kas veicina jauniešu veiksmīgu integrēšanu darba tirgū</t>
  </si>
  <si>
    <t>FM (IAUI)</t>
  </si>
  <si>
    <t>LM, VM</t>
  </si>
  <si>
    <r>
      <rPr>
        <b/>
        <sz val="11"/>
        <rFont val="Arial"/>
        <family val="2"/>
        <charset val="186"/>
      </rPr>
      <t xml:space="preserve">Pakalpojumi vecākiem (ģimenes locekļiem), bērnu psihoemocionālajam atbalstam un labklājības veicināšanai </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Profilakses programmas bērnu labklājības veicināšanai un psihoemocionālam atbalstam noteiktām mērķa grupām, t.i., (a) apmācības un psihoemocionāls atbalsts vecākiem, kuri vieni audzina bērnus, (b) atbalsta pakalpojums vecākiem ar psihiskās veselības traucējumiem, kuri audzina bērnus, (c) atbalsta personas ģimenēm pakalpojuma attīstība, (d) atbalsta ģimeņu tīkla veidošana ; 
2) lekcijas pāriem, kas plāno ģimeni par savstarpējo attiecību stiprināšanu un katra vecāka lomu ģimenes veidošanā</t>
    </r>
  </si>
  <si>
    <t xml:space="preserve">Pakalpojumi vecākiem (ģimenes locekļiem), bērnu psihoemocionālajam atbalstam un labklājības veicināšanai </t>
  </si>
  <si>
    <t>VM, TM pašvaldības</t>
  </si>
  <si>
    <t>Intervences ģimenes psiholoģiskā un emocionālā noturīguma veicnāšanai vardarbības mazināšanai un krīzes situācijās</t>
  </si>
  <si>
    <t xml:space="preserve">PKC </t>
  </si>
  <si>
    <t>TM, IeM, CSP</t>
  </si>
  <si>
    <r>
      <rPr>
        <b/>
        <sz val="11"/>
        <color theme="1"/>
        <rFont val="Arial"/>
        <family val="2"/>
        <charset val="186"/>
      </rPr>
      <t xml:space="preserve">Ģimenei draudzīgas vides un sabiedrības veidošana 
</t>
    </r>
    <r>
      <rPr>
        <u/>
        <sz val="11"/>
        <color theme="1"/>
        <rFont val="Arial"/>
        <family val="2"/>
        <charset val="186"/>
      </rPr>
      <t>Mērķauditorija:</t>
    </r>
    <r>
      <rPr>
        <sz val="11"/>
        <color theme="1"/>
        <rFont val="Arial"/>
        <family val="2"/>
        <charset val="186"/>
      </rPr>
      <t xml:space="preserve"> visa sabiedrība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Sabiedriskā pasūtījuma veidošana medijiem par vecāku prasmju, attiecību pratības tematiku, ģimenes, laulības, paaudžu solidaritāti un atjaunotni kā vērtību;
2) Jauniešu izglītošana, veidojot izpratni par savstarpējām attiecībām un ģimeni kā vērtību;
3) Atbalsts un atzinība darba devējiem, kas īsteno ģimenei draudzīgu darba vidi, kā arī komersantiem, kuri  ģimenēm ar bērniem piedāvā pakalpjumus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stirpināšana sabiedrībā, motivējot aktīvāk iesaistīties bērna aprūpē un audzināšanā.</t>
    </r>
  </si>
  <si>
    <t xml:space="preserve">Ģimenei draudzīgas vides un sabiedrības veidošana </t>
  </si>
  <si>
    <t xml:space="preserve">LM, KM, IZM,SIF  </t>
  </si>
  <si>
    <r>
      <rPr>
        <b/>
        <sz val="11"/>
        <color theme="1"/>
        <rFont val="Arial"/>
        <family val="2"/>
        <charset val="186"/>
      </rPr>
      <t xml:space="preserve">Pasākumi ģimenes un darba dzīves saskaņošanai, atbalsts tuvinieku aprūpei majās 
</t>
    </r>
    <r>
      <rPr>
        <u/>
        <sz val="11"/>
        <color theme="1"/>
        <rFont val="Arial"/>
        <family val="2"/>
        <charset val="186"/>
      </rPr>
      <t>Mērķauditorija:</t>
    </r>
    <r>
      <rPr>
        <sz val="11"/>
        <color theme="1"/>
        <rFont val="Arial"/>
        <family val="2"/>
        <charset val="186"/>
      </rPr>
      <t xml:space="preserve"> darba devēji, ģimenes ar bērniem, aprūpējamiem tuviniekiem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Elastīgā darba laika un attālinātā darba prakses popularizēšana sabiedrībā;
2) Bērnu istabas/pieskatīšanas pakalpojuma izveide darba vietās (vasaras periodā);
3) Elastīgā un attālinātā darba monitoringa izveide un uzturēšana  (darbaspēka apsekojuma  papildināšana, valsts iestāžu un kapitālsabiedrību  prakses  izvērtēšana un datu apkopošana, pētījumi);
4) Atbalsta paplašināšana tuvinieku aprūpei mājās, t.sk. (a) Tiesiskā regulējuma pilnveidošana  darba un privātās dzīves līdzsvara nodrošināšanai atbilstoši Eiropas Parlamenta un padomes Direktīvas par darba un  privātās dzīves līdzsvaru vecākiem un aprūpētājiem (aprūpētāja atvaļinājuma ieviešana), (b) Aprūpes tīkla attīstība hroniski vai ilgstoši slimojošo ģimenes locekļu aprūpes mājās atbalstam, sociālās aizsardzības palielināšana ģimenes locekļiem, kas nodrošina aprūpi.</t>
    </r>
  </si>
  <si>
    <t xml:space="preserve">Pasākumi ģimenes un darba dzīves saskaņošanai, atbalsts tuvinieku aprūpei majās </t>
  </si>
  <si>
    <t xml:space="preserve">VM, EM,  </t>
  </si>
  <si>
    <r>
      <rPr>
        <b/>
        <sz val="11"/>
        <rFont val="Arial"/>
        <family val="2"/>
      </rPr>
      <t>Nezināmas ļaunatūras atklāšanas un aizturēšanas tehniskais risinājums</t>
    </r>
    <r>
      <rPr>
        <b/>
        <u/>
        <sz val="11"/>
        <rFont val="Arial"/>
        <family val="2"/>
      </rPr>
      <t xml:space="preserve">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</si>
  <si>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t>Nezināmas ļaunatūras atklāšanas un aizturēšanas tehniskais risinājums</t>
  </si>
  <si>
    <r>
      <rPr>
        <b/>
        <sz val="11"/>
        <rFont val="Arial"/>
        <family val="2"/>
      </rPr>
      <t xml:space="preserve">Valsts robežsardzes koledžas objektu uzturēšana 
</t>
    </r>
    <r>
      <rPr>
        <u/>
        <sz val="11"/>
        <rFont val="Arial"/>
        <family val="2"/>
      </rPr>
      <t xml:space="preserve">Mērķauditorija: </t>
    </r>
    <r>
      <rPr>
        <sz val="11"/>
        <rFont val="Arial"/>
        <family val="2"/>
        <charset val="186"/>
      </rPr>
      <t xml:space="preserve">Valsts robežsardzes koledžas  pakalpojumu saņēmēji
</t>
    </r>
    <r>
      <rPr>
        <u/>
        <sz val="11"/>
        <rFont val="Arial"/>
        <family val="2"/>
      </rPr>
      <t xml:space="preserve">Īstenošanas teritorija: </t>
    </r>
    <r>
      <rPr>
        <sz val="11"/>
        <rFont val="Arial"/>
        <family val="2"/>
        <charset val="186"/>
      </rPr>
      <t xml:space="preserve">Tieši - Latvija, Latgales reģions
</t>
    </r>
    <r>
      <rPr>
        <u/>
        <sz val="11"/>
        <rFont val="Arial"/>
        <family val="2"/>
      </rPr>
      <t>Veicamās darbības:</t>
    </r>
    <r>
      <rPr>
        <sz val="11"/>
        <rFont val="Arial"/>
        <family val="2"/>
        <charset val="186"/>
      </rPr>
      <t xml:space="preserve"> Valsts robežsardzes koledžas objektu uzturēšana esoša limenī 
</t>
    </r>
  </si>
  <si>
    <t xml:space="preserve">Valsts robežsardzes koledžas objektu uzturēšana </t>
  </si>
  <si>
    <r>
      <rPr>
        <b/>
        <sz val="11"/>
        <rFont val="Arial"/>
        <family val="2"/>
      </rPr>
      <t xml:space="preserve">Valsts ugunsdzēsības un glābšanas dienesta kapacitātes stiprināšana, esošo struktūrvienību nepārtrauktas darbības nodrošināšanai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ugunsdzēsības un glābšanas dienesta amatpersonu ar speciālajām dienesta pakāpēm skaita palielināšana, dzīvības glābšanas kapacitātes nodrošināšanai  (219 amatpersonas)</t>
    </r>
  </si>
  <si>
    <t>Valsts ugunsdzēsības un glābšanas dienesta kapacitātes stiprināšana, esošo struktūrvienību nepārtrauktas darbības nodrošināšanai</t>
  </si>
  <si>
    <t xml:space="preserve"> VUGD</t>
  </si>
  <si>
    <r>
      <rPr>
        <b/>
        <sz val="11"/>
        <rFont val="Arial"/>
        <family val="2"/>
      </rPr>
      <t xml:space="preserve">Klasificēto sistēmu datu glabātuves
</t>
    </r>
    <r>
      <rPr>
        <sz val="11"/>
        <rFont val="Arial"/>
        <family val="2"/>
        <charset val="186"/>
      </rPr>
      <t>Palielinoties apstrādājamajam informācijas apjomam, nepieciešams nodrošināt sistēmas ar lielāku ietilpību. Veicot esošo sistēmu auditu, ir paredzama veiktspējas nepietiekamība. Tiek uzlabota ministrijas un diplomātisko un konsulāro pārstāvniecību noturība pret kiberapdraudējumu, un nodrošināta turpmāka sistēmas darbības stabilitāte.</t>
    </r>
  </si>
  <si>
    <t>Klasificēto sistēmu datu glabātuves</t>
  </si>
  <si>
    <r>
      <rPr>
        <b/>
        <sz val="11"/>
        <rFont val="Arial"/>
        <family val="2"/>
      </rPr>
      <t xml:space="preserve">Nezināmas ļaunatūras atklāšanas un aizturēšanas tehniskais risinājums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</si>
  <si>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r>
      <rPr>
        <b/>
        <sz val="11"/>
        <rFont val="Arial"/>
        <family val="2"/>
      </rPr>
      <t xml:space="preserve">Ārlietu ministrijas informācijas sistēmas (ieskaitot dienesta vajadzībām) plānveida novecojušās tīkla aparatūras un pārvaldības programmatūras nomaiņa
</t>
    </r>
    <r>
      <rPr>
        <sz val="11"/>
        <rFont val="Arial"/>
        <family val="2"/>
        <charset val="186"/>
      </rPr>
      <t>Fiziski nolietotās tīkla aparatūras nomaiņa. Jaunajā aparatūrā paredzot plašākas tīkla uzraudzības iespējas. Gala lietotāju nepieciešamās konfigurācijas uzstādīšanas automatizēšana.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</si>
  <si>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tīkla aparatūras un pārvaldības programmatūras nomaiņa</t>
  </si>
  <si>
    <r>
      <rPr>
        <b/>
        <sz val="11"/>
        <rFont val="Arial"/>
        <family val="2"/>
      </rPr>
      <t xml:space="preserve">Šifrēšanas iekārtu un pārvaldības programmas nomaiņa
</t>
    </r>
    <r>
      <rPr>
        <sz val="11"/>
        <rFont val="Arial"/>
        <family val="2"/>
        <charset val="186"/>
      </rPr>
      <t>Fiziski nolietoto šifrēšanas iekārtu nomaiņa. Atbilstošu jaunajiem standartiem iekārtu iegāde. Tiek uzlabota ministrijas un diplomātisko un konsulāro pārstāvniecību noturība pret kiberapdraudējumu, un nodrošināta turpmāka sistēmas darbības stabilitāte.</t>
    </r>
  </si>
  <si>
    <t>Šifrēšanas iekārtu un pārvaldības programmas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</si>
  <si>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</si>
  <si>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t>Ārlietu ministrijas informācijas sistēmas plānveida novecojušās klasificētās tehnikas nomaiņa</t>
  </si>
  <si>
    <r>
      <rPr>
        <b/>
        <sz val="11"/>
        <rFont val="Arial"/>
        <family val="2"/>
      </rPr>
      <t xml:space="preserve">Ārlietu ministrijas informācijas sistēmas (ieskaitot dienesta vajadzībām) plānveida novecojušās serveru tehnikas un pārvaldības programmatūras nomaiņa
</t>
    </r>
    <r>
      <rPr>
        <sz val="11"/>
        <rFont val="Arial"/>
        <family val="2"/>
        <charset val="186"/>
      </rPr>
      <t>Palielinoties apstrādājamajam informācijas apjomam, nepieciešams nodrošināt sistēmas ar lielāku veiktspēju. Veicot esošo sistēmu auditu, ir paredzama veiktspējas nepietiekamība.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</si>
  <si>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serveru tehnikas un pārvaldības programmatūras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</si>
  <si>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</si>
  <si>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r>
      <rPr>
        <b/>
        <sz val="11"/>
        <color theme="1"/>
        <rFont val="Arial"/>
        <family val="2"/>
      </rPr>
      <t xml:space="preserve">Nodrošināt  veselības nozares operatīvo rezervju pieejamību  
ārkārtas situācijās un apdraudējuma gadījumā
</t>
    </r>
    <r>
      <rPr>
        <u/>
        <sz val="11"/>
        <color theme="1"/>
        <rFont val="Arial"/>
        <family val="2"/>
      </rPr>
      <t xml:space="preserve">Mērķauditorija: </t>
    </r>
    <r>
      <rPr>
        <sz val="11"/>
        <color theme="1"/>
        <rFont val="Arial"/>
        <family val="2"/>
        <charset val="186"/>
      </rPr>
      <t xml:space="preserve">neatliekamās medicīniskās palīdzības sniedzēji, tai skaitā ārstniecības iestādes un Neatliekamās medicīniskās palīdzības dienests
</t>
    </r>
    <r>
      <rPr>
        <u/>
        <sz val="11"/>
        <color theme="1"/>
        <rFont val="Arial"/>
        <family val="2"/>
      </rPr>
      <t>Īstenošanas teritorija:</t>
    </r>
    <r>
      <rPr>
        <sz val="11"/>
        <color theme="1"/>
        <rFont val="Arial"/>
        <family val="2"/>
        <charset val="186"/>
      </rPr>
      <t xml:space="preserve"> visa Latvija
</t>
    </r>
    <r>
      <rPr>
        <u/>
        <sz val="11"/>
        <color theme="1"/>
        <rFont val="Arial"/>
        <family val="2"/>
      </rPr>
      <t>Veicamās darbības:</t>
    </r>
    <r>
      <rPr>
        <sz val="11"/>
        <color theme="1"/>
        <rFont val="Arial"/>
        <family val="2"/>
        <charset val="186"/>
      </rPr>
      <t xml:space="preserve">
1. Nozares operatīvo materiālo rezervju (medikamentu un medicīnisko ierīču, tai skaitā defibrilatoru, pārnēsājamo plaušu mākslīgās ventilācijas ierīču,  iegāde atbilstoši izstrādātajai nomenklatūrai
2. Nozares operatīvo materiālo rezervju (medikamentu un medicīnisko ierīču), atjaunināšana un uzturēšana
</t>
    </r>
  </si>
  <si>
    <t>Nodrošināt  veselības nozares operatīvo rezervju pieejamību  
ārkārtas situācijās un apdraudējuma gadījumā</t>
  </si>
  <si>
    <t>NMPD</t>
  </si>
  <si>
    <r>
      <rPr>
        <b/>
        <sz val="11"/>
        <color theme="1"/>
        <rFont val="Arial"/>
        <family val="2"/>
        <charset val="186"/>
      </rPr>
      <t xml:space="preserve">Bērnu pieskatīšanas un aprūpes organizēšana 
</t>
    </r>
    <r>
      <rPr>
        <u/>
        <sz val="11"/>
        <color theme="1"/>
        <rFont val="Arial"/>
        <family val="2"/>
        <charset val="186"/>
      </rPr>
      <t>Mērķauditorija:</t>
    </r>
    <r>
      <rPr>
        <sz val="11"/>
        <color theme="1"/>
        <rFont val="Arial"/>
        <family val="2"/>
        <charset val="186"/>
      </rPr>
      <t xml:space="preserve"> ģimenes ar bērniem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aukļu dienests
2) Uzraudzības un saturīga brīvā laika pavadīšanas nodrošināšana sākumskolas vecuma bērniem, t.sk. (a) pagarināto dienas grupu nodrošināšana pēc stundām, (b) publiskā sektora līdzfinansētas mācību vasaras nometnes bērniem </t>
    </r>
  </si>
  <si>
    <t xml:space="preserve">Bērnu pieskatīšanas un aprūpes organizēšana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</si>
  <si>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gadījumā-degviela ģeneratoriem 
</t>
    </r>
    <r>
      <rPr>
        <u/>
        <sz val="11"/>
        <color theme="1"/>
        <rFont val="Arial"/>
        <family val="2"/>
      </rPr>
      <t>Mērķauditorija:</t>
    </r>
    <r>
      <rPr>
        <sz val="11"/>
        <color theme="1"/>
        <rFont val="Arial"/>
        <family val="2"/>
        <charset val="186"/>
      </rPr>
      <t xml:space="preserve"> 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Ģeneratoru darbības nodrošināšanai nepieciešamās degvielas nodrošināšana stacionārajām ārstniecības iestādēm, kas sniedz neatliekamo medicīnisko palīdzību 24 stundas diennaktī
</t>
    </r>
    <r>
      <rPr>
        <sz val="11"/>
        <color rgb="FFFF0000"/>
        <rFont val="Arial"/>
        <family val="2"/>
        <charset val="186"/>
      </rPr>
      <t xml:space="preserve">
</t>
    </r>
    <r>
      <rPr>
        <sz val="11"/>
        <color theme="1"/>
        <rFont val="Arial"/>
        <family val="2"/>
        <charset val="186"/>
      </rPr>
      <t xml:space="preserve">
</t>
    </r>
  </si>
  <si>
    <t xml:space="preserve">Nodrošināt neatliekamo medicīnisko palīdzību sniedzošo stacionāro ārstniecības iestāžu nepārtrauktu darbību ilgstošas elektroenerģijas piegādes pārtraukuma gadījumā ārkārtas situācijās un apdraudējuma gadījumā-degviela ģeneratoriem 
</t>
  </si>
  <si>
    <t>Remigrācijas veicināšana, attīstot visaptverošu un visā Latvijā vienotu atbalsta sistēmu remigrējošo personu un ģimeņu iekļaušanai</t>
  </si>
  <si>
    <r>
      <rPr>
        <b/>
        <sz val="11"/>
        <color theme="1"/>
        <rFont val="Arial"/>
        <family val="2"/>
        <charset val="186"/>
      </rPr>
      <t xml:space="preserve">Remigrāciju veicinoši pakalpojumi, atbalsts remigrējošo ģimeņu piedrīgo integrācijai
</t>
    </r>
    <r>
      <rPr>
        <u/>
        <sz val="11"/>
        <color theme="1"/>
        <rFont val="Arial"/>
        <family val="2"/>
        <charset val="186"/>
      </rPr>
      <t>Mērķauditorija:</t>
    </r>
    <r>
      <rPr>
        <sz val="11"/>
        <color theme="1"/>
        <rFont val="Arial"/>
        <family val="2"/>
        <charset val="186"/>
      </rPr>
      <t xml:space="preserve"> diasporas ģimenes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Atbalsta sistēmas stiprināšana diasporas ģimenēm atgriežoties uz dzīvi Latvijā, t.sk. (a) remigrācijas kā politikas nozares nostiprināšana un normatīvo aktu pilnveide diasporas ģimeņu remigrācijas atbalstam, (b) programma uzņēmējdarbības uzsākšanai (granti), (c) pilotprojekta “Reģionālais koordinators remigrācijas veicināšanai” rezultātu ilgtspējas nodrošināšana un izplatīšana pašvaldībās, (d) risinājumi e-vidē
 2) Remigrantu ģimeņu bērnu iekļaušana izglītības sistēmā Latvijā, t.sk. individuālais mentors, atbalsts valodas apguvei
 3) Citai tautībai piederīgo ģimenes locekļu integrācija darba vidē un sabiedriskajā dzīvē , t.sk. (a) informācijas nodrošināšana par darba vietām, (b) latviešu valodas mācības
 4) Nometnes remigrantu ģimenēm Latvijā</t>
    </r>
  </si>
  <si>
    <t>Remigrāciju veicinoši pakalpojumi, atbalsts remigrējošo ģimeņu piedrīgo integrācijai</t>
  </si>
  <si>
    <t>IZM, SIF</t>
  </si>
  <si>
    <r>
      <rPr>
        <b/>
        <sz val="11"/>
        <rFont val="Arial"/>
        <family val="2"/>
      </rPr>
      <t>Cilvēkresursu attīstība un ekselences stiprināšana</t>
    </r>
    <r>
      <rPr>
        <u/>
        <sz val="11"/>
        <rFont val="Arial"/>
        <family val="2"/>
      </rPr>
      <t xml:space="preserve">
Mērķauditorija: </t>
    </r>
    <r>
      <rPr>
        <sz val="11"/>
        <rFont val="Arial"/>
        <family val="2"/>
        <charset val="186"/>
      </rPr>
      <t xml:space="preserve">AI iestādes, komersanti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</si>
  <si>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Cilvēkresursu attīstība un ekselences stiprināšana</t>
  </si>
  <si>
    <r>
      <rPr>
        <b/>
        <sz val="11"/>
        <rFont val="Arial"/>
        <family val="2"/>
      </rPr>
      <t xml:space="preserve">Nodrošināt soda izpildes vajadzībām adekvātu infrastruktūru, t.sk. nepieciešamos e-risinājumus
</t>
    </r>
    <r>
      <rPr>
        <u/>
        <sz val="11"/>
        <rFont val="Arial"/>
        <family val="2"/>
      </rPr>
      <t xml:space="preserve">Mērķauditorija: </t>
    </r>
    <r>
      <rPr>
        <sz val="11"/>
        <rFont val="Arial"/>
        <family val="2"/>
        <charset val="186"/>
      </rPr>
      <t xml:space="preserve">ieslodzītie, bijušie ieslodzītie, probācijas klienti un viņu ģimenes locekļi (t.sk. atbalsta 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nepieciešamo e-risinājumu izstrāde un ieviešana IeVP un VPD darba efektivizācijai;
2. e-risinājumi notiesātā soda izpildes un resocializācijas gaitas fiksēšanai IeVP un VPD </t>
    </r>
  </si>
  <si>
    <t>c. nodrošināt soda izpildes vajadzībām nepieciešamos e-risinājumus</t>
  </si>
  <si>
    <t xml:space="preserve">IeVP, VPD </t>
  </si>
  <si>
    <r>
      <rPr>
        <b/>
        <sz val="11"/>
        <color theme="1"/>
        <rFont val="Arial"/>
        <family val="2"/>
      </rPr>
      <t xml:space="preserve">Latvijas divpusējās attīstības sadarbības projekti un aktivitātes
</t>
    </r>
    <r>
      <rPr>
        <u/>
        <sz val="11"/>
        <color theme="1"/>
        <rFont val="Arial"/>
        <family val="2"/>
      </rPr>
      <t xml:space="preserve">Mērķauditorija: </t>
    </r>
    <r>
      <rPr>
        <sz val="11"/>
        <color theme="1"/>
        <rFont val="Arial"/>
        <family val="2"/>
        <charset val="186"/>
      </rPr>
      <t xml:space="preserve">iedzīvotāji un institūcijas Latvijas attīstības sadarbības prioritārajās partnervalstīs, kā arī citās oficiļaās attīstības palīdzības saņēmējvalstīs un teritorijās; attīstības izglītības </t>
    </r>
    <r>
      <rPr>
        <sz val="11"/>
        <color theme="1"/>
        <rFont val="Arial"/>
        <family val="2"/>
      </rPr>
      <t xml:space="preserve">aktivitāšu īstenotāji Latvijā </t>
    </r>
    <r>
      <rPr>
        <u/>
        <sz val="11"/>
        <color theme="1"/>
        <rFont val="Arial"/>
        <family val="2"/>
      </rPr>
      <t xml:space="preserve">
Īstenošanas teritorija:</t>
    </r>
    <r>
      <rPr>
        <sz val="11"/>
        <color theme="1"/>
        <rFont val="Arial"/>
        <family val="2"/>
        <charset val="186"/>
      </rPr>
      <t xml:space="preserve"> Latvijas attīstības sadarbības prioritārās partnervalstis, kā arī citas oficiālās attīstības palīdzības saņēmējvalstis un teritorijas, visa Latvija 
</t>
    </r>
    <r>
      <rPr>
        <u/>
        <sz val="11"/>
        <color theme="1"/>
        <rFont val="Arial"/>
        <family val="2"/>
      </rPr>
      <t xml:space="preserve">Indikatīvās darbības: </t>
    </r>
    <r>
      <rPr>
        <sz val="11"/>
        <color theme="1"/>
        <rFont val="Arial"/>
        <family val="2"/>
        <charset val="186"/>
      </rPr>
      <t>Uz partnerības principiem veidota divpusējā un daudzpusējā attīstības sadarbība, atbilstoši Latvijas attīstības sadarbības politikā noteiktajām prioritārajām jomām un prioritārajām partnervalstīm, attīstības sadarbības rezultātu ilgtspēja un darbības saskaņotība</t>
    </r>
  </si>
  <si>
    <t>Latvijas divpusējās attīstības sadarbības projekti un aktivitātes</t>
  </si>
  <si>
    <t>visas ministrijas, pašvaldības, NVO, sociālie partneri, komersanti</t>
  </si>
  <si>
    <r>
      <rPr>
        <b/>
        <sz val="11"/>
        <rFont val="Arial"/>
        <family val="2"/>
      </rPr>
      <t xml:space="preserve">Maksimāla resocializācijas efekta sasniegšanai piemērota cietuma infrastuktūras izveidošana
</t>
    </r>
    <r>
      <rPr>
        <u/>
        <sz val="11"/>
        <rFont val="Arial"/>
        <family val="2"/>
        <charset val="186"/>
      </rPr>
      <t>Mērķauditorija:</t>
    </r>
    <r>
      <rPr>
        <sz val="11"/>
        <rFont val="Arial"/>
        <family val="2"/>
        <charset val="186"/>
      </rPr>
      <t xml:space="preserve"> ieslodzītie
</t>
    </r>
    <r>
      <rPr>
        <u/>
        <sz val="11"/>
        <rFont val="Arial"/>
        <family val="2"/>
        <charset val="186"/>
      </rPr>
      <t xml:space="preserve">Īstenošanas teritorija: </t>
    </r>
    <r>
      <rPr>
        <sz val="11"/>
        <rFont val="Arial"/>
        <family val="2"/>
        <charset val="186"/>
      </rPr>
      <t xml:space="preserve">Liepāja, Latgale 
</t>
    </r>
    <r>
      <rPr>
        <u/>
        <sz val="11"/>
        <rFont val="Arial"/>
        <family val="2"/>
        <charset val="186"/>
      </rPr>
      <t xml:space="preserve">Veicamās darbības: </t>
    </r>
    <r>
      <rPr>
        <sz val="11"/>
        <rFont val="Arial"/>
        <family val="2"/>
        <charset val="186"/>
      </rPr>
      <t xml:space="preserve">Latgales cietums, jaunā cietuma projektēšana, būvnieka iepirkums un cietuma būvniecība </t>
    </r>
  </si>
  <si>
    <t>e. izglītojoši un atbalsta pasākumi pašvaldībām un citām institūcijām par personu, kas izcietušas sodu, noziedzīgas uzvedības riskiem, kas nozīmīgi personas integrācijai  sabiedrībā</t>
  </si>
  <si>
    <t>Mirstības mazināšana no ārējiem nāves cēloņiem, primāri no slīkšanas, ceļu satiksmes negadījumiem un ugunsnelaimēm, nodrošinot atbilstošu monitoringu, kontroles pasākumu ieviešanu un īstenošanu, sabiedrības izglītošanu, kā arī citu preventīvo pasākumu īstenošanu</t>
  </si>
  <si>
    <t>Izglītības procesa individualizācija, starpnozaru sadarbība profesionālās izglītības izcilībai un skolēnu komercdarbības iemaņu attīstība, lai veicinātu interesi par mācību uzņēmumu veidošanu</t>
  </si>
  <si>
    <t>4.1.3.1. Izglītības procesa individualizācija, starpnozaru sadarbība profesionālās izglītības izcilībai un skolēnu komercdarbības iemaņu attīstība, lai veicinātu interesi par mācību uzņēmumu veidošanu</t>
  </si>
  <si>
    <t>***  Biomasas izmantošana atbalstāma tikai tajās teritorijās, kur nav gaisa kvalitātes problēmas un pie nosacījuma, ka tiek izmantotas jaunākās tehnoloģijas (tai skaitā, emisiju attīrīšanas iekārtas), kas palīdz līdz minimuma samazināt biomasas izmantošanas rezultātā radīto gaisa piesārņojumu</t>
  </si>
  <si>
    <t>**** Biomasas izmantošana atbalstāma tikai tajās teritorijās, kur nav gaisa kvalitātes problēmas un pie nosacījuma, ka tiek izmantotas jaunākās tehnoloģijas (tai skaitā, emisiju attīrīšanas iekārtas), kas palīdz līdz minimuma samazināt biomasas izmantošanas rezultātā radīto gaisa piesārņojumu</t>
  </si>
  <si>
    <r>
      <t>4.2.1.3.1. AER izmantošana un energoefektivitātes paaugstināšana rūpniecībā. Jaunu energoefektīvu ražotņu būvniecība; esošo rūpnieciskās ražošanas jaudu modernizēšana</t>
    </r>
    <r>
      <rPr>
        <b/>
        <vertAlign val="superscript"/>
        <sz val="10"/>
        <color theme="1"/>
        <rFont val="Calibri"/>
        <family val="2"/>
        <charset val="186"/>
        <scheme val="minor"/>
      </rPr>
      <t>****</t>
    </r>
  </si>
  <si>
    <r>
      <t>4.3.2.1. AER izmantošanas elektroenerģijas ražošanā veicināšana</t>
    </r>
    <r>
      <rPr>
        <b/>
        <vertAlign val="superscript"/>
        <sz val="10"/>
        <rFont val="Calibri"/>
        <family val="2"/>
        <charset val="186"/>
        <scheme val="minor"/>
      </rPr>
      <t>****</t>
    </r>
  </si>
  <si>
    <r>
      <t>4.3.2.2. AER izmantošana un energoefektivitātes paaugstināšana lokālajā un individuālajā siltumapgādē un aukstumapgādē</t>
    </r>
    <r>
      <rPr>
        <b/>
        <vertAlign val="superscript"/>
        <sz val="10"/>
        <rFont val="Calibri"/>
        <family val="2"/>
        <charset val="186"/>
        <scheme val="minor"/>
      </rPr>
      <t>****</t>
    </r>
  </si>
  <si>
    <r>
      <t>AER izmantošana un energoefektivitātes paaugstināšana lokālajā un individuālajā siltumapgādē un aukstumapgādē</t>
    </r>
    <r>
      <rPr>
        <vertAlign val="superscript"/>
        <sz val="10"/>
        <rFont val="Calibri Light"/>
        <family val="2"/>
        <charset val="186"/>
        <scheme val="major"/>
      </rPr>
      <t>***</t>
    </r>
  </si>
  <si>
    <r>
      <t>AER izmantošanas elektroenerģijas ražošanā veicināšana</t>
    </r>
    <r>
      <rPr>
        <vertAlign val="superscript"/>
        <sz val="10"/>
        <rFont val="Calibri Light"/>
        <family val="2"/>
        <charset val="186"/>
        <scheme val="major"/>
      </rPr>
      <t>***</t>
    </r>
  </si>
  <si>
    <r>
      <t>AER izmantošana un energoefektivitātes paaugstināšana rūpniecībā. Jaunu energoefektīvu ražotņu būvniecība; esošo rūpnieciskās ražošanas jaudu modernizēšana</t>
    </r>
    <r>
      <rPr>
        <vertAlign val="superscript"/>
        <sz val="10"/>
        <rFont val="Calibri Light"/>
        <family val="2"/>
        <charset val="186"/>
        <scheme val="major"/>
      </rPr>
      <t>***</t>
    </r>
  </si>
  <si>
    <t>IZM, VK, VARAM</t>
  </si>
  <si>
    <t>EM, ZM, VM, KM, VARAM</t>
  </si>
  <si>
    <t>EM, plānošanas reģioni</t>
  </si>
  <si>
    <t>KM, IeM, ZM, EM, VM, LM, plānošanas reģioni</t>
  </si>
  <si>
    <t>Darba devējus un darba ņēmējus pārstāvošas institūcijas, komersanti, plānošanas reģioni</t>
  </si>
  <si>
    <t>IZM, VK, KM, VARAM, VM, plānošanas reģioni</t>
  </si>
  <si>
    <t>LIAA, pašvaldības, VARAM, plānošanas reģioni</t>
  </si>
  <si>
    <t>4.1.1.3. Interešu izglītības pieejamības paplašināšana sociālās atstumtības riskam pakļautiem izglītojamajiem</t>
  </si>
  <si>
    <t>Pašvaldību publiskās ārtelpas attīstība tūrisma veicināšanai, publisko pakalpojumu uzlabošana, attīstot alternatīvus pakalpojumu modeļus un infrastruktūru, pašvaldību pakalpojumu ēku energoefektivitāti, kā arī publiskās ārtelpas kvalitāti</t>
  </si>
  <si>
    <t>4.3.8.1. Pašvaldību publiskās ārtelpas attīstība tūrisma veicināšanai, publisko pakalpojumu uzlabošana, attīstot alternatīvus pakalpojumu modeļus un infrastruktūru, pašvaldību pakalpojumu ēku energoefektivitāti, kā arī publiskās ārtelpas kvalitāti</t>
  </si>
  <si>
    <t>4.3.5.2.</t>
  </si>
  <si>
    <t>4.3.5.2. Digitālās transformācijas pārvaldība un Digitālo prasmju attīstīšana</t>
  </si>
  <si>
    <t>4.3.5.3.</t>
  </si>
  <si>
    <t>Īstenot papildus atbalsta pasākumus pašvaldībām lielu un stratēģiski nozīmīgu investīciju piesaistē</t>
  </si>
  <si>
    <t>VARAM, EM</t>
  </si>
  <si>
    <t>ZM, SM, pašvaldības, LPS, LLPA, RACA, plānošanas reģioni, LDDK, LTRK</t>
  </si>
  <si>
    <t>4.3.5.3. Īstenot papildus atbalsta pasākumus pašvaldībām lielu un stratēģiski nozīmīgu investīciju piesaistē</t>
  </si>
  <si>
    <t>Veicināt uzņēmējdarbības attīstību un sadarbību ar investoriem un sadarbību ar Latvijas pētniecības un attīstības institūcijām</t>
  </si>
  <si>
    <t>5.UZDEVMS: 4.3.5.	Veicināt uzņēmējdarbības attīstību un sadarbību ar investoriem un sadarbību ar Latvijas pētniecības un attīstības institūcijām</t>
  </si>
  <si>
    <t>4.3.4.1.</t>
  </si>
  <si>
    <t>Latvijas SBPC industrijas vides uzlabošanas pasākumu īstenošana, cilvēkkapitāla un imigrācijas jautājumos.</t>
  </si>
  <si>
    <t>PR 1.3./ RR 1.3.1./1.3.2</t>
  </si>
  <si>
    <t>4.3.4.1. Latvijas SBPC industrijas vides uzlabošanas pasākumu īstenošana, cilvēkkapitāla un imigrācijas jautājumos.</t>
  </si>
  <si>
    <t xml:space="preserve">* Nacionālais attīstības plāns 2021. - 2027.gadam </t>
  </si>
  <si>
    <t>4.3.9.2.</t>
  </si>
  <si>
    <t>Uz Klasteru programmas bāzes izstrādāts un komersantiem pieejams atbalsta mehānisms sadarbības, eksporta un internacionalizācijas veicināšnai</t>
  </si>
  <si>
    <t xml:space="preserve">PR 1.2./ RR 1.2.1. </t>
  </si>
  <si>
    <t xml:space="preserve">ERAF </t>
  </si>
  <si>
    <t>4.3.9.2. Uz Klasteru programmas bāzes izstrādāts un komersantiem pieejams atbalsta mehānisms sadarbības, eksporta un internacionalizācijas veicināšnai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</si>
</sst>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_(&quot;$&quot;* \(#,##0.00\);_(&quot;$&quot;* &quot;-&quot;??_);_(@_)"/>
    <numFmt numFmtId="165" formatCode="_-* #,##0.00\ _€_-;\-* #,##0.00\ _€_-;_-* &quot;-&quot;??\ _€_-;_-@_-"/>
  </numFmts>
  <fonts count="87" x14ac:knownFonts="1">
    <font>
      <sz val="11"/>
      <color theme="1"/>
      <name val="Calibri"/>
      <family val="2"/>
      <charset val="186"/>
      <scheme val="minor"/>
    </font>
    <font>
      <sz val="11"/>
      <color theme="1"/>
      <name val="Calibri"/>
      <family val="2"/>
      <charset val="186"/>
      <scheme val="minor"/>
    </font>
    <font>
      <b/>
      <sz val="9"/>
      <color indexed="81"/>
      <name val="Tahoma"/>
      <family val="2"/>
      <charset val="186"/>
    </font>
    <font>
      <b/>
      <sz val="11"/>
      <name val="Arial"/>
      <family val="2"/>
      <charset val="186"/>
    </font>
    <font>
      <sz val="11"/>
      <color theme="1"/>
      <name val="Arial"/>
      <family val="2"/>
      <charset val="186"/>
    </font>
    <font>
      <sz val="11"/>
      <color rgb="FF006100"/>
      <name val="Calibri"/>
      <family val="2"/>
      <charset val="186"/>
      <scheme val="minor"/>
    </font>
    <font>
      <sz val="11"/>
      <color rgb="FF9C5700"/>
      <name val="Calibri"/>
      <family val="2"/>
      <charset val="186"/>
      <scheme val="minor"/>
    </font>
    <font>
      <b/>
      <sz val="11"/>
      <color theme="1"/>
      <name val="Arial"/>
      <family val="2"/>
      <charset val="186"/>
    </font>
    <font>
      <sz val="11"/>
      <name val="Arial"/>
      <family val="2"/>
      <charset val="186"/>
    </font>
    <font>
      <b/>
      <sz val="10"/>
      <color theme="1"/>
      <name val="Calibri"/>
      <family val="2"/>
      <charset val="186"/>
      <scheme val="minor"/>
    </font>
    <font>
      <sz val="10"/>
      <color theme="1"/>
      <name val="Calibri"/>
      <family val="2"/>
      <charset val="186"/>
      <scheme val="minor"/>
    </font>
    <font>
      <sz val="11"/>
      <color theme="1"/>
      <name val="Calibri"/>
      <family val="2"/>
      <scheme val="minor"/>
    </font>
    <font>
      <b/>
      <sz val="11"/>
      <name val="Arial"/>
      <family val="2"/>
    </font>
    <font>
      <b/>
      <sz val="10"/>
      <name val="Verdana"/>
      <family val="2"/>
      <charset val="186"/>
    </font>
    <font>
      <b/>
      <sz val="11"/>
      <color rgb="FFFF0000"/>
      <name val="Arial"/>
      <family val="2"/>
      <charset val="186"/>
    </font>
    <font>
      <u/>
      <sz val="11"/>
      <name val="Arial"/>
      <family val="2"/>
      <charset val="186"/>
    </font>
    <font>
      <sz val="10"/>
      <color theme="1"/>
      <name val="Verdana"/>
      <family val="2"/>
      <charset val="186"/>
    </font>
    <font>
      <u/>
      <sz val="11"/>
      <color theme="1"/>
      <name val="Arial"/>
      <family val="2"/>
      <charset val="186"/>
    </font>
    <font>
      <i/>
      <sz val="11"/>
      <name val="Arial"/>
      <family val="2"/>
      <charset val="186"/>
    </font>
    <font>
      <b/>
      <sz val="11"/>
      <color rgb="FF000000"/>
      <name val="Arial"/>
      <family val="2"/>
      <charset val="186"/>
    </font>
    <font>
      <sz val="10"/>
      <name val="Verdana"/>
      <family val="2"/>
      <charset val="186"/>
    </font>
    <font>
      <sz val="10"/>
      <color theme="1"/>
      <name val="Verdana"/>
      <family val="2"/>
    </font>
    <font>
      <b/>
      <sz val="10"/>
      <color theme="1"/>
      <name val="Verdana"/>
      <family val="2"/>
    </font>
    <font>
      <u/>
      <sz val="10"/>
      <color theme="1"/>
      <name val="Verdana"/>
      <family val="2"/>
    </font>
    <font>
      <b/>
      <sz val="11"/>
      <color theme="1"/>
      <name val="Arial"/>
      <family val="2"/>
    </font>
    <font>
      <sz val="11"/>
      <name val="Arial"/>
      <family val="2"/>
    </font>
    <font>
      <b/>
      <u/>
      <sz val="11"/>
      <name val="Arial"/>
      <family val="2"/>
    </font>
    <font>
      <u/>
      <sz val="11"/>
      <name val="Arial"/>
      <family val="2"/>
    </font>
    <font>
      <sz val="11"/>
      <color theme="1"/>
      <name val="Arial"/>
      <family val="2"/>
    </font>
    <font>
      <u/>
      <sz val="11"/>
      <color theme="1"/>
      <name val="Arial"/>
      <family val="2"/>
    </font>
    <font>
      <sz val="10"/>
      <color rgb="FFFF0000"/>
      <name val="Verdana"/>
      <family val="2"/>
      <charset val="186"/>
    </font>
    <font>
      <i/>
      <sz val="11"/>
      <color theme="1"/>
      <name val="Arial"/>
      <family val="2"/>
      <charset val="186"/>
    </font>
    <font>
      <sz val="11"/>
      <color rgb="FF9C5700"/>
      <name val="Arial"/>
      <family val="2"/>
      <charset val="186"/>
    </font>
    <font>
      <sz val="11"/>
      <color rgb="FF000000"/>
      <name val="Arial"/>
      <family val="2"/>
      <charset val="186"/>
    </font>
    <font>
      <vertAlign val="subscript"/>
      <sz val="11"/>
      <color theme="1"/>
      <name val="Arial"/>
      <family val="2"/>
      <charset val="186"/>
    </font>
    <font>
      <b/>
      <i/>
      <sz val="11"/>
      <name val="Arial"/>
      <family val="2"/>
    </font>
    <font>
      <i/>
      <sz val="11"/>
      <color theme="1"/>
      <name val="Arial"/>
      <family val="2"/>
    </font>
    <font>
      <sz val="11"/>
      <color rgb="FF006100"/>
      <name val="Arial"/>
      <family val="2"/>
      <charset val="186"/>
    </font>
    <font>
      <sz val="10"/>
      <name val="Calibri"/>
      <family val="2"/>
      <scheme val="minor"/>
    </font>
    <font>
      <sz val="11"/>
      <color rgb="FFFF0000"/>
      <name val="Arial"/>
      <family val="2"/>
      <charset val="186"/>
    </font>
    <font>
      <b/>
      <sz val="10"/>
      <name val="Calibri Light"/>
      <family val="2"/>
      <charset val="186"/>
      <scheme val="major"/>
    </font>
    <font>
      <sz val="10"/>
      <name val="Calibri Light"/>
      <family val="2"/>
      <charset val="186"/>
      <scheme val="major"/>
    </font>
    <font>
      <b/>
      <sz val="10"/>
      <color theme="1"/>
      <name val="Calibri Light"/>
      <family val="2"/>
      <charset val="186"/>
    </font>
    <font>
      <b/>
      <sz val="10"/>
      <name val="Times New Roman"/>
      <family val="1"/>
      <charset val="186"/>
    </font>
    <font>
      <sz val="10"/>
      <color theme="1"/>
      <name val="Times New Roman"/>
      <family val="1"/>
      <charset val="186"/>
    </font>
    <font>
      <sz val="9"/>
      <color indexed="81"/>
      <name val="Tahoma"/>
      <family val="2"/>
      <charset val="186"/>
    </font>
    <font>
      <sz val="18"/>
      <name val="Times New Roman"/>
      <family val="1"/>
      <charset val="186"/>
    </font>
    <font>
      <sz val="14"/>
      <name val="Times New Roman"/>
      <family val="1"/>
      <charset val="186"/>
    </font>
    <font>
      <b/>
      <sz val="14"/>
      <name val="Times New Roman"/>
      <family val="1"/>
      <charset val="186"/>
    </font>
    <font>
      <b/>
      <sz val="12"/>
      <name val="Calibri Light"/>
      <family val="2"/>
      <charset val="186"/>
      <scheme val="major"/>
    </font>
    <font>
      <sz val="8"/>
      <name val="Calibri Light"/>
      <family val="2"/>
      <charset val="186"/>
      <scheme val="major"/>
    </font>
    <font>
      <b/>
      <sz val="7"/>
      <color rgb="FF414142"/>
      <name val="Arial"/>
      <family val="2"/>
      <charset val="186"/>
    </font>
    <font>
      <sz val="7"/>
      <color rgb="FF414142"/>
      <name val="Arial"/>
      <family val="2"/>
      <charset val="186"/>
    </font>
    <font>
      <i/>
      <sz val="7"/>
      <color rgb="FF414142"/>
      <name val="Arial"/>
      <family val="2"/>
      <charset val="186"/>
    </font>
    <font>
      <b/>
      <i/>
      <sz val="7"/>
      <color rgb="FF414142"/>
      <name val="Arial"/>
      <family val="2"/>
      <charset val="186"/>
    </font>
    <font>
      <sz val="10"/>
      <color rgb="FFFF0000"/>
      <name val="Calibri Light"/>
      <family val="2"/>
      <charset val="186"/>
      <scheme val="major"/>
    </font>
    <font>
      <sz val="8"/>
      <name val="Calibri"/>
      <family val="2"/>
      <charset val="186"/>
      <scheme val="minor"/>
    </font>
    <font>
      <sz val="9"/>
      <name val="Calibri Light"/>
      <family val="2"/>
      <charset val="186"/>
      <scheme val="major"/>
    </font>
    <font>
      <b/>
      <sz val="9"/>
      <name val="Calibri Light"/>
      <family val="2"/>
      <charset val="186"/>
      <scheme val="major"/>
    </font>
    <font>
      <sz val="9"/>
      <color rgb="FFFF0000"/>
      <name val="Calibri Light"/>
      <family val="2"/>
      <charset val="186"/>
      <scheme val="major"/>
    </font>
    <font>
      <sz val="9"/>
      <color rgb="FFFF0000"/>
      <name val="Arial"/>
      <family val="2"/>
      <charset val="186"/>
    </font>
    <font>
      <sz val="9"/>
      <name val="Arial"/>
      <family val="2"/>
      <charset val="186"/>
    </font>
    <font>
      <sz val="9"/>
      <color theme="1"/>
      <name val="Arial"/>
      <family val="2"/>
      <charset val="186"/>
    </font>
    <font>
      <sz val="9"/>
      <color theme="1"/>
      <name val="Calibri"/>
      <family val="2"/>
      <charset val="186"/>
      <scheme val="minor"/>
    </font>
    <font>
      <b/>
      <i/>
      <sz val="10"/>
      <color theme="1"/>
      <name val="Calibri"/>
      <family val="2"/>
      <charset val="186"/>
      <scheme val="minor"/>
    </font>
    <font>
      <i/>
      <sz val="10"/>
      <color theme="1"/>
      <name val="Calibri"/>
      <family val="2"/>
      <charset val="186"/>
      <scheme val="minor"/>
    </font>
    <font>
      <b/>
      <sz val="8"/>
      <name val="Calibri Light"/>
      <family val="2"/>
      <charset val="186"/>
      <scheme val="major"/>
    </font>
    <font>
      <b/>
      <sz val="10"/>
      <name val="Calibri"/>
      <family val="2"/>
      <charset val="186"/>
      <scheme val="minor"/>
    </font>
    <font>
      <sz val="10"/>
      <name val="Calibri"/>
      <family val="2"/>
      <charset val="186"/>
      <scheme val="minor"/>
    </font>
    <font>
      <b/>
      <sz val="9"/>
      <color indexed="81"/>
      <name val="Tahoma"/>
      <family val="2"/>
    </font>
    <font>
      <sz val="9"/>
      <color indexed="81"/>
      <name val="Tahoma"/>
      <family val="2"/>
    </font>
    <font>
      <sz val="11"/>
      <name val="Calibri Light"/>
      <family val="2"/>
      <charset val="186"/>
      <scheme val="major"/>
    </font>
    <font>
      <b/>
      <sz val="10"/>
      <color rgb="FFFF0000"/>
      <name val="Calibri"/>
      <family val="2"/>
      <charset val="186"/>
      <scheme val="minor"/>
    </font>
    <font>
      <sz val="10"/>
      <color rgb="FFFF0000"/>
      <name val="Calibri"/>
      <family val="2"/>
      <charset val="186"/>
      <scheme val="minor"/>
    </font>
    <font>
      <b/>
      <i/>
      <sz val="10"/>
      <color rgb="FFFF0000"/>
      <name val="Calibri"/>
      <family val="2"/>
      <charset val="186"/>
      <scheme val="minor"/>
    </font>
    <font>
      <i/>
      <sz val="10"/>
      <name val="Calibri"/>
      <family val="2"/>
      <charset val="186"/>
      <scheme val="minor"/>
    </font>
    <font>
      <b/>
      <i/>
      <sz val="10"/>
      <name val="Calibri"/>
      <family val="2"/>
      <charset val="186"/>
      <scheme val="minor"/>
    </font>
    <font>
      <i/>
      <sz val="10"/>
      <color rgb="FFFF0000"/>
      <name val="Calibri"/>
      <family val="2"/>
      <charset val="186"/>
      <scheme val="minor"/>
    </font>
    <font>
      <sz val="10"/>
      <name val="Times New Roman"/>
      <family val="1"/>
      <charset val="186"/>
    </font>
    <font>
      <sz val="11"/>
      <name val="Times New Roman"/>
      <family val="1"/>
      <charset val="186"/>
    </font>
    <font>
      <b/>
      <vertAlign val="superscript"/>
      <sz val="10"/>
      <color theme="1"/>
      <name val="Calibri"/>
      <family val="2"/>
      <charset val="186"/>
      <scheme val="minor"/>
    </font>
    <font>
      <b/>
      <vertAlign val="superscript"/>
      <sz val="10"/>
      <name val="Calibri"/>
      <family val="2"/>
      <charset val="186"/>
      <scheme val="minor"/>
    </font>
    <font>
      <vertAlign val="superscript"/>
      <sz val="10"/>
      <name val="Calibri Light"/>
      <family val="2"/>
      <charset val="186"/>
      <scheme val="major"/>
    </font>
    <font>
      <sz val="9"/>
      <name val="Calibri"/>
      <family val="2"/>
      <charset val="186"/>
      <scheme val="minor"/>
    </font>
    <font>
      <b/>
      <sz val="13"/>
      <name val="Times New Roman"/>
      <family val="1"/>
      <charset val="186"/>
    </font>
    <font>
      <b/>
      <sz val="14"/>
      <name val="Calibri Light"/>
      <family val="2"/>
      <charset val="186"/>
      <scheme val="major"/>
    </font>
    <font>
      <sz val="7"/>
      <name val="Segoe UI"/>
      <family val="2"/>
      <charset val="186"/>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E2EFD9"/>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C4BC96"/>
        <bgColor indexed="64"/>
      </patternFill>
    </fill>
    <fill>
      <patternFill patternType="solid">
        <fgColor rgb="FFEEECE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style="thin">
        <color rgb="FF414142"/>
      </right>
      <top/>
      <bottom style="thin">
        <color rgb="FF414142"/>
      </bottom>
      <diagonal/>
    </border>
    <border>
      <left style="thin">
        <color rgb="FF414142"/>
      </left>
      <right/>
      <top style="thin">
        <color rgb="FF414142"/>
      </top>
      <bottom style="thin">
        <color rgb="FF414142"/>
      </bottom>
      <diagonal/>
    </border>
    <border>
      <left/>
      <right/>
      <top style="thin">
        <color rgb="FF414142"/>
      </top>
      <bottom style="thin">
        <color rgb="FF414142"/>
      </bottom>
      <diagonal/>
    </border>
    <border>
      <left/>
      <right style="thin">
        <color rgb="FF414142"/>
      </right>
      <top style="thin">
        <color rgb="FF414142"/>
      </top>
      <bottom style="thin">
        <color rgb="FF414142"/>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rgb="FF000000"/>
      </top>
      <bottom style="medium">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medium">
        <color indexed="64"/>
      </right>
      <top/>
      <bottom/>
      <diagonal/>
    </border>
    <border>
      <left style="thin">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1">
    <xf numFmtId="0" fontId="0" fillId="0" borderId="0"/>
    <xf numFmtId="44" fontId="1" fillId="0" borderId="0" applyFont="0" applyFill="0" applyBorder="0" applyAlignment="0" applyProtection="0"/>
    <xf numFmtId="0" fontId="1" fillId="0" borderId="0"/>
    <xf numFmtId="0" fontId="5" fillId="5" borderId="0" applyNumberFormat="0" applyBorder="0" applyAlignment="0" applyProtection="0"/>
    <xf numFmtId="0" fontId="6" fillId="6" borderId="0" applyNumberFormat="0" applyBorder="0" applyAlignment="0" applyProtection="0"/>
    <xf numFmtId="0" fontId="11" fillId="0" borderId="0"/>
    <xf numFmtId="164" fontId="11" fillId="0" borderId="0" applyFont="0" applyFill="0" applyBorder="0" applyAlignment="0" applyProtection="0"/>
    <xf numFmtId="0" fontId="1" fillId="0" borderId="0"/>
    <xf numFmtId="43"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cellStyleXfs>
  <cellXfs count="693">
    <xf numFmtId="0" fontId="0" fillId="0" borderId="0" xfId="0"/>
    <xf numFmtId="0" fontId="3" fillId="7" borderId="21" xfId="5" applyFont="1" applyFill="1" applyBorder="1" applyAlignment="1">
      <alignment horizontal="center" vertical="center" wrapText="1"/>
    </xf>
    <xf numFmtId="0" fontId="3" fillId="7" borderId="22" xfId="5" applyFont="1" applyFill="1" applyBorder="1" applyAlignment="1">
      <alignment horizontal="center" vertical="center" wrapText="1"/>
    </xf>
    <xf numFmtId="0" fontId="12" fillId="7" borderId="22" xfId="5" applyFont="1" applyFill="1" applyBorder="1" applyAlignment="1">
      <alignment horizontal="center" vertical="center" wrapText="1"/>
    </xf>
    <xf numFmtId="0" fontId="3" fillId="2" borderId="22" xfId="5" applyFont="1" applyFill="1" applyBorder="1" applyAlignment="1">
      <alignment horizontal="center" vertical="center" wrapText="1"/>
    </xf>
    <xf numFmtId="0" fontId="13" fillId="2" borderId="22" xfId="5" applyFont="1" applyFill="1" applyBorder="1" applyAlignment="1">
      <alignment horizontal="center" vertical="center" wrapText="1"/>
    </xf>
    <xf numFmtId="3" fontId="14" fillId="7" borderId="22" xfId="5" applyNumberFormat="1" applyFont="1" applyFill="1" applyBorder="1" applyAlignment="1">
      <alignment horizontal="center" vertical="center" wrapText="1"/>
    </xf>
    <xf numFmtId="0" fontId="7" fillId="7" borderId="23" xfId="5" applyFont="1" applyFill="1" applyBorder="1" applyAlignment="1">
      <alignment horizontal="center" vertical="center" wrapText="1"/>
    </xf>
    <xf numFmtId="0" fontId="7" fillId="7" borderId="24" xfId="5" applyFont="1" applyFill="1" applyBorder="1" applyAlignment="1">
      <alignment horizontal="center" vertical="center" wrapText="1"/>
    </xf>
    <xf numFmtId="0" fontId="7" fillId="7" borderId="22" xfId="5" applyFont="1" applyFill="1" applyBorder="1" applyAlignment="1">
      <alignment horizontal="center" vertical="center" wrapText="1"/>
    </xf>
    <xf numFmtId="0" fontId="7" fillId="0" borderId="0" xfId="5" applyFont="1" applyAlignment="1">
      <alignment horizontal="center" vertical="center" wrapText="1"/>
    </xf>
    <xf numFmtId="0" fontId="7" fillId="2" borderId="0" xfId="5" applyFont="1" applyFill="1" applyAlignment="1">
      <alignment horizontal="center" vertical="center" wrapText="1"/>
    </xf>
    <xf numFmtId="0" fontId="8" fillId="2" borderId="25" xfId="5" applyFont="1" applyFill="1" applyBorder="1" applyAlignment="1">
      <alignment horizontal="center" vertical="center" wrapText="1"/>
    </xf>
    <xf numFmtId="0" fontId="8" fillId="2" borderId="26" xfId="5" applyFont="1" applyFill="1" applyBorder="1" applyAlignment="1">
      <alignment horizontal="center" vertical="center" wrapText="1"/>
    </xf>
    <xf numFmtId="0" fontId="4" fillId="2" borderId="27" xfId="5" applyFont="1" applyFill="1" applyBorder="1" applyAlignment="1">
      <alignment horizontal="center" vertical="center"/>
    </xf>
    <xf numFmtId="0" fontId="4" fillId="2" borderId="28" xfId="5" applyFont="1" applyFill="1" applyBorder="1" applyAlignment="1">
      <alignment horizontal="center" vertical="center"/>
    </xf>
    <xf numFmtId="0" fontId="4" fillId="2" borderId="26" xfId="5" applyFont="1" applyFill="1" applyBorder="1" applyAlignment="1">
      <alignment horizontal="center" vertical="center"/>
    </xf>
    <xf numFmtId="3" fontId="4" fillId="0" borderId="0" xfId="5" applyNumberFormat="1" applyFont="1" applyAlignment="1">
      <alignment horizontal="center" vertical="center"/>
    </xf>
    <xf numFmtId="0" fontId="4" fillId="2" borderId="0" xfId="5" applyFont="1" applyFill="1" applyAlignment="1">
      <alignment horizontal="center" vertical="center"/>
    </xf>
    <xf numFmtId="0" fontId="4" fillId="0" borderId="0" xfId="5" applyFont="1" applyAlignment="1">
      <alignment horizontal="center" vertical="center"/>
    </xf>
    <xf numFmtId="0" fontId="8" fillId="2" borderId="29" xfId="5" applyFont="1" applyFill="1" applyBorder="1" applyAlignment="1">
      <alignment horizontal="center" vertical="center" wrapText="1"/>
    </xf>
    <xf numFmtId="0" fontId="8" fillId="2" borderId="30" xfId="5" applyFont="1" applyFill="1" applyBorder="1" applyAlignment="1">
      <alignment horizontal="center" vertical="center" wrapText="1"/>
    </xf>
    <xf numFmtId="0" fontId="8" fillId="0" borderId="30" xfId="5" applyFont="1" applyBorder="1" applyAlignment="1">
      <alignment horizontal="center" vertical="center" wrapText="1"/>
    </xf>
    <xf numFmtId="0" fontId="8" fillId="0" borderId="30" xfId="5" applyFont="1" applyBorder="1" applyAlignment="1" applyProtection="1">
      <alignment horizontal="left" vertical="center" wrapText="1"/>
      <protection locked="0"/>
    </xf>
    <xf numFmtId="0" fontId="8" fillId="2" borderId="30" xfId="5" applyFont="1" applyFill="1" applyBorder="1" applyAlignment="1" applyProtection="1">
      <alignment horizontal="left" vertical="center" wrapText="1"/>
      <protection locked="0"/>
    </xf>
    <xf numFmtId="0" fontId="7" fillId="2" borderId="30" xfId="5" applyFont="1" applyFill="1" applyBorder="1" applyAlignment="1">
      <alignment horizontal="left" vertical="center" wrapText="1"/>
    </xf>
    <xf numFmtId="0" fontId="4" fillId="2" borderId="30" xfId="5" applyFont="1" applyFill="1" applyBorder="1" applyAlignment="1">
      <alignment horizontal="center" vertical="center" wrapText="1"/>
    </xf>
    <xf numFmtId="3" fontId="4" fillId="2" borderId="30" xfId="5" applyNumberFormat="1" applyFont="1" applyFill="1" applyBorder="1" applyAlignment="1">
      <alignment horizontal="center" vertical="center" wrapText="1"/>
    </xf>
    <xf numFmtId="3" fontId="16" fillId="2" borderId="30" xfId="5" applyNumberFormat="1" applyFont="1" applyFill="1" applyBorder="1" applyAlignment="1">
      <alignment horizontal="center" vertical="center"/>
    </xf>
    <xf numFmtId="0" fontId="4" fillId="2" borderId="31" xfId="5" applyFont="1" applyFill="1" applyBorder="1" applyAlignment="1">
      <alignment horizontal="center" vertical="center"/>
    </xf>
    <xf numFmtId="0" fontId="4" fillId="2" borderId="32" xfId="5" applyFont="1" applyFill="1" applyBorder="1" applyAlignment="1">
      <alignment horizontal="center" vertical="center"/>
    </xf>
    <xf numFmtId="0" fontId="4" fillId="2" borderId="30" xfId="5" applyFont="1" applyFill="1" applyBorder="1" applyAlignment="1">
      <alignment horizontal="center" vertical="center"/>
    </xf>
    <xf numFmtId="0" fontId="4" fillId="2" borderId="30" xfId="5" applyFont="1" applyFill="1" applyBorder="1" applyAlignment="1">
      <alignment horizontal="left" vertical="center" wrapText="1"/>
    </xf>
    <xf numFmtId="0" fontId="8" fillId="2" borderId="30" xfId="5" applyFont="1" applyFill="1" applyBorder="1" applyAlignment="1">
      <alignment horizontal="left" vertical="center" wrapText="1"/>
    </xf>
    <xf numFmtId="3" fontId="4" fillId="2" borderId="30" xfId="5" applyNumberFormat="1" applyFont="1" applyFill="1" applyBorder="1" applyAlignment="1">
      <alignment horizontal="center" vertical="center"/>
    </xf>
    <xf numFmtId="0" fontId="8" fillId="0" borderId="30" xfId="5" applyFont="1" applyBorder="1" applyAlignment="1">
      <alignment horizontal="left" vertical="center" wrapText="1"/>
    </xf>
    <xf numFmtId="0" fontId="4" fillId="0" borderId="30" xfId="5" applyFont="1" applyBorder="1" applyAlignment="1">
      <alignment horizontal="left" vertical="center" wrapText="1"/>
    </xf>
    <xf numFmtId="0" fontId="19" fillId="2" borderId="30" xfId="5" applyFont="1" applyFill="1" applyBorder="1" applyAlignment="1">
      <alignment horizontal="left" vertical="center" wrapText="1"/>
    </xf>
    <xf numFmtId="0" fontId="4" fillId="0" borderId="30" xfId="5" applyFont="1" applyBorder="1" applyAlignment="1">
      <alignment horizontal="center" vertical="center" wrapText="1"/>
    </xf>
    <xf numFmtId="0" fontId="3" fillId="2" borderId="30" xfId="5" applyFont="1" applyFill="1" applyBorder="1" applyAlignment="1">
      <alignment horizontal="left" vertical="center" wrapText="1"/>
    </xf>
    <xf numFmtId="3" fontId="8" fillId="2" borderId="30" xfId="5" applyNumberFormat="1" applyFont="1" applyFill="1" applyBorder="1" applyAlignment="1">
      <alignment horizontal="center" vertical="center" wrapText="1"/>
    </xf>
    <xf numFmtId="3" fontId="20" fillId="2" borderId="30" xfId="5" applyNumberFormat="1" applyFont="1" applyFill="1" applyBorder="1" applyAlignment="1">
      <alignment horizontal="center" vertical="center"/>
    </xf>
    <xf numFmtId="0" fontId="21" fillId="2" borderId="30" xfId="5" applyFont="1" applyFill="1" applyBorder="1" applyAlignment="1">
      <alignment horizontal="left" vertical="center" wrapText="1"/>
    </xf>
    <xf numFmtId="0" fontId="24" fillId="2" borderId="30" xfId="5" applyFont="1" applyFill="1" applyBorder="1" applyAlignment="1">
      <alignment horizontal="left" vertical="center" wrapText="1"/>
    </xf>
    <xf numFmtId="0" fontId="4" fillId="2" borderId="29" xfId="5" applyFont="1" applyFill="1" applyBorder="1" applyAlignment="1">
      <alignment horizontal="center" vertical="center" wrapText="1"/>
    </xf>
    <xf numFmtId="0" fontId="16" fillId="2" borderId="30" xfId="5" applyFont="1" applyFill="1" applyBorder="1" applyAlignment="1">
      <alignment horizontal="center"/>
    </xf>
    <xf numFmtId="3" fontId="8" fillId="2" borderId="30" xfId="6" applyNumberFormat="1" applyFont="1" applyFill="1" applyBorder="1" applyAlignment="1">
      <alignment horizontal="center" vertical="center" wrapText="1"/>
    </xf>
    <xf numFmtId="3" fontId="20" fillId="2" borderId="30" xfId="6" applyNumberFormat="1" applyFont="1" applyFill="1" applyBorder="1" applyAlignment="1">
      <alignment horizontal="center" vertical="center"/>
    </xf>
    <xf numFmtId="3" fontId="16" fillId="2" borderId="30" xfId="5" applyNumberFormat="1" applyFont="1" applyFill="1" applyBorder="1" applyAlignment="1">
      <alignment horizontal="center" vertical="top"/>
    </xf>
    <xf numFmtId="0" fontId="8" fillId="2" borderId="30" xfId="7" applyFont="1" applyFill="1" applyBorder="1" applyAlignment="1">
      <alignment horizontal="center" vertical="center" wrapText="1"/>
    </xf>
    <xf numFmtId="0" fontId="3" fillId="2" borderId="30" xfId="7" applyFont="1" applyFill="1" applyBorder="1" applyAlignment="1">
      <alignment horizontal="left" vertical="center" wrapText="1"/>
    </xf>
    <xf numFmtId="0" fontId="16" fillId="2" borderId="32" xfId="5" applyFont="1" applyFill="1" applyBorder="1" applyAlignment="1">
      <alignment horizontal="center" vertical="center"/>
    </xf>
    <xf numFmtId="3" fontId="8" fillId="2" borderId="30" xfId="8" applyNumberFormat="1" applyFont="1" applyFill="1" applyBorder="1" applyAlignment="1">
      <alignment horizontal="center" vertical="center" wrapText="1"/>
    </xf>
    <xf numFmtId="0" fontId="25" fillId="2" borderId="30" xfId="5" applyFont="1" applyFill="1" applyBorder="1" applyAlignment="1">
      <alignment horizontal="left" vertical="center" wrapText="1"/>
    </xf>
    <xf numFmtId="0" fontId="12" fillId="2" borderId="30" xfId="5" applyFont="1" applyFill="1" applyBorder="1" applyAlignment="1">
      <alignment horizontal="left" vertical="center" wrapText="1"/>
    </xf>
    <xf numFmtId="0" fontId="25" fillId="2" borderId="30" xfId="5" quotePrefix="1" applyFont="1" applyFill="1" applyBorder="1" applyAlignment="1">
      <alignment horizontal="left" vertical="center" wrapText="1"/>
    </xf>
    <xf numFmtId="3" fontId="20" fillId="2" borderId="30" xfId="7" applyNumberFormat="1" applyFont="1" applyFill="1" applyBorder="1" applyAlignment="1">
      <alignment horizontal="center" vertical="center"/>
    </xf>
    <xf numFmtId="0" fontId="28" fillId="2" borderId="30" xfId="5" applyFont="1" applyFill="1" applyBorder="1" applyAlignment="1">
      <alignment horizontal="left" vertical="center" wrapText="1"/>
    </xf>
    <xf numFmtId="3" fontId="30" fillId="2" borderId="30" xfId="5" applyNumberFormat="1" applyFont="1" applyFill="1" applyBorder="1" applyAlignment="1">
      <alignment horizontal="center" vertical="center"/>
    </xf>
    <xf numFmtId="0" fontId="8" fillId="0" borderId="29" xfId="5" applyFont="1" applyBorder="1" applyAlignment="1">
      <alignment horizontal="center" vertical="center" wrapText="1"/>
    </xf>
    <xf numFmtId="0" fontId="25" fillId="0" borderId="30" xfId="5" applyFont="1" applyBorder="1" applyAlignment="1">
      <alignment horizontal="left" vertical="center" wrapText="1"/>
    </xf>
    <xf numFmtId="3" fontId="8" fillId="0" borderId="30" xfId="5" applyNumberFormat="1" applyFont="1" applyBorder="1" applyAlignment="1">
      <alignment horizontal="center" vertical="center" wrapText="1"/>
    </xf>
    <xf numFmtId="3" fontId="20" fillId="0" borderId="30" xfId="9" applyNumberFormat="1" applyFont="1" applyFill="1" applyBorder="1" applyAlignment="1">
      <alignment horizontal="center" vertical="center"/>
    </xf>
    <xf numFmtId="0" fontId="4" fillId="0" borderId="31" xfId="5" applyFont="1" applyBorder="1" applyAlignment="1">
      <alignment horizontal="center" vertical="center"/>
    </xf>
    <xf numFmtId="0" fontId="33" fillId="2" borderId="30" xfId="5" applyFont="1" applyFill="1" applyBorder="1" applyAlignment="1">
      <alignment horizontal="left" vertical="center" wrapText="1"/>
    </xf>
    <xf numFmtId="0" fontId="8" fillId="2" borderId="31"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30" xfId="5" applyFont="1" applyFill="1" applyBorder="1" applyAlignment="1">
      <alignment horizontal="center" vertical="center"/>
    </xf>
    <xf numFmtId="3" fontId="8" fillId="2" borderId="30" xfId="5" applyNumberFormat="1" applyFont="1" applyFill="1" applyBorder="1" applyAlignment="1">
      <alignment horizontal="center" vertical="center"/>
    </xf>
    <xf numFmtId="3" fontId="20" fillId="2" borderId="30" xfId="9" applyNumberFormat="1" applyFont="1" applyFill="1" applyBorder="1" applyAlignment="1">
      <alignment horizontal="center" vertical="center"/>
    </xf>
    <xf numFmtId="3" fontId="25" fillId="2" borderId="30" xfId="5" applyNumberFormat="1" applyFont="1" applyFill="1" applyBorder="1" applyAlignment="1">
      <alignment horizontal="left" vertical="center" wrapText="1"/>
    </xf>
    <xf numFmtId="0" fontId="25" fillId="2" borderId="30" xfId="5" applyFont="1" applyFill="1" applyBorder="1" applyAlignment="1" applyProtection="1">
      <alignment horizontal="left" vertical="center" wrapText="1"/>
      <protection locked="0"/>
    </xf>
    <xf numFmtId="2" fontId="8" fillId="2" borderId="30" xfId="5" applyNumberFormat="1" applyFont="1" applyFill="1" applyBorder="1" applyAlignment="1">
      <alignment horizontal="center" vertical="center" wrapText="1"/>
    </xf>
    <xf numFmtId="3" fontId="4" fillId="0" borderId="30" xfId="5" applyNumberFormat="1" applyFont="1" applyBorder="1" applyAlignment="1">
      <alignment horizontal="center" vertical="center" wrapText="1"/>
    </xf>
    <xf numFmtId="3" fontId="12" fillId="2" borderId="30" xfId="5" applyNumberFormat="1" applyFont="1" applyFill="1" applyBorder="1" applyAlignment="1">
      <alignment horizontal="left" vertical="center" wrapText="1"/>
    </xf>
    <xf numFmtId="0" fontId="36" fillId="2" borderId="30" xfId="5" applyFont="1" applyFill="1" applyBorder="1" applyAlignment="1">
      <alignment horizontal="left" vertical="center" wrapText="1"/>
    </xf>
    <xf numFmtId="0" fontId="3" fillId="0" borderId="30" xfId="5" applyFont="1" applyBorder="1" applyAlignment="1">
      <alignment horizontal="left" vertical="center" wrapText="1"/>
    </xf>
    <xf numFmtId="3" fontId="20" fillId="0" borderId="30" xfId="5" applyNumberFormat="1" applyFont="1" applyBorder="1" applyAlignment="1">
      <alignment horizontal="center" vertical="center"/>
    </xf>
    <xf numFmtId="0" fontId="4" fillId="0" borderId="32" xfId="5" applyFont="1" applyBorder="1" applyAlignment="1">
      <alignment horizontal="center" vertical="center"/>
    </xf>
    <xf numFmtId="0" fontId="4" fillId="0" borderId="30" xfId="5" applyFont="1" applyBorder="1" applyAlignment="1">
      <alignment horizontal="center" vertical="center"/>
    </xf>
    <xf numFmtId="0" fontId="25" fillId="2" borderId="30" xfId="5" applyFont="1" applyFill="1" applyBorder="1" applyAlignment="1">
      <alignment horizontal="left" vertical="center" wrapText="1" shrinkToFit="1"/>
    </xf>
    <xf numFmtId="3" fontId="38" fillId="2" borderId="30" xfId="6" applyNumberFormat="1" applyFont="1" applyFill="1" applyBorder="1" applyAlignment="1">
      <alignment horizontal="center" vertical="center"/>
    </xf>
    <xf numFmtId="0" fontId="20" fillId="2" borderId="30" xfId="5" applyFont="1" applyFill="1" applyBorder="1" applyAlignment="1">
      <alignment horizontal="center" vertical="center"/>
    </xf>
    <xf numFmtId="0" fontId="3" fillId="2" borderId="30" xfId="5" applyFont="1" applyFill="1" applyBorder="1" applyAlignment="1">
      <alignment horizontal="left" vertical="center" wrapText="1" shrinkToFit="1"/>
    </xf>
    <xf numFmtId="3" fontId="8" fillId="2" borderId="30" xfId="6" applyNumberFormat="1" applyFont="1" applyFill="1" applyBorder="1" applyAlignment="1">
      <alignment horizontal="center" vertical="center"/>
    </xf>
    <xf numFmtId="0" fontId="21" fillId="2" borderId="30" xfId="5" applyFont="1" applyFill="1" applyBorder="1" applyAlignment="1">
      <alignment horizontal="center" vertical="center"/>
    </xf>
    <xf numFmtId="3" fontId="8" fillId="2" borderId="30" xfId="10" applyNumberFormat="1" applyFont="1" applyFill="1" applyBorder="1" applyAlignment="1">
      <alignment horizontal="center" vertical="center" wrapText="1"/>
    </xf>
    <xf numFmtId="3" fontId="3" fillId="2" borderId="30" xfId="5" applyNumberFormat="1" applyFont="1" applyFill="1" applyBorder="1" applyAlignment="1">
      <alignment horizontal="left" vertical="center" wrapText="1"/>
    </xf>
    <xf numFmtId="3" fontId="8" fillId="2" borderId="30" xfId="9" applyNumberFormat="1"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34" xfId="5" applyFont="1" applyFill="1" applyBorder="1" applyAlignment="1">
      <alignment horizontal="center" vertical="center" wrapText="1"/>
    </xf>
    <xf numFmtId="0" fontId="8" fillId="2" borderId="34" xfId="5" applyFont="1" applyFill="1" applyBorder="1" applyAlignment="1">
      <alignment horizontal="left" vertical="center" wrapText="1"/>
    </xf>
    <xf numFmtId="3" fontId="8" fillId="2" borderId="34" xfId="5" applyNumberFormat="1" applyFont="1" applyFill="1" applyBorder="1" applyAlignment="1">
      <alignment horizontal="center" vertical="center" wrapText="1"/>
    </xf>
    <xf numFmtId="3" fontId="20" fillId="2" borderId="34" xfId="5" applyNumberFormat="1" applyFont="1" applyFill="1" applyBorder="1" applyAlignment="1">
      <alignment horizontal="center" vertical="center"/>
    </xf>
    <xf numFmtId="0" fontId="4" fillId="2" borderId="35" xfId="5" applyFont="1" applyFill="1" applyBorder="1" applyAlignment="1">
      <alignment horizontal="center" vertical="center"/>
    </xf>
    <xf numFmtId="0" fontId="4" fillId="2" borderId="36" xfId="5" applyFont="1" applyFill="1" applyBorder="1" applyAlignment="1">
      <alignment horizontal="center" vertical="center"/>
    </xf>
    <xf numFmtId="0" fontId="4" fillId="2" borderId="34" xfId="5" applyFont="1" applyFill="1" applyBorder="1" applyAlignment="1">
      <alignment horizontal="center" vertical="center"/>
    </xf>
    <xf numFmtId="0" fontId="4" fillId="0" borderId="0" xfId="5" applyFont="1" applyAlignment="1">
      <alignment horizontal="center" vertical="center" wrapText="1"/>
    </xf>
    <xf numFmtId="0" fontId="8" fillId="0" borderId="0" xfId="5" applyFont="1" applyAlignment="1">
      <alignment horizontal="center" vertical="center" wrapText="1"/>
    </xf>
    <xf numFmtId="0" fontId="4" fillId="0" borderId="0" xfId="5" applyFont="1" applyAlignment="1">
      <alignment horizontal="left" vertical="center" wrapText="1"/>
    </xf>
    <xf numFmtId="0" fontId="24" fillId="0" borderId="0" xfId="5" applyFont="1" applyAlignment="1">
      <alignment horizontal="left" vertical="center" wrapText="1"/>
    </xf>
    <xf numFmtId="0" fontId="11" fillId="0" borderId="0" xfId="5" applyAlignment="1">
      <alignment horizontal="center"/>
    </xf>
    <xf numFmtId="0" fontId="41" fillId="2" borderId="1" xfId="0" applyFont="1" applyFill="1" applyBorder="1" applyAlignment="1">
      <alignment horizontal="center" vertical="center" wrapText="1"/>
    </xf>
    <xf numFmtId="3" fontId="10" fillId="0" borderId="15" xfId="0" applyNumberFormat="1" applyFont="1" applyBorder="1" applyAlignment="1">
      <alignment wrapText="1"/>
    </xf>
    <xf numFmtId="3" fontId="10" fillId="0" borderId="9" xfId="0" applyNumberFormat="1" applyFont="1" applyBorder="1" applyAlignment="1">
      <alignment wrapText="1"/>
    </xf>
    <xf numFmtId="3" fontId="10" fillId="0" borderId="6" xfId="0" applyNumberFormat="1" applyFont="1" applyBorder="1" applyAlignment="1">
      <alignment wrapText="1"/>
    </xf>
    <xf numFmtId="3" fontId="9" fillId="0" borderId="7" xfId="0" applyNumberFormat="1" applyFont="1" applyBorder="1" applyAlignment="1">
      <alignment wrapText="1"/>
    </xf>
    <xf numFmtId="3" fontId="10" fillId="0" borderId="17" xfId="0" applyNumberFormat="1" applyFont="1" applyBorder="1" applyAlignment="1">
      <alignment wrapText="1"/>
    </xf>
    <xf numFmtId="3" fontId="10" fillId="0" borderId="1" xfId="0" applyNumberFormat="1" applyFont="1" applyBorder="1"/>
    <xf numFmtId="3" fontId="10" fillId="0" borderId="18" xfId="0" applyNumberFormat="1" applyFont="1" applyBorder="1"/>
    <xf numFmtId="3" fontId="9" fillId="0" borderId="17" xfId="0" applyNumberFormat="1" applyFont="1" applyBorder="1" applyAlignment="1">
      <alignment wrapText="1"/>
    </xf>
    <xf numFmtId="3" fontId="10" fillId="0" borderId="43" xfId="0" applyNumberFormat="1" applyFont="1" applyBorder="1" applyAlignment="1">
      <alignment wrapText="1"/>
    </xf>
    <xf numFmtId="3" fontId="10" fillId="0" borderId="20" xfId="0" applyNumberFormat="1" applyFont="1" applyBorder="1" applyAlignment="1">
      <alignment wrapText="1"/>
    </xf>
    <xf numFmtId="3" fontId="10" fillId="0" borderId="2" xfId="0" applyNumberFormat="1" applyFont="1" applyBorder="1"/>
    <xf numFmtId="3" fontId="10" fillId="0" borderId="19" xfId="0" applyNumberFormat="1" applyFont="1" applyBorder="1"/>
    <xf numFmtId="3" fontId="10" fillId="0" borderId="40" xfId="0" applyNumberFormat="1" applyFont="1" applyBorder="1" applyAlignment="1">
      <alignment wrapText="1"/>
    </xf>
    <xf numFmtId="3" fontId="10" fillId="0" borderId="41" xfId="0" applyNumberFormat="1" applyFont="1" applyBorder="1"/>
    <xf numFmtId="0" fontId="10" fillId="0" borderId="0" xfId="0" applyFont="1"/>
    <xf numFmtId="0" fontId="44" fillId="0" borderId="0" xfId="0" applyFont="1" applyAlignment="1">
      <alignment wrapText="1"/>
    </xf>
    <xf numFmtId="0" fontId="44" fillId="0" borderId="0" xfId="0" applyFont="1"/>
    <xf numFmtId="0" fontId="43" fillId="3" borderId="42" xfId="0" applyFont="1" applyFill="1" applyBorder="1" applyAlignment="1">
      <alignment horizontal="center" vertical="center" wrapText="1"/>
    </xf>
    <xf numFmtId="4" fontId="10" fillId="0" borderId="0" xfId="0" applyNumberFormat="1" applyFont="1"/>
    <xf numFmtId="0" fontId="9" fillId="0" borderId="0" xfId="0" applyFont="1"/>
    <xf numFmtId="4" fontId="9" fillId="0" borderId="0" xfId="0" applyNumberFormat="1" applyFont="1"/>
    <xf numFmtId="0" fontId="10" fillId="0" borderId="0" xfId="0" applyFont="1" applyAlignment="1">
      <alignment wrapText="1"/>
    </xf>
    <xf numFmtId="3" fontId="10" fillId="0" borderId="42" xfId="0" applyNumberFormat="1" applyFont="1" applyBorder="1"/>
    <xf numFmtId="3" fontId="10" fillId="9" borderId="6" xfId="0" applyNumberFormat="1" applyFont="1" applyFill="1" applyBorder="1" applyAlignment="1">
      <alignment wrapText="1"/>
    </xf>
    <xf numFmtId="0" fontId="46" fillId="0" borderId="0" xfId="0" applyFont="1" applyAlignment="1">
      <alignment wrapText="1"/>
    </xf>
    <xf numFmtId="0" fontId="46" fillId="0" borderId="0" xfId="0" applyFont="1"/>
    <xf numFmtId="0" fontId="46" fillId="0" borderId="0" xfId="0" applyFont="1" applyAlignment="1">
      <alignment horizontal="right"/>
    </xf>
    <xf numFmtId="3" fontId="9" fillId="11" borderId="7" xfId="0" applyNumberFormat="1" applyFont="1" applyFill="1" applyBorder="1" applyAlignment="1">
      <alignment wrapText="1"/>
    </xf>
    <xf numFmtId="3" fontId="9" fillId="0" borderId="3" xfId="0" applyNumberFormat="1" applyFont="1" applyBorder="1" applyAlignment="1">
      <alignment horizontal="center" vertical="center"/>
    </xf>
    <xf numFmtId="3" fontId="9" fillId="0" borderId="8" xfId="0" applyNumberFormat="1" applyFont="1" applyBorder="1" applyAlignment="1">
      <alignment horizontal="center" vertical="center"/>
    </xf>
    <xf numFmtId="3" fontId="10" fillId="0" borderId="6"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18" xfId="0" applyNumberFormat="1"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3" fontId="10" fillId="0" borderId="1" xfId="0" applyNumberFormat="1" applyFont="1" applyBorder="1" applyAlignment="1">
      <alignment horizontal="center"/>
    </xf>
    <xf numFmtId="3" fontId="10" fillId="0" borderId="18" xfId="0" applyNumberFormat="1" applyFont="1" applyBorder="1" applyAlignment="1">
      <alignment horizontal="center"/>
    </xf>
    <xf numFmtId="3" fontId="9" fillId="0" borderId="1" xfId="0" applyNumberFormat="1" applyFont="1" applyBorder="1" applyAlignment="1">
      <alignment horizontal="center"/>
    </xf>
    <xf numFmtId="3" fontId="9" fillId="0" borderId="18" xfId="0" applyNumberFormat="1" applyFont="1" applyBorder="1" applyAlignment="1">
      <alignment horizontal="center"/>
    </xf>
    <xf numFmtId="3" fontId="9" fillId="2" borderId="17" xfId="0" applyNumberFormat="1" applyFont="1" applyFill="1" applyBorder="1" applyAlignment="1">
      <alignment wrapText="1"/>
    </xf>
    <xf numFmtId="3" fontId="9" fillId="2" borderId="1" xfId="0" applyNumberFormat="1" applyFont="1" applyFill="1" applyBorder="1" applyAlignment="1">
      <alignment horizontal="center" vertical="center"/>
    </xf>
    <xf numFmtId="3" fontId="10" fillId="2" borderId="17" xfId="0" applyNumberFormat="1" applyFont="1" applyFill="1" applyBorder="1" applyAlignment="1">
      <alignment wrapText="1"/>
    </xf>
    <xf numFmtId="3" fontId="10" fillId="2" borderId="1" xfId="0" applyNumberFormat="1" applyFont="1" applyFill="1" applyBorder="1" applyAlignment="1">
      <alignment horizontal="right" vertical="center"/>
    </xf>
    <xf numFmtId="3" fontId="10" fillId="2" borderId="40" xfId="0" applyNumberFormat="1" applyFont="1" applyFill="1" applyBorder="1" applyAlignment="1">
      <alignment wrapText="1"/>
    </xf>
    <xf numFmtId="3" fontId="9" fillId="2" borderId="18" xfId="0" applyNumberFormat="1" applyFont="1" applyFill="1" applyBorder="1" applyAlignment="1">
      <alignment horizontal="center" vertical="center"/>
    </xf>
    <xf numFmtId="0" fontId="41" fillId="2" borderId="0" xfId="0" applyFont="1" applyFill="1" applyAlignment="1">
      <alignment horizontal="center" vertical="center"/>
    </xf>
    <xf numFmtId="3" fontId="41" fillId="2" borderId="0" xfId="0" applyNumberFormat="1" applyFont="1" applyFill="1" applyAlignment="1">
      <alignment horizontal="center" vertical="center"/>
    </xf>
    <xf numFmtId="0" fontId="41" fillId="2" borderId="41" xfId="0" applyFont="1" applyFill="1" applyBorder="1" applyAlignment="1">
      <alignment horizontal="center" vertical="center" wrapText="1"/>
    </xf>
    <xf numFmtId="0" fontId="0" fillId="12" borderId="0" xfId="0" applyFill="1" applyAlignment="1">
      <alignment vertical="center" wrapText="1"/>
    </xf>
    <xf numFmtId="0" fontId="52" fillId="0" borderId="47" xfId="0" applyFont="1" applyBorder="1" applyAlignment="1">
      <alignment horizontal="center" vertical="center" wrapText="1"/>
    </xf>
    <xf numFmtId="0" fontId="51" fillId="13" borderId="47" xfId="0" applyFont="1" applyFill="1" applyBorder="1" applyAlignment="1">
      <alignment vertical="top" wrapText="1"/>
    </xf>
    <xf numFmtId="0" fontId="51" fillId="13" borderId="47" xfId="0" applyFont="1" applyFill="1" applyBorder="1" applyAlignment="1">
      <alignment horizontal="right" vertical="top" wrapText="1"/>
    </xf>
    <xf numFmtId="0" fontId="52" fillId="0" borderId="47" xfId="0" applyFont="1" applyBorder="1" applyAlignment="1">
      <alignment vertical="top" wrapText="1"/>
    </xf>
    <xf numFmtId="0" fontId="52" fillId="0" borderId="47" xfId="0" applyFont="1" applyBorder="1" applyAlignment="1">
      <alignment horizontal="right" vertical="top" wrapText="1"/>
    </xf>
    <xf numFmtId="0" fontId="51" fillId="12" borderId="47" xfId="0" applyFont="1" applyFill="1" applyBorder="1" applyAlignment="1">
      <alignment vertical="top" wrapText="1"/>
    </xf>
    <xf numFmtId="0" fontId="51" fillId="12" borderId="47" xfId="0" applyFont="1" applyFill="1" applyBorder="1" applyAlignment="1">
      <alignment horizontal="right" vertical="top" wrapText="1"/>
    </xf>
    <xf numFmtId="0" fontId="51" fillId="0" borderId="47" xfId="0" applyFont="1" applyBorder="1" applyAlignment="1">
      <alignment vertical="top" wrapText="1"/>
    </xf>
    <xf numFmtId="0" fontId="53" fillId="0" borderId="47" xfId="0" applyFont="1" applyBorder="1" applyAlignment="1">
      <alignment horizontal="right" vertical="top" wrapText="1"/>
    </xf>
    <xf numFmtId="0" fontId="51" fillId="14" borderId="47" xfId="0" applyFont="1" applyFill="1" applyBorder="1" applyAlignment="1">
      <alignment vertical="top" wrapText="1"/>
    </xf>
    <xf numFmtId="0" fontId="54" fillId="12" borderId="47" xfId="0" applyFont="1" applyFill="1" applyBorder="1" applyAlignment="1">
      <alignment horizontal="right" vertical="center" wrapText="1"/>
    </xf>
    <xf numFmtId="0" fontId="54" fillId="12" borderId="47" xfId="0" applyFont="1" applyFill="1" applyBorder="1" applyAlignment="1">
      <alignment horizontal="right" vertical="top" wrapText="1"/>
    </xf>
    <xf numFmtId="0" fontId="53" fillId="0" borderId="47" xfId="0" applyFont="1" applyBorder="1" applyAlignment="1">
      <alignment horizontal="right" wrapText="1"/>
    </xf>
    <xf numFmtId="0" fontId="51" fillId="15" borderId="47" xfId="0" applyFont="1" applyFill="1" applyBorder="1" applyAlignment="1">
      <alignment vertical="top" wrapText="1"/>
    </xf>
    <xf numFmtId="0" fontId="52" fillId="15" borderId="47" xfId="0" applyFont="1" applyFill="1" applyBorder="1" applyAlignment="1">
      <alignment horizontal="right" vertical="top" wrapText="1"/>
    </xf>
    <xf numFmtId="3" fontId="10" fillId="2" borderId="1"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7" xfId="0" applyNumberFormat="1" applyFont="1" applyFill="1" applyBorder="1" applyAlignment="1">
      <alignment wrapText="1"/>
    </xf>
    <xf numFmtId="3" fontId="9" fillId="2" borderId="8" xfId="0" applyNumberFormat="1" applyFont="1" applyFill="1" applyBorder="1" applyAlignment="1">
      <alignment horizontal="center" vertical="center"/>
    </xf>
    <xf numFmtId="3" fontId="10" fillId="2" borderId="20" xfId="0" applyNumberFormat="1" applyFont="1" applyFill="1" applyBorder="1" applyAlignment="1">
      <alignment wrapText="1"/>
    </xf>
    <xf numFmtId="3" fontId="10" fillId="2" borderId="41" xfId="0" applyNumberFormat="1" applyFont="1" applyFill="1" applyBorder="1" applyAlignment="1">
      <alignment horizontal="right" vertical="center"/>
    </xf>
    <xf numFmtId="3" fontId="10" fillId="2" borderId="18" xfId="0" applyNumberFormat="1" applyFont="1" applyFill="1" applyBorder="1" applyAlignment="1">
      <alignment horizontal="right" vertical="center"/>
    </xf>
    <xf numFmtId="3" fontId="10" fillId="2" borderId="42" xfId="0" applyNumberFormat="1" applyFont="1" applyFill="1" applyBorder="1" applyAlignment="1">
      <alignment horizontal="right" vertical="center"/>
    </xf>
    <xf numFmtId="3" fontId="9" fillId="4" borderId="17" xfId="0" applyNumberFormat="1" applyFont="1" applyFill="1" applyBorder="1" applyAlignment="1">
      <alignment wrapText="1"/>
    </xf>
    <xf numFmtId="3" fontId="9" fillId="4" borderId="1" xfId="0" applyNumberFormat="1" applyFont="1" applyFill="1" applyBorder="1" applyAlignment="1">
      <alignment horizontal="center" vertical="center"/>
    </xf>
    <xf numFmtId="3" fontId="9" fillId="4" borderId="18" xfId="0" applyNumberFormat="1" applyFont="1" applyFill="1" applyBorder="1" applyAlignment="1">
      <alignment horizontal="center" vertical="center"/>
    </xf>
    <xf numFmtId="3" fontId="10" fillId="2" borderId="2" xfId="0" applyNumberFormat="1" applyFont="1" applyFill="1" applyBorder="1" applyAlignment="1">
      <alignment horizontal="right" vertical="center"/>
    </xf>
    <xf numFmtId="3" fontId="10" fillId="2" borderId="19" xfId="0" applyNumberFormat="1" applyFont="1" applyFill="1" applyBorder="1" applyAlignment="1">
      <alignment horizontal="right" vertical="center"/>
    </xf>
    <xf numFmtId="0" fontId="55" fillId="2" borderId="1" xfId="0" applyFont="1" applyFill="1" applyBorder="1" applyAlignment="1">
      <alignment horizontal="center" vertical="center" wrapText="1"/>
    </xf>
    <xf numFmtId="0" fontId="50" fillId="2" borderId="0" xfId="0" applyFont="1" applyFill="1" applyAlignment="1">
      <alignment horizontal="center" vertical="center"/>
    </xf>
    <xf numFmtId="3" fontId="50" fillId="2" borderId="0" xfId="0" applyNumberFormat="1" applyFont="1" applyFill="1" applyAlignment="1">
      <alignment horizontal="center" vertical="center"/>
    </xf>
    <xf numFmtId="1" fontId="41" fillId="2" borderId="1" xfId="0" applyNumberFormat="1" applyFont="1" applyFill="1" applyBorder="1" applyAlignment="1">
      <alignment horizontal="center" vertical="center" wrapText="1"/>
    </xf>
    <xf numFmtId="0" fontId="41" fillId="2" borderId="1" xfId="5" applyFont="1" applyFill="1" applyBorder="1" applyAlignment="1">
      <alignment horizontal="center" vertical="center" wrapText="1"/>
    </xf>
    <xf numFmtId="0" fontId="55" fillId="2" borderId="1" xfId="5" applyFont="1" applyFill="1" applyBorder="1" applyAlignment="1">
      <alignment horizontal="center" vertical="center" wrapText="1"/>
    </xf>
    <xf numFmtId="0" fontId="57" fillId="2" borderId="0" xfId="0" applyFont="1" applyFill="1" applyAlignment="1">
      <alignment horizontal="center" vertical="center"/>
    </xf>
    <xf numFmtId="0" fontId="58" fillId="2" borderId="6" xfId="0" applyFont="1" applyFill="1" applyBorder="1" applyAlignment="1">
      <alignment horizontal="center" vertical="center" wrapText="1"/>
    </xf>
    <xf numFmtId="3" fontId="58" fillId="2" borderId="1" xfId="0" applyNumberFormat="1" applyFont="1" applyFill="1" applyBorder="1" applyAlignment="1">
      <alignment horizontal="center" vertical="center" wrapText="1"/>
    </xf>
    <xf numFmtId="0" fontId="58" fillId="2" borderId="1" xfId="0" applyFont="1" applyFill="1" applyBorder="1" applyAlignment="1">
      <alignment horizontal="center" vertical="center" wrapText="1"/>
    </xf>
    <xf numFmtId="0" fontId="57" fillId="2" borderId="6" xfId="0" applyFont="1" applyFill="1" applyBorder="1" applyAlignment="1">
      <alignment horizontal="center" vertical="center" wrapText="1"/>
    </xf>
    <xf numFmtId="3" fontId="57" fillId="2" borderId="1" xfId="0" applyNumberFormat="1" applyFont="1" applyFill="1" applyBorder="1" applyAlignment="1">
      <alignment horizontal="center" vertical="center" wrapText="1"/>
    </xf>
    <xf numFmtId="0" fontId="57" fillId="2" borderId="1" xfId="0" applyFont="1" applyFill="1" applyBorder="1" applyAlignment="1">
      <alignment horizontal="center" vertical="center"/>
    </xf>
    <xf numFmtId="3" fontId="57" fillId="2" borderId="0" xfId="0" applyNumberFormat="1" applyFont="1" applyFill="1" applyAlignment="1">
      <alignment horizontal="center" vertical="center"/>
    </xf>
    <xf numFmtId="3" fontId="57" fillId="2" borderId="1" xfId="1" applyNumberFormat="1" applyFont="1" applyFill="1" applyBorder="1" applyAlignment="1">
      <alignment horizontal="center" vertical="center" wrapText="1"/>
    </xf>
    <xf numFmtId="0" fontId="57" fillId="2" borderId="46" xfId="0" applyFont="1" applyFill="1" applyBorder="1" applyAlignment="1">
      <alignment horizontal="center" vertical="center" wrapText="1"/>
    </xf>
    <xf numFmtId="3" fontId="57" fillId="2" borderId="3" xfId="0" applyNumberFormat="1" applyFont="1" applyFill="1" applyBorder="1" applyAlignment="1">
      <alignment horizontal="center" vertical="center" wrapText="1"/>
    </xf>
    <xf numFmtId="3" fontId="57" fillId="2" borderId="1" xfId="0" applyNumberFormat="1" applyFont="1" applyFill="1" applyBorder="1" applyAlignment="1">
      <alignment horizontal="center" vertical="center"/>
    </xf>
    <xf numFmtId="0" fontId="59" fillId="2" borderId="6" xfId="0" applyFont="1" applyFill="1" applyBorder="1" applyAlignment="1">
      <alignment horizontal="center" vertical="center" wrapText="1"/>
    </xf>
    <xf numFmtId="0" fontId="59" fillId="2" borderId="1" xfId="0" applyFont="1" applyFill="1" applyBorder="1" applyAlignment="1">
      <alignment horizontal="center" vertical="center"/>
    </xf>
    <xf numFmtId="0" fontId="60" fillId="2" borderId="30" xfId="5" applyFont="1" applyFill="1" applyBorder="1" applyAlignment="1">
      <alignment horizontal="center" vertical="center" wrapText="1"/>
    </xf>
    <xf numFmtId="3" fontId="60" fillId="2" borderId="30" xfId="5" applyNumberFormat="1" applyFont="1" applyFill="1" applyBorder="1" applyAlignment="1">
      <alignment horizontal="center" vertical="center" wrapText="1"/>
    </xf>
    <xf numFmtId="0" fontId="61" fillId="17" borderId="30" xfId="5" applyFont="1" applyFill="1" applyBorder="1" applyAlignment="1">
      <alignment horizontal="center" vertical="center" wrapText="1"/>
    </xf>
    <xf numFmtId="3" fontId="61" fillId="17" borderId="30" xfId="5" applyNumberFormat="1" applyFont="1" applyFill="1" applyBorder="1" applyAlignment="1">
      <alignment horizontal="center" vertical="center" wrapText="1"/>
    </xf>
    <xf numFmtId="3" fontId="62" fillId="17" borderId="30" xfId="5" applyNumberFormat="1" applyFont="1" applyFill="1" applyBorder="1" applyAlignment="1">
      <alignment horizontal="center" vertical="center" wrapText="1"/>
    </xf>
    <xf numFmtId="0" fontId="60" fillId="10" borderId="30" xfId="5" applyFont="1" applyFill="1" applyBorder="1" applyAlignment="1">
      <alignment horizontal="center" vertical="center" wrapText="1"/>
    </xf>
    <xf numFmtId="3" fontId="60" fillId="10" borderId="30" xfId="5" applyNumberFormat="1" applyFont="1" applyFill="1" applyBorder="1" applyAlignment="1">
      <alignment horizontal="center" vertical="center" wrapText="1"/>
    </xf>
    <xf numFmtId="0" fontId="57" fillId="2" borderId="15" xfId="0" applyFont="1" applyFill="1" applyBorder="1" applyAlignment="1">
      <alignment horizontal="center" vertical="center" wrapText="1"/>
    </xf>
    <xf numFmtId="0" fontId="57" fillId="2" borderId="2" xfId="0" applyFont="1" applyFill="1" applyBorder="1" applyAlignment="1">
      <alignment horizontal="center" vertical="center"/>
    </xf>
    <xf numFmtId="3" fontId="59" fillId="2" borderId="1" xfId="0" applyNumberFormat="1" applyFont="1" applyFill="1" applyBorder="1" applyAlignment="1">
      <alignment horizontal="center" vertical="center" wrapText="1"/>
    </xf>
    <xf numFmtId="0" fontId="57" fillId="2" borderId="6" xfId="5" applyFont="1" applyFill="1" applyBorder="1" applyAlignment="1">
      <alignment horizontal="center" vertical="center" wrapText="1"/>
    </xf>
    <xf numFmtId="3" fontId="57" fillId="2" borderId="1" xfId="5" applyNumberFormat="1" applyFont="1" applyFill="1" applyBorder="1" applyAlignment="1">
      <alignment horizontal="center" vertical="center" wrapText="1"/>
    </xf>
    <xf numFmtId="0" fontId="60" fillId="17" borderId="30" xfId="5" applyFont="1" applyFill="1" applyBorder="1" applyAlignment="1">
      <alignment horizontal="center" vertical="center" wrapText="1"/>
    </xf>
    <xf numFmtId="3" fontId="60" fillId="17" borderId="30" xfId="5" applyNumberFormat="1" applyFont="1" applyFill="1" applyBorder="1" applyAlignment="1">
      <alignment horizontal="center" vertical="center" wrapText="1"/>
    </xf>
    <xf numFmtId="3" fontId="60" fillId="17" borderId="30" xfId="5" applyNumberFormat="1" applyFont="1" applyFill="1" applyBorder="1" applyAlignment="1">
      <alignment horizontal="center" vertical="center"/>
    </xf>
    <xf numFmtId="0" fontId="59" fillId="2" borderId="15" xfId="5" applyFont="1" applyFill="1" applyBorder="1" applyAlignment="1">
      <alignment horizontal="center" vertical="center" wrapText="1"/>
    </xf>
    <xf numFmtId="3" fontId="59" fillId="2" borderId="2" xfId="5" applyNumberFormat="1" applyFont="1" applyFill="1" applyBorder="1" applyAlignment="1">
      <alignment horizontal="center" vertical="center" wrapText="1"/>
    </xf>
    <xf numFmtId="0" fontId="61" fillId="2" borderId="30" xfId="5" applyFont="1" applyFill="1" applyBorder="1" applyAlignment="1">
      <alignment horizontal="center" vertical="center" wrapText="1"/>
    </xf>
    <xf numFmtId="3" fontId="62" fillId="2" borderId="30" xfId="5" applyNumberFormat="1" applyFont="1" applyFill="1" applyBorder="1" applyAlignment="1">
      <alignment horizontal="center" vertical="center" wrapText="1"/>
    </xf>
    <xf numFmtId="0" fontId="59" fillId="2" borderId="30" xfId="5" applyFont="1" applyFill="1" applyBorder="1" applyAlignment="1">
      <alignment horizontal="center" vertical="center" wrapText="1"/>
    </xf>
    <xf numFmtId="3" fontId="59" fillId="2" borderId="30" xfId="5" applyNumberFormat="1" applyFont="1" applyFill="1" applyBorder="1" applyAlignment="1">
      <alignment horizontal="center" vertical="center" wrapText="1"/>
    </xf>
    <xf numFmtId="0" fontId="41" fillId="17" borderId="1" xfId="0" applyFont="1" applyFill="1" applyBorder="1" applyAlignment="1">
      <alignment horizontal="center" vertical="center" wrapText="1"/>
    </xf>
    <xf numFmtId="3" fontId="4" fillId="2" borderId="0" xfId="5" applyNumberFormat="1" applyFont="1" applyFill="1" applyAlignment="1">
      <alignment horizontal="center" vertical="center"/>
    </xf>
    <xf numFmtId="0" fontId="32" fillId="2" borderId="0" xfId="4" applyFont="1" applyFill="1" applyAlignment="1">
      <alignment horizontal="center" vertical="center"/>
    </xf>
    <xf numFmtId="0" fontId="37" fillId="2" borderId="0" xfId="3" applyFont="1" applyFill="1" applyAlignment="1">
      <alignment horizontal="center" vertical="center"/>
    </xf>
    <xf numFmtId="0" fontId="8" fillId="2" borderId="26" xfId="5" applyFont="1" applyFill="1" applyBorder="1" applyAlignment="1">
      <alignment horizontal="left" vertical="center" wrapText="1"/>
    </xf>
    <xf numFmtId="0" fontId="3" fillId="2" borderId="26" xfId="5" applyFont="1" applyFill="1" applyBorder="1" applyAlignment="1">
      <alignment horizontal="left" vertical="center" wrapText="1"/>
    </xf>
    <xf numFmtId="3" fontId="8" fillId="2" borderId="26" xfId="5" applyNumberFormat="1" applyFont="1" applyFill="1" applyBorder="1" applyAlignment="1">
      <alignment horizontal="center" vertical="center" wrapText="1"/>
    </xf>
    <xf numFmtId="3" fontId="20" fillId="2" borderId="26" xfId="5" applyNumberFormat="1" applyFont="1" applyFill="1" applyBorder="1" applyAlignment="1">
      <alignment horizontal="center" vertical="center"/>
    </xf>
    <xf numFmtId="0" fontId="41" fillId="2" borderId="45" xfId="0" applyFont="1" applyFill="1" applyBorder="1" applyAlignment="1">
      <alignment horizontal="center" vertical="center" wrapText="1"/>
    </xf>
    <xf numFmtId="3" fontId="62" fillId="17" borderId="30" xfId="5" applyNumberFormat="1" applyFont="1" applyFill="1" applyBorder="1" applyAlignment="1">
      <alignment horizontal="center" vertical="center"/>
    </xf>
    <xf numFmtId="3" fontId="61" fillId="17" borderId="30" xfId="5" applyNumberFormat="1" applyFont="1" applyFill="1" applyBorder="1" applyAlignment="1">
      <alignment horizontal="center" vertical="center"/>
    </xf>
    <xf numFmtId="3" fontId="61" fillId="2" borderId="30" xfId="5" applyNumberFormat="1" applyFont="1" applyFill="1" applyBorder="1" applyAlignment="1">
      <alignment horizontal="center" vertical="center" wrapText="1"/>
    </xf>
    <xf numFmtId="0" fontId="57" fillId="2" borderId="0" xfId="0" applyFont="1" applyFill="1" applyBorder="1" applyAlignment="1">
      <alignment horizontal="center" vertical="center" wrapText="1"/>
    </xf>
    <xf numFmtId="3" fontId="63" fillId="0" borderId="0" xfId="0" applyNumberFormat="1" applyFont="1"/>
    <xf numFmtId="0" fontId="63" fillId="0" borderId="0" xfId="0" applyFont="1"/>
    <xf numFmtId="0" fontId="41" fillId="0" borderId="0" xfId="0" applyFont="1" applyFill="1" applyBorder="1" applyAlignment="1">
      <alignment horizontal="right"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3" fontId="5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57" fillId="2" borderId="0" xfId="0" applyFont="1" applyFill="1" applyBorder="1" applyAlignment="1">
      <alignment horizontal="center" vertical="center"/>
    </xf>
    <xf numFmtId="3" fontId="9" fillId="2" borderId="38" xfId="0" applyNumberFormat="1" applyFont="1" applyFill="1" applyBorder="1" applyAlignment="1">
      <alignment horizontal="center" vertical="center"/>
    </xf>
    <xf numFmtId="3" fontId="64" fillId="2" borderId="1" xfId="0" applyNumberFormat="1" applyFont="1" applyFill="1" applyBorder="1" applyAlignment="1">
      <alignment horizontal="center" vertical="center"/>
    </xf>
    <xf numFmtId="3" fontId="64" fillId="2" borderId="18" xfId="0" applyNumberFormat="1" applyFont="1" applyFill="1" applyBorder="1" applyAlignment="1">
      <alignment horizontal="center" vertical="center"/>
    </xf>
    <xf numFmtId="0" fontId="64" fillId="0" borderId="0" xfId="0" applyFont="1"/>
    <xf numFmtId="3" fontId="65" fillId="2" borderId="40" xfId="0" applyNumberFormat="1" applyFont="1" applyFill="1" applyBorder="1" applyAlignment="1">
      <alignment wrapText="1"/>
    </xf>
    <xf numFmtId="3" fontId="65" fillId="2" borderId="17" xfId="0" applyNumberFormat="1" applyFont="1" applyFill="1" applyBorder="1" applyAlignment="1">
      <alignment wrapText="1"/>
    </xf>
    <xf numFmtId="0" fontId="8" fillId="11" borderId="29" xfId="5" applyFont="1" applyFill="1" applyBorder="1" applyAlignment="1">
      <alignment horizontal="center" vertical="center" wrapText="1"/>
    </xf>
    <xf numFmtId="0" fontId="8" fillId="11" borderId="30" xfId="5" applyFont="1" applyFill="1" applyBorder="1" applyAlignment="1">
      <alignment horizontal="center" vertical="center" wrapText="1"/>
    </xf>
    <xf numFmtId="0" fontId="4" fillId="11" borderId="30" xfId="5" applyFont="1" applyFill="1" applyBorder="1" applyAlignment="1">
      <alignment horizontal="left" vertical="center" wrapText="1"/>
    </xf>
    <xf numFmtId="0" fontId="25" fillId="11" borderId="30" xfId="5" applyFont="1" applyFill="1" applyBorder="1" applyAlignment="1">
      <alignment horizontal="left" vertical="center" wrapText="1"/>
    </xf>
    <xf numFmtId="0" fontId="12" fillId="11" borderId="30" xfId="5" applyFont="1" applyFill="1" applyBorder="1" applyAlignment="1">
      <alignment horizontal="left" vertical="center" wrapText="1"/>
    </xf>
    <xf numFmtId="3" fontId="8" fillId="11" borderId="30" xfId="5" applyNumberFormat="1" applyFont="1" applyFill="1" applyBorder="1" applyAlignment="1">
      <alignment horizontal="center" vertical="center" wrapText="1"/>
    </xf>
    <xf numFmtId="3" fontId="4" fillId="11" borderId="30" xfId="5" applyNumberFormat="1" applyFont="1" applyFill="1" applyBorder="1" applyAlignment="1">
      <alignment horizontal="center" vertical="center" wrapText="1"/>
    </xf>
    <xf numFmtId="0" fontId="4" fillId="11" borderId="31" xfId="5" applyFont="1" applyFill="1" applyBorder="1" applyAlignment="1">
      <alignment horizontal="center" vertical="center"/>
    </xf>
    <xf numFmtId="3" fontId="4" fillId="11" borderId="0" xfId="5" applyNumberFormat="1" applyFont="1" applyFill="1" applyAlignment="1">
      <alignment horizontal="center" vertical="center"/>
    </xf>
    <xf numFmtId="0" fontId="4" fillId="11" borderId="0" xfId="5" applyFont="1" applyFill="1" applyAlignment="1">
      <alignment horizontal="center" vertical="center"/>
    </xf>
    <xf numFmtId="0" fontId="33" fillId="11" borderId="30" xfId="5" applyFont="1" applyFill="1" applyBorder="1" applyAlignment="1">
      <alignment horizontal="left" vertical="center" wrapText="1"/>
    </xf>
    <xf numFmtId="0" fontId="8" fillId="11" borderId="31" xfId="5" applyFont="1" applyFill="1" applyBorder="1" applyAlignment="1">
      <alignment horizontal="center" vertical="center"/>
    </xf>
    <xf numFmtId="3" fontId="8" fillId="11" borderId="30" xfId="6" applyNumberFormat="1" applyFont="1" applyFill="1" applyBorder="1" applyAlignment="1">
      <alignment horizontal="center" vertical="center" wrapText="1"/>
    </xf>
    <xf numFmtId="0" fontId="4" fillId="11" borderId="30" xfId="5" applyFont="1" applyFill="1" applyBorder="1" applyAlignment="1">
      <alignment horizontal="center" vertical="center" wrapText="1"/>
    </xf>
    <xf numFmtId="0" fontId="24" fillId="11" borderId="30" xfId="5" applyFont="1" applyFill="1" applyBorder="1" applyAlignment="1">
      <alignment horizontal="left" vertical="center" wrapText="1"/>
    </xf>
    <xf numFmtId="0" fontId="8" fillId="11" borderId="30" xfId="5" applyFont="1" applyFill="1" applyBorder="1" applyAlignment="1">
      <alignment horizontal="left" vertical="center" wrapText="1"/>
    </xf>
    <xf numFmtId="3" fontId="4" fillId="11" borderId="30" xfId="5" applyNumberFormat="1" applyFont="1" applyFill="1" applyBorder="1" applyAlignment="1">
      <alignment horizontal="center" vertical="center"/>
    </xf>
    <xf numFmtId="0" fontId="3" fillId="11" borderId="30" xfId="5" applyFont="1" applyFill="1" applyBorder="1" applyAlignment="1">
      <alignment horizontal="left" vertical="center" wrapText="1"/>
    </xf>
    <xf numFmtId="0" fontId="4" fillId="11" borderId="29" xfId="5" applyFont="1" applyFill="1" applyBorder="1" applyAlignment="1">
      <alignment horizontal="center" vertical="center" wrapText="1"/>
    </xf>
    <xf numFmtId="0" fontId="7" fillId="11" borderId="30" xfId="5" applyFont="1" applyFill="1" applyBorder="1" applyAlignment="1">
      <alignment horizontal="left" vertical="center" wrapText="1"/>
    </xf>
    <xf numFmtId="2" fontId="8" fillId="11" borderId="30" xfId="5" applyNumberFormat="1" applyFont="1" applyFill="1" applyBorder="1" applyAlignment="1">
      <alignment horizontal="center" vertical="center" wrapText="1"/>
    </xf>
    <xf numFmtId="3" fontId="8" fillId="11" borderId="30" xfId="5" applyNumberFormat="1" applyFont="1" applyFill="1" applyBorder="1" applyAlignment="1">
      <alignment horizontal="center" vertical="center"/>
    </xf>
    <xf numFmtId="0" fontId="25" fillId="11" borderId="30" xfId="2" applyFont="1" applyFill="1" applyBorder="1" applyAlignment="1">
      <alignment horizontal="left" vertical="center" wrapText="1"/>
    </xf>
    <xf numFmtId="0" fontId="12" fillId="11" borderId="30" xfId="2" applyFont="1" applyFill="1" applyBorder="1" applyAlignment="1">
      <alignment horizontal="left" vertical="center" wrapText="1"/>
    </xf>
    <xf numFmtId="0" fontId="25" fillId="11" borderId="30" xfId="5" applyFont="1" applyFill="1" applyBorder="1" applyAlignment="1" applyProtection="1">
      <alignment horizontal="left" vertical="center" wrapText="1"/>
      <protection locked="0"/>
    </xf>
    <xf numFmtId="0" fontId="25" fillId="11" borderId="30" xfId="5" quotePrefix="1" applyFont="1" applyFill="1" applyBorder="1" applyAlignment="1">
      <alignment horizontal="left" vertical="center" wrapText="1"/>
    </xf>
    <xf numFmtId="3" fontId="10" fillId="2" borderId="7" xfId="0" applyNumberFormat="1" applyFont="1" applyFill="1" applyBorder="1" applyAlignment="1">
      <alignment wrapText="1"/>
    </xf>
    <xf numFmtId="3" fontId="9" fillId="2" borderId="39" xfId="0" applyNumberFormat="1" applyFont="1" applyFill="1" applyBorder="1" applyAlignment="1">
      <alignment horizontal="center" vertical="center"/>
    </xf>
    <xf numFmtId="0" fontId="8" fillId="17" borderId="29" xfId="5" applyFont="1" applyFill="1" applyBorder="1" applyAlignment="1">
      <alignment horizontal="center" vertical="center" wrapText="1"/>
    </xf>
    <xf numFmtId="0" fontId="8" fillId="17" borderId="30" xfId="5" applyFont="1" applyFill="1" applyBorder="1" applyAlignment="1">
      <alignment horizontal="center" vertical="center" wrapText="1"/>
    </xf>
    <xf numFmtId="0" fontId="4" fillId="17" borderId="30" xfId="5" applyFont="1" applyFill="1" applyBorder="1" applyAlignment="1">
      <alignment horizontal="left" vertical="center" wrapText="1"/>
    </xf>
    <xf numFmtId="0" fontId="8" fillId="17" borderId="30" xfId="5" applyFont="1" applyFill="1" applyBorder="1" applyAlignment="1">
      <alignment horizontal="left" vertical="center" wrapText="1"/>
    </xf>
    <xf numFmtId="0" fontId="12" fillId="17" borderId="30" xfId="5" applyFont="1" applyFill="1" applyBorder="1" applyAlignment="1">
      <alignment horizontal="left" vertical="center" wrapText="1"/>
    </xf>
    <xf numFmtId="3" fontId="8" fillId="17" borderId="30" xfId="5" applyNumberFormat="1" applyFont="1" applyFill="1" applyBorder="1" applyAlignment="1">
      <alignment horizontal="center" vertical="center" wrapText="1"/>
    </xf>
    <xf numFmtId="0" fontId="4" fillId="17" borderId="31" xfId="5" applyFont="1" applyFill="1" applyBorder="1" applyAlignment="1">
      <alignment horizontal="center" vertical="center"/>
    </xf>
    <xf numFmtId="3" fontId="4" fillId="17" borderId="0" xfId="5" applyNumberFormat="1" applyFont="1" applyFill="1" applyAlignment="1">
      <alignment horizontal="center" vertical="center"/>
    </xf>
    <xf numFmtId="0" fontId="4" fillId="17" borderId="0" xfId="5" applyFont="1" applyFill="1" applyAlignment="1">
      <alignment horizontal="center" vertical="center"/>
    </xf>
    <xf numFmtId="0" fontId="25" fillId="17" borderId="30" xfId="5" applyFont="1" applyFill="1" applyBorder="1" applyAlignment="1">
      <alignment horizontal="left" vertical="center" wrapText="1"/>
    </xf>
    <xf numFmtId="3" fontId="4" fillId="17" borderId="30" xfId="5" applyNumberFormat="1" applyFont="1" applyFill="1" applyBorder="1" applyAlignment="1">
      <alignment horizontal="center" vertical="center" wrapText="1"/>
    </xf>
    <xf numFmtId="0" fontId="33" fillId="17" borderId="30" xfId="5" applyFont="1" applyFill="1" applyBorder="1" applyAlignment="1">
      <alignment horizontal="left" vertical="center" wrapText="1"/>
    </xf>
    <xf numFmtId="0" fontId="40" fillId="7" borderId="59" xfId="0" applyFont="1" applyFill="1" applyBorder="1" applyAlignment="1">
      <alignment horizontal="center" vertical="center" wrapText="1"/>
    </xf>
    <xf numFmtId="0" fontId="40" fillId="7" borderId="13" xfId="0" applyFont="1" applyFill="1" applyBorder="1" applyAlignment="1">
      <alignment horizontal="center" vertical="center" wrapText="1"/>
    </xf>
    <xf numFmtId="0" fontId="40" fillId="7" borderId="60" xfId="0" applyFont="1" applyFill="1" applyBorder="1" applyAlignment="1">
      <alignment horizontal="center" vertical="center" wrapText="1"/>
    </xf>
    <xf numFmtId="0" fontId="41" fillId="0" borderId="40" xfId="0" applyFont="1" applyFill="1" applyBorder="1" applyAlignment="1">
      <alignment horizontal="right" vertical="center"/>
    </xf>
    <xf numFmtId="0" fontId="41" fillId="0" borderId="41" xfId="0" applyFont="1" applyFill="1" applyBorder="1" applyAlignment="1">
      <alignment horizontal="center" vertical="center" wrapText="1"/>
    </xf>
    <xf numFmtId="0" fontId="41" fillId="0" borderId="41" xfId="0" applyFont="1" applyFill="1" applyBorder="1" applyAlignment="1">
      <alignment horizontal="left" vertical="center" wrapText="1"/>
    </xf>
    <xf numFmtId="0" fontId="50" fillId="2" borderId="41" xfId="0" applyFont="1" applyFill="1" applyBorder="1" applyAlignment="1">
      <alignment horizontal="center" vertical="center" wrapText="1"/>
    </xf>
    <xf numFmtId="3" fontId="50" fillId="0" borderId="41" xfId="0" applyNumberFormat="1" applyFont="1" applyFill="1" applyBorder="1" applyAlignment="1">
      <alignment horizontal="center" vertical="center" wrapText="1"/>
    </xf>
    <xf numFmtId="3" fontId="9" fillId="11" borderId="3" xfId="0" applyNumberFormat="1" applyFont="1" applyFill="1" applyBorder="1" applyAlignment="1">
      <alignment horizontal="center" vertical="center"/>
    </xf>
    <xf numFmtId="3" fontId="9" fillId="11" borderId="8" xfId="0" applyNumberFormat="1" applyFont="1" applyFill="1" applyBorder="1" applyAlignment="1">
      <alignment horizontal="center" vertical="center"/>
    </xf>
    <xf numFmtId="0" fontId="41" fillId="2" borderId="17" xfId="0" applyFont="1" applyFill="1" applyBorder="1" applyAlignment="1">
      <alignment horizontal="right" vertical="center"/>
    </xf>
    <xf numFmtId="0" fontId="41" fillId="2" borderId="1" xfId="0" applyFont="1" applyFill="1" applyBorder="1" applyAlignment="1">
      <alignment horizontal="left" vertical="center" wrapText="1"/>
    </xf>
    <xf numFmtId="0" fontId="50" fillId="2" borderId="1" xfId="0" applyFont="1" applyFill="1" applyBorder="1" applyAlignment="1">
      <alignment horizontal="center" vertical="center" wrapText="1"/>
    </xf>
    <xf numFmtId="3" fontId="50" fillId="2" borderId="1" xfId="0" applyNumberFormat="1" applyFont="1" applyFill="1" applyBorder="1" applyAlignment="1">
      <alignment horizontal="center" vertical="center" wrapText="1"/>
    </xf>
    <xf numFmtId="3" fontId="57" fillId="2" borderId="2" xfId="1" applyNumberFormat="1" applyFont="1" applyFill="1" applyBorder="1" applyAlignment="1">
      <alignment horizontal="center" vertical="center" wrapText="1"/>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wrapText="1"/>
    </xf>
    <xf numFmtId="0" fontId="40" fillId="4" borderId="3" xfId="0" applyFont="1" applyFill="1" applyBorder="1" applyAlignment="1">
      <alignment horizontal="left" vertical="center" wrapText="1"/>
    </xf>
    <xf numFmtId="0" fontId="66" fillId="4" borderId="3"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58" fillId="2" borderId="0" xfId="0" applyFont="1" applyFill="1" applyAlignment="1">
      <alignment horizontal="center" vertical="center"/>
    </xf>
    <xf numFmtId="0" fontId="40" fillId="2" borderId="0" xfId="0" applyFont="1" applyFill="1" applyAlignment="1">
      <alignment horizontal="center" vertical="center"/>
    </xf>
    <xf numFmtId="0" fontId="57" fillId="2" borderId="32" xfId="5" applyFont="1" applyFill="1" applyBorder="1" applyAlignment="1">
      <alignment horizontal="center" vertical="center" wrapText="1"/>
    </xf>
    <xf numFmtId="3" fontId="57" fillId="2" borderId="30" xfId="5" applyNumberFormat="1" applyFont="1" applyFill="1" applyBorder="1" applyAlignment="1">
      <alignment horizontal="center" vertical="center" wrapText="1"/>
    </xf>
    <xf numFmtId="0" fontId="40" fillId="4" borderId="17" xfId="0" applyFont="1" applyFill="1" applyBorder="1" applyAlignment="1">
      <alignment horizontal="center" vertical="center"/>
    </xf>
    <xf numFmtId="0" fontId="40" fillId="4" borderId="1" xfId="0" applyFont="1" applyFill="1" applyBorder="1" applyAlignment="1">
      <alignment horizontal="center" vertical="center" wrapText="1"/>
    </xf>
    <xf numFmtId="0" fontId="40" fillId="4" borderId="1" xfId="0" applyFont="1" applyFill="1" applyBorder="1" applyAlignment="1">
      <alignment horizontal="left" vertical="center" wrapText="1"/>
    </xf>
    <xf numFmtId="0" fontId="66" fillId="4" borderId="1" xfId="0" applyFont="1" applyFill="1" applyBorder="1" applyAlignment="1">
      <alignment horizontal="center" vertical="center" wrapText="1"/>
    </xf>
    <xf numFmtId="0" fontId="40" fillId="4" borderId="18" xfId="0" applyFont="1" applyFill="1" applyBorder="1" applyAlignment="1">
      <alignment horizontal="center" vertical="center" wrapText="1"/>
    </xf>
    <xf numFmtId="0" fontId="58" fillId="2" borderId="6" xfId="0" applyFont="1" applyFill="1" applyBorder="1" applyAlignment="1">
      <alignment horizontal="center" vertical="center"/>
    </xf>
    <xf numFmtId="0" fontId="58" fillId="2" borderId="1" xfId="0" applyFont="1" applyFill="1" applyBorder="1" applyAlignment="1">
      <alignment horizontal="center" vertical="center"/>
    </xf>
    <xf numFmtId="0" fontId="41" fillId="0" borderId="17" xfId="0" applyFont="1" applyFill="1" applyBorder="1" applyAlignment="1">
      <alignment horizontal="right"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50"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7" fillId="0" borderId="15" xfId="0" applyFont="1" applyFill="1" applyBorder="1" applyAlignment="1">
      <alignment horizontal="center" vertical="center" wrapText="1"/>
    </xf>
    <xf numFmtId="3" fontId="57" fillId="0" borderId="2" xfId="1" applyNumberFormat="1" applyFont="1" applyFill="1" applyBorder="1" applyAlignment="1">
      <alignment horizontal="center" vertical="center" wrapText="1"/>
    </xf>
    <xf numFmtId="0" fontId="57" fillId="0" borderId="2" xfId="0" applyFont="1" applyFill="1" applyBorder="1" applyAlignment="1">
      <alignment horizontal="center" vertical="center"/>
    </xf>
    <xf numFmtId="3" fontId="57" fillId="0" borderId="0" xfId="0" applyNumberFormat="1" applyFont="1" applyFill="1" applyAlignment="1">
      <alignment horizontal="center" vertical="center"/>
    </xf>
    <xf numFmtId="0" fontId="57" fillId="0" borderId="0" xfId="0" applyFont="1" applyFill="1" applyAlignment="1">
      <alignment horizontal="center" vertical="center"/>
    </xf>
    <xf numFmtId="0" fontId="58" fillId="2" borderId="54"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7" fillId="17" borderId="32" xfId="5" applyFont="1" applyFill="1" applyBorder="1" applyAlignment="1">
      <alignment horizontal="center" vertical="center" wrapText="1"/>
    </xf>
    <xf numFmtId="3" fontId="57" fillId="17" borderId="30" xfId="5" applyNumberFormat="1"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53"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17" xfId="0" applyFont="1" applyFill="1" applyBorder="1" applyAlignment="1">
      <alignment horizontal="center" vertical="center" wrapText="1"/>
    </xf>
    <xf numFmtId="0" fontId="41" fillId="2" borderId="17" xfId="0" applyFont="1" applyFill="1" applyBorder="1" applyAlignment="1">
      <alignment horizontal="right" vertical="center" wrapText="1"/>
    </xf>
    <xf numFmtId="0" fontId="57" fillId="2" borderId="1" xfId="0" applyFont="1" applyFill="1" applyBorder="1" applyAlignment="1">
      <alignment horizontal="center" vertical="center" wrapText="1"/>
    </xf>
    <xf numFmtId="0" fontId="40" fillId="4" borderId="37" xfId="0" applyFont="1" applyFill="1" applyBorder="1" applyAlignment="1">
      <alignment horizontal="center" vertical="center" wrapText="1"/>
    </xf>
    <xf numFmtId="0" fontId="40" fillId="4" borderId="38" xfId="0" applyFont="1" applyFill="1" applyBorder="1" applyAlignment="1">
      <alignment horizontal="center" vertical="center" wrapText="1"/>
    </xf>
    <xf numFmtId="0" fontId="40" fillId="4" borderId="38" xfId="0" applyFont="1" applyFill="1" applyBorder="1" applyAlignment="1">
      <alignment horizontal="left" vertical="center" wrapText="1"/>
    </xf>
    <xf numFmtId="0" fontId="66" fillId="4" borderId="38" xfId="0" applyFont="1" applyFill="1" applyBorder="1" applyAlignment="1">
      <alignment horizontal="center" vertical="center" wrapText="1"/>
    </xf>
    <xf numFmtId="0" fontId="40" fillId="4" borderId="39"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1" fillId="2" borderId="1" xfId="5" applyFont="1" applyFill="1" applyBorder="1" applyAlignment="1">
      <alignment horizontal="left" vertical="center" wrapText="1"/>
    </xf>
    <xf numFmtId="0" fontId="50" fillId="2" borderId="1" xfId="0" applyFont="1" applyFill="1" applyBorder="1" applyAlignment="1">
      <alignment horizontal="center" vertical="center"/>
    </xf>
    <xf numFmtId="3" fontId="50" fillId="2" borderId="1" xfId="5" applyNumberFormat="1" applyFont="1" applyFill="1" applyBorder="1" applyAlignment="1">
      <alignment horizontal="center" vertical="center" wrapText="1"/>
    </xf>
    <xf numFmtId="0" fontId="57" fillId="2" borderId="1" xfId="5" applyFont="1" applyFill="1" applyBorder="1" applyAlignment="1">
      <alignment horizontal="center" vertical="center"/>
    </xf>
    <xf numFmtId="3" fontId="41" fillId="2" borderId="1" xfId="0" applyNumberFormat="1" applyFont="1" applyFill="1" applyBorder="1" applyAlignment="1">
      <alignment horizontal="center" vertical="center" wrapText="1"/>
    </xf>
    <xf numFmtId="3" fontId="57" fillId="17" borderId="30" xfId="5" applyNumberFormat="1" applyFont="1" applyFill="1" applyBorder="1" applyAlignment="1">
      <alignment horizontal="center" vertical="center"/>
    </xf>
    <xf numFmtId="0" fontId="57" fillId="2" borderId="15" xfId="5" applyFont="1" applyFill="1" applyBorder="1" applyAlignment="1">
      <alignment horizontal="center" vertical="center" wrapText="1"/>
    </xf>
    <xf numFmtId="3" fontId="57" fillId="2" borderId="2" xfId="5" applyNumberFormat="1" applyFont="1" applyFill="1" applyBorder="1" applyAlignment="1">
      <alignment horizontal="center" vertical="center" wrapText="1"/>
    </xf>
    <xf numFmtId="0" fontId="57" fillId="2" borderId="2" xfId="5" applyFont="1" applyFill="1" applyBorder="1" applyAlignment="1">
      <alignment horizontal="center" vertical="center"/>
    </xf>
    <xf numFmtId="0" fontId="41" fillId="2" borderId="1" xfId="0" applyFont="1" applyFill="1" applyBorder="1" applyAlignment="1" applyProtection="1">
      <alignment horizontal="left" vertical="center" wrapText="1"/>
      <protection locked="0"/>
    </xf>
    <xf numFmtId="0" fontId="50" fillId="2" borderId="1" xfId="0" applyFont="1" applyFill="1" applyBorder="1" applyAlignment="1" applyProtection="1">
      <alignment horizontal="center" vertical="center" wrapText="1"/>
      <protection locked="0"/>
    </xf>
    <xf numFmtId="0" fontId="41" fillId="2" borderId="1" xfId="0" quotePrefix="1" applyFont="1" applyFill="1" applyBorder="1" applyAlignment="1">
      <alignment horizontal="left" vertical="center" wrapText="1"/>
    </xf>
    <xf numFmtId="0" fontId="50" fillId="2" borderId="1" xfId="0" quotePrefix="1" applyFont="1" applyFill="1" applyBorder="1" applyAlignment="1">
      <alignment horizontal="center" vertical="center" wrapText="1"/>
    </xf>
    <xf numFmtId="0" fontId="41" fillId="2" borderId="1" xfId="0" applyFont="1" applyFill="1" applyBorder="1" applyAlignment="1">
      <alignment horizontal="center" vertical="center"/>
    </xf>
    <xf numFmtId="3" fontId="57" fillId="2" borderId="30" xfId="5" applyNumberFormat="1" applyFont="1" applyFill="1" applyBorder="1" applyAlignment="1">
      <alignment horizontal="center" vertical="center"/>
    </xf>
    <xf numFmtId="0" fontId="57" fillId="2" borderId="0" xfId="5" applyFont="1" applyFill="1" applyBorder="1" applyAlignment="1">
      <alignment horizontal="center" vertical="center" wrapText="1"/>
    </xf>
    <xf numFmtId="3" fontId="57" fillId="2" borderId="0" xfId="5" applyNumberFormat="1" applyFont="1" applyFill="1" applyBorder="1" applyAlignment="1">
      <alignment horizontal="center" vertical="center" wrapText="1"/>
    </xf>
    <xf numFmtId="0" fontId="41" fillId="2" borderId="66" xfId="0" applyFont="1" applyFill="1" applyBorder="1" applyAlignment="1">
      <alignment horizontal="center" vertical="center" wrapText="1"/>
    </xf>
    <xf numFmtId="0" fontId="40" fillId="4" borderId="66" xfId="0" applyFont="1" applyFill="1" applyBorder="1" applyAlignment="1">
      <alignment horizontal="center" vertical="center" wrapText="1"/>
    </xf>
    <xf numFmtId="0" fontId="41" fillId="2" borderId="67" xfId="5" applyFont="1" applyFill="1" applyBorder="1" applyAlignment="1">
      <alignment horizontal="center" vertical="center" wrapText="1"/>
    </xf>
    <xf numFmtId="3" fontId="41" fillId="2" borderId="1" xfId="5" applyNumberFormat="1" applyFont="1" applyFill="1" applyBorder="1" applyAlignment="1">
      <alignment horizontal="center" vertical="center" wrapText="1"/>
    </xf>
    <xf numFmtId="3" fontId="57" fillId="2" borderId="0" xfId="0" applyNumberFormat="1" applyFont="1" applyFill="1" applyBorder="1" applyAlignment="1">
      <alignment horizontal="center" vertical="center" wrapText="1"/>
    </xf>
    <xf numFmtId="0" fontId="57" fillId="17" borderId="6" xfId="0" applyFont="1" applyFill="1" applyBorder="1" applyAlignment="1">
      <alignment horizontal="center" vertical="center" wrapText="1"/>
    </xf>
    <xf numFmtId="3" fontId="57" fillId="17" borderId="1" xfId="0" applyNumberFormat="1" applyFont="1" applyFill="1" applyBorder="1" applyAlignment="1">
      <alignment horizontal="center" vertical="center" wrapText="1"/>
    </xf>
    <xf numFmtId="0" fontId="57" fillId="17" borderId="1" xfId="0" applyFont="1" applyFill="1" applyBorder="1" applyAlignment="1">
      <alignment horizontal="center" vertical="center"/>
    </xf>
    <xf numFmtId="0" fontId="57" fillId="17" borderId="0" xfId="0" applyFont="1" applyFill="1" applyAlignment="1">
      <alignment horizontal="center" vertical="center"/>
    </xf>
    <xf numFmtId="0" fontId="57" fillId="17" borderId="46" xfId="0" applyFont="1" applyFill="1" applyBorder="1" applyAlignment="1">
      <alignment horizontal="center" vertical="center" wrapText="1"/>
    </xf>
    <xf numFmtId="3" fontId="57" fillId="17" borderId="3" xfId="0" applyNumberFormat="1" applyFont="1" applyFill="1" applyBorder="1" applyAlignment="1">
      <alignment horizontal="center" vertical="center" wrapText="1"/>
    </xf>
    <xf numFmtId="0" fontId="57" fillId="17" borderId="3" xfId="0" applyFont="1" applyFill="1" applyBorder="1" applyAlignment="1">
      <alignment horizontal="center" vertical="center"/>
    </xf>
    <xf numFmtId="0" fontId="57" fillId="2" borderId="53" xfId="0" applyFont="1" applyFill="1" applyBorder="1" applyAlignment="1">
      <alignment horizontal="center" vertical="center" wrapText="1"/>
    </xf>
    <xf numFmtId="3" fontId="57" fillId="2" borderId="45" xfId="0" applyNumberFormat="1" applyFont="1" applyFill="1" applyBorder="1" applyAlignment="1">
      <alignment horizontal="center" vertical="center" wrapText="1"/>
    </xf>
    <xf numFmtId="0" fontId="57" fillId="17" borderId="1" xfId="5" applyFont="1" applyFill="1" applyBorder="1" applyAlignment="1">
      <alignment horizontal="center" vertical="center"/>
    </xf>
    <xf numFmtId="3" fontId="57" fillId="2" borderId="0" xfId="0" applyNumberFormat="1" applyFont="1" applyFill="1" applyBorder="1" applyAlignment="1">
      <alignment horizontal="center" vertical="center"/>
    </xf>
    <xf numFmtId="3" fontId="9" fillId="4" borderId="7" xfId="0" applyNumberFormat="1" applyFont="1" applyFill="1" applyBorder="1" applyAlignment="1">
      <alignment wrapText="1"/>
    </xf>
    <xf numFmtId="3" fontId="9" fillId="4" borderId="3" xfId="0" applyNumberFormat="1" applyFont="1" applyFill="1" applyBorder="1" applyAlignment="1">
      <alignment horizontal="center" vertical="center"/>
    </xf>
    <xf numFmtId="3" fontId="9" fillId="4" borderId="8" xfId="0" applyNumberFormat="1" applyFont="1" applyFill="1" applyBorder="1" applyAlignment="1">
      <alignment horizontal="center" vertical="center"/>
    </xf>
    <xf numFmtId="0" fontId="41" fillId="2" borderId="20" xfId="0" applyFont="1" applyFill="1" applyBorder="1" applyAlignment="1">
      <alignment horizontal="right" vertical="center"/>
    </xf>
    <xf numFmtId="0" fontId="41" fillId="2" borderId="2" xfId="0" applyFont="1" applyFill="1" applyBorder="1" applyAlignment="1">
      <alignment horizontal="center" vertical="center" wrapText="1"/>
    </xf>
    <xf numFmtId="0" fontId="50" fillId="2" borderId="2" xfId="0" applyFont="1" applyFill="1" applyBorder="1" applyAlignment="1">
      <alignment horizontal="center" vertical="center" wrapText="1"/>
    </xf>
    <xf numFmtId="3" fontId="50" fillId="2" borderId="2" xfId="0" applyNumberFormat="1" applyFont="1" applyFill="1" applyBorder="1" applyAlignment="1">
      <alignment horizontal="center" vertical="center" wrapText="1"/>
    </xf>
    <xf numFmtId="0" fontId="57" fillId="2" borderId="18" xfId="0" applyFont="1" applyFill="1" applyBorder="1" applyAlignment="1">
      <alignment horizontal="center" vertical="center"/>
    </xf>
    <xf numFmtId="0" fontId="57" fillId="4" borderId="65" xfId="0" applyFont="1" applyFill="1" applyBorder="1" applyAlignment="1">
      <alignment horizontal="center" vertical="center"/>
    </xf>
    <xf numFmtId="0" fontId="58" fillId="4" borderId="18" xfId="0" applyFont="1" applyFill="1" applyBorder="1" applyAlignment="1">
      <alignment horizontal="center" vertical="center" wrapText="1"/>
    </xf>
    <xf numFmtId="0" fontId="57" fillId="2" borderId="42" xfId="0" applyFont="1" applyFill="1" applyBorder="1" applyAlignment="1">
      <alignment horizontal="center" vertical="center"/>
    </xf>
    <xf numFmtId="0" fontId="57" fillId="2" borderId="18" xfId="0" applyFont="1" applyFill="1" applyBorder="1" applyAlignment="1">
      <alignment horizontal="center" vertical="center" wrapText="1"/>
    </xf>
    <xf numFmtId="0" fontId="58" fillId="4" borderId="39" xfId="0" applyFont="1" applyFill="1" applyBorder="1" applyAlignment="1">
      <alignment horizontal="center" vertical="center" wrapText="1"/>
    </xf>
    <xf numFmtId="0" fontId="64" fillId="2" borderId="0" xfId="0" applyFont="1" applyFill="1"/>
    <xf numFmtId="0" fontId="57" fillId="17" borderId="68" xfId="0" applyFont="1" applyFill="1" applyBorder="1" applyAlignment="1">
      <alignment horizontal="center" vertical="center" wrapText="1"/>
    </xf>
    <xf numFmtId="0" fontId="41" fillId="10" borderId="69" xfId="5" applyFont="1" applyFill="1" applyBorder="1" applyAlignment="1">
      <alignment horizontal="center" vertical="center" wrapText="1"/>
    </xf>
    <xf numFmtId="3" fontId="41" fillId="10" borderId="70" xfId="5" applyNumberFormat="1" applyFont="1" applyFill="1" applyBorder="1" applyAlignment="1">
      <alignment horizontal="center" vertical="center" wrapText="1"/>
    </xf>
    <xf numFmtId="0" fontId="57" fillId="17" borderId="30" xfId="5" applyFont="1" applyFill="1" applyBorder="1" applyAlignment="1">
      <alignment horizontal="center" vertical="center" wrapText="1"/>
    </xf>
    <xf numFmtId="3" fontId="67" fillId="4" borderId="17" xfId="0" applyNumberFormat="1" applyFont="1" applyFill="1" applyBorder="1" applyAlignment="1">
      <alignment wrapText="1"/>
    </xf>
    <xf numFmtId="3" fontId="67" fillId="4" borderId="1" xfId="0" applyNumberFormat="1" applyFont="1" applyFill="1" applyBorder="1" applyAlignment="1">
      <alignment horizontal="center" vertical="center"/>
    </xf>
    <xf numFmtId="3" fontId="67" fillId="4" borderId="18" xfId="0" applyNumberFormat="1" applyFont="1" applyFill="1" applyBorder="1" applyAlignment="1">
      <alignment horizontal="center" vertical="center"/>
    </xf>
    <xf numFmtId="0" fontId="67" fillId="0" borderId="0" xfId="0" applyFont="1"/>
    <xf numFmtId="3" fontId="68" fillId="2" borderId="17" xfId="0" applyNumberFormat="1" applyFont="1" applyFill="1" applyBorder="1" applyAlignment="1">
      <alignment wrapText="1"/>
    </xf>
    <xf numFmtId="3" fontId="68" fillId="2" borderId="1" xfId="0" applyNumberFormat="1" applyFont="1" applyFill="1" applyBorder="1" applyAlignment="1">
      <alignment horizontal="right" vertical="center"/>
    </xf>
    <xf numFmtId="3" fontId="68" fillId="2" borderId="18" xfId="0" applyNumberFormat="1" applyFont="1" applyFill="1" applyBorder="1" applyAlignment="1">
      <alignment horizontal="right" vertical="center"/>
    </xf>
    <xf numFmtId="0" fontId="65" fillId="0" borderId="0" xfId="0" applyFont="1"/>
    <xf numFmtId="0" fontId="57" fillId="2" borderId="1" xfId="5" applyFont="1" applyFill="1" applyBorder="1" applyAlignment="1">
      <alignment horizontal="center" vertical="center" wrapText="1"/>
    </xf>
    <xf numFmtId="0" fontId="41" fillId="2" borderId="45" xfId="0" applyFont="1" applyFill="1" applyBorder="1" applyAlignment="1">
      <alignment horizontal="left" vertical="center" wrapText="1"/>
    </xf>
    <xf numFmtId="0" fontId="50" fillId="2" borderId="45" xfId="0" applyFont="1" applyFill="1" applyBorder="1" applyAlignment="1">
      <alignment horizontal="center" vertical="center" wrapText="1"/>
    </xf>
    <xf numFmtId="3" fontId="50" fillId="2" borderId="45" xfId="0" applyNumberFormat="1" applyFont="1" applyFill="1" applyBorder="1" applyAlignment="1">
      <alignment horizontal="center" vertical="center" wrapText="1"/>
    </xf>
    <xf numFmtId="0" fontId="41" fillId="2" borderId="1" xfId="0" applyFont="1" applyFill="1" applyBorder="1" applyAlignment="1">
      <alignment horizontal="right" vertical="center"/>
    </xf>
    <xf numFmtId="0" fontId="9" fillId="2" borderId="0" xfId="0" applyFont="1" applyFill="1"/>
    <xf numFmtId="0" fontId="10" fillId="2" borderId="0" xfId="0" applyFont="1" applyFill="1"/>
    <xf numFmtId="0" fontId="57" fillId="9" borderId="32" xfId="5" applyFont="1" applyFill="1" applyBorder="1" applyAlignment="1">
      <alignment horizontal="center" vertical="center" wrapText="1"/>
    </xf>
    <xf numFmtId="3" fontId="57" fillId="9" borderId="30" xfId="5" applyNumberFormat="1" applyFont="1" applyFill="1" applyBorder="1" applyAlignment="1">
      <alignment horizontal="center" vertical="center" wrapText="1"/>
    </xf>
    <xf numFmtId="0" fontId="41" fillId="2" borderId="2" xfId="0" applyFont="1" applyFill="1" applyBorder="1" applyAlignment="1">
      <alignment horizontal="left" vertical="center" wrapText="1"/>
    </xf>
    <xf numFmtId="0" fontId="57" fillId="2" borderId="19" xfId="0" applyFont="1" applyFill="1" applyBorder="1" applyAlignment="1">
      <alignment horizontal="center" vertical="center" wrapText="1"/>
    </xf>
    <xf numFmtId="3" fontId="10" fillId="2" borderId="10" xfId="0" applyNumberFormat="1" applyFont="1" applyFill="1" applyBorder="1" applyAlignment="1">
      <alignment horizontal="right" vertical="center"/>
    </xf>
    <xf numFmtId="0" fontId="65" fillId="2" borderId="0" xfId="0" applyFont="1" applyFill="1"/>
    <xf numFmtId="0" fontId="68" fillId="0" borderId="0" xfId="0" applyFont="1"/>
    <xf numFmtId="0" fontId="41" fillId="2" borderId="40" xfId="0" applyFont="1" applyFill="1" applyBorder="1" applyAlignment="1">
      <alignment horizontal="right" vertical="center"/>
    </xf>
    <xf numFmtId="0" fontId="41" fillId="2" borderId="41" xfId="0" quotePrefix="1" applyFont="1" applyFill="1" applyBorder="1" applyAlignment="1">
      <alignment horizontal="left" vertical="center" wrapText="1"/>
    </xf>
    <xf numFmtId="3" fontId="50" fillId="2" borderId="41" xfId="0" applyNumberFormat="1" applyFont="1" applyFill="1" applyBorder="1" applyAlignment="1">
      <alignment horizontal="center" vertical="center" wrapText="1"/>
    </xf>
    <xf numFmtId="0" fontId="57" fillId="2" borderId="42" xfId="0" applyFont="1" applyFill="1" applyBorder="1" applyAlignment="1">
      <alignment horizontal="center" vertical="center" wrapText="1"/>
    </xf>
    <xf numFmtId="3" fontId="10" fillId="2" borderId="57" xfId="0" applyNumberFormat="1" applyFont="1" applyFill="1" applyBorder="1" applyAlignment="1">
      <alignment horizontal="right" vertical="center"/>
    </xf>
    <xf numFmtId="3" fontId="64" fillId="2" borderId="3" xfId="0" applyNumberFormat="1" applyFont="1" applyFill="1" applyBorder="1" applyAlignment="1">
      <alignment horizontal="center" vertical="center"/>
    </xf>
    <xf numFmtId="3" fontId="10" fillId="2" borderId="3" xfId="0" applyNumberFormat="1" applyFont="1" applyFill="1" applyBorder="1" applyAlignment="1">
      <alignment horizontal="right" vertical="center"/>
    </xf>
    <xf numFmtId="3" fontId="10" fillId="2" borderId="3" xfId="0" applyNumberFormat="1" applyFont="1" applyFill="1" applyBorder="1" applyAlignment="1">
      <alignment vertical="center"/>
    </xf>
    <xf numFmtId="3" fontId="9" fillId="11" borderId="44" xfId="0" applyNumberFormat="1" applyFont="1" applyFill="1" applyBorder="1" applyAlignment="1">
      <alignment wrapText="1"/>
    </xf>
    <xf numFmtId="3" fontId="10" fillId="11" borderId="17" xfId="0" applyNumberFormat="1" applyFont="1" applyFill="1" applyBorder="1" applyAlignment="1">
      <alignment wrapText="1"/>
    </xf>
    <xf numFmtId="3" fontId="10" fillId="11" borderId="1" xfId="0" applyNumberFormat="1" applyFont="1" applyFill="1" applyBorder="1" applyAlignment="1">
      <alignment horizontal="center" vertical="center"/>
    </xf>
    <xf numFmtId="3" fontId="10" fillId="11" borderId="18" xfId="0" applyNumberFormat="1" applyFont="1" applyFill="1" applyBorder="1" applyAlignment="1">
      <alignment horizontal="center" vertical="center"/>
    </xf>
    <xf numFmtId="3" fontId="9" fillId="11" borderId="17" xfId="0" applyNumberFormat="1" applyFont="1" applyFill="1" applyBorder="1" applyAlignment="1">
      <alignment wrapText="1"/>
    </xf>
    <xf numFmtId="3" fontId="10" fillId="11" borderId="1" xfId="0" applyNumberFormat="1" applyFont="1" applyFill="1" applyBorder="1" applyAlignment="1">
      <alignment horizontal="right" vertical="center"/>
    </xf>
    <xf numFmtId="3" fontId="10" fillId="11" borderId="18" xfId="0" applyNumberFormat="1" applyFont="1" applyFill="1" applyBorder="1" applyAlignment="1">
      <alignment horizontal="right" vertical="center"/>
    </xf>
    <xf numFmtId="3" fontId="64" fillId="2" borderId="8" xfId="0" applyNumberFormat="1" applyFont="1" applyFill="1" applyBorder="1" applyAlignment="1">
      <alignment horizontal="center" vertical="center"/>
    </xf>
    <xf numFmtId="3" fontId="10" fillId="11" borderId="40" xfId="0" applyNumberFormat="1" applyFont="1" applyFill="1" applyBorder="1" applyAlignment="1">
      <alignment wrapText="1"/>
    </xf>
    <xf numFmtId="3" fontId="10" fillId="11" borderId="41" xfId="0" applyNumberFormat="1" applyFont="1" applyFill="1" applyBorder="1" applyAlignment="1">
      <alignment horizontal="right" vertical="center"/>
    </xf>
    <xf numFmtId="3" fontId="10" fillId="11" borderId="42" xfId="0" applyNumberFormat="1" applyFont="1" applyFill="1" applyBorder="1" applyAlignment="1">
      <alignment horizontal="right" vertical="center"/>
    </xf>
    <xf numFmtId="3" fontId="10" fillId="11" borderId="1" xfId="0" applyNumberFormat="1" applyFont="1" applyFill="1" applyBorder="1" applyAlignment="1">
      <alignment vertical="center"/>
    </xf>
    <xf numFmtId="3" fontId="10" fillId="11" borderId="18" xfId="0" applyNumberFormat="1" applyFont="1" applyFill="1" applyBorder="1" applyAlignment="1">
      <alignment vertical="center"/>
    </xf>
    <xf numFmtId="3" fontId="10" fillId="11" borderId="41" xfId="0" applyNumberFormat="1" applyFont="1" applyFill="1" applyBorder="1" applyAlignment="1">
      <alignment vertical="center"/>
    </xf>
    <xf numFmtId="3" fontId="10" fillId="11" borderId="42" xfId="0" applyNumberFormat="1" applyFont="1" applyFill="1" applyBorder="1" applyAlignment="1">
      <alignment vertical="center"/>
    </xf>
    <xf numFmtId="3" fontId="9" fillId="11" borderId="37" xfId="0" applyNumberFormat="1" applyFont="1" applyFill="1" applyBorder="1" applyAlignment="1">
      <alignment wrapText="1"/>
    </xf>
    <xf numFmtId="0" fontId="72" fillId="0" borderId="0" xfId="0" applyFont="1"/>
    <xf numFmtId="3" fontId="75" fillId="2" borderId="17" xfId="0" applyNumberFormat="1" applyFont="1" applyFill="1" applyBorder="1" applyAlignment="1">
      <alignment horizontal="right" wrapText="1"/>
    </xf>
    <xf numFmtId="3" fontId="75" fillId="2" borderId="1" xfId="0" applyNumberFormat="1" applyFont="1" applyFill="1" applyBorder="1" applyAlignment="1">
      <alignment horizontal="center" vertical="center"/>
    </xf>
    <xf numFmtId="3" fontId="76" fillId="2" borderId="1" xfId="0" applyNumberFormat="1" applyFont="1" applyFill="1" applyBorder="1" applyAlignment="1">
      <alignment horizontal="center" vertical="center"/>
    </xf>
    <xf numFmtId="3" fontId="75" fillId="2" borderId="1" xfId="0" applyNumberFormat="1" applyFont="1" applyFill="1" applyBorder="1" applyAlignment="1">
      <alignment horizontal="right" vertical="center"/>
    </xf>
    <xf numFmtId="3" fontId="9" fillId="4" borderId="7" xfId="0" applyNumberFormat="1" applyFont="1" applyFill="1" applyBorder="1" applyAlignment="1">
      <alignment vertical="center" wrapText="1"/>
    </xf>
    <xf numFmtId="3" fontId="64" fillId="2" borderId="37" xfId="0" applyNumberFormat="1" applyFont="1" applyFill="1" applyBorder="1" applyAlignment="1">
      <alignment wrapText="1"/>
    </xf>
    <xf numFmtId="3" fontId="64" fillId="2" borderId="38" xfId="0" applyNumberFormat="1" applyFont="1" applyFill="1" applyBorder="1" applyAlignment="1">
      <alignment horizontal="center" vertical="center"/>
    </xf>
    <xf numFmtId="3" fontId="64" fillId="2" borderId="39" xfId="0" applyNumberFormat="1" applyFont="1" applyFill="1" applyBorder="1" applyAlignment="1">
      <alignment horizontal="center" vertical="center"/>
    </xf>
    <xf numFmtId="3" fontId="68" fillId="2" borderId="41" xfId="0" applyNumberFormat="1" applyFont="1" applyFill="1" applyBorder="1" applyAlignment="1">
      <alignment horizontal="right" vertical="center"/>
    </xf>
    <xf numFmtId="3" fontId="68" fillId="2" borderId="42" xfId="0" applyNumberFormat="1" applyFont="1" applyFill="1" applyBorder="1" applyAlignment="1">
      <alignment horizontal="right" vertical="center"/>
    </xf>
    <xf numFmtId="3" fontId="75" fillId="2" borderId="18" xfId="0" applyNumberFormat="1" applyFont="1" applyFill="1" applyBorder="1" applyAlignment="1">
      <alignment horizontal="right" vertical="center"/>
    </xf>
    <xf numFmtId="3" fontId="75" fillId="2" borderId="41" xfId="0" applyNumberFormat="1" applyFont="1" applyFill="1" applyBorder="1" applyAlignment="1">
      <alignment horizontal="right" vertical="center"/>
    </xf>
    <xf numFmtId="3" fontId="75" fillId="2" borderId="42" xfId="0" applyNumberFormat="1" applyFont="1" applyFill="1" applyBorder="1" applyAlignment="1">
      <alignment horizontal="right" vertical="center"/>
    </xf>
    <xf numFmtId="3" fontId="10" fillId="11" borderId="2" xfId="0" applyNumberFormat="1" applyFont="1" applyFill="1" applyBorder="1" applyAlignment="1">
      <alignment horizontal="right" vertical="center"/>
    </xf>
    <xf numFmtId="3" fontId="65" fillId="2" borderId="1" xfId="0" applyNumberFormat="1" applyFont="1" applyFill="1" applyBorder="1" applyAlignment="1">
      <alignment horizontal="right" vertical="center"/>
    </xf>
    <xf numFmtId="3" fontId="9" fillId="0" borderId="0" xfId="0" applyNumberFormat="1" applyFont="1"/>
    <xf numFmtId="0" fontId="73" fillId="0" borderId="0" xfId="0" applyFont="1"/>
    <xf numFmtId="0" fontId="74" fillId="2" borderId="0" xfId="0" applyFont="1" applyFill="1"/>
    <xf numFmtId="0" fontId="72" fillId="2" borderId="0" xfId="0" applyFont="1" applyFill="1"/>
    <xf numFmtId="0" fontId="77" fillId="0" borderId="0" xfId="0" applyFont="1"/>
    <xf numFmtId="0" fontId="74" fillId="0" borderId="0" xfId="0" applyFont="1"/>
    <xf numFmtId="3" fontId="9" fillId="2" borderId="37" xfId="0" applyNumberFormat="1" applyFont="1" applyFill="1" applyBorder="1" applyAlignment="1">
      <alignment wrapText="1"/>
    </xf>
    <xf numFmtId="3" fontId="77" fillId="0" borderId="0" xfId="0" applyNumberFormat="1" applyFont="1"/>
    <xf numFmtId="0" fontId="77" fillId="2" borderId="0" xfId="0" applyFont="1" applyFill="1"/>
    <xf numFmtId="0" fontId="73" fillId="2" borderId="0" xfId="0" applyFont="1" applyFill="1"/>
    <xf numFmtId="3" fontId="64" fillId="0" borderId="0" xfId="0" applyNumberFormat="1" applyFont="1"/>
    <xf numFmtId="3" fontId="76" fillId="2" borderId="37" xfId="0" applyNumberFormat="1" applyFont="1" applyFill="1" applyBorder="1" applyAlignment="1">
      <alignment wrapText="1"/>
    </xf>
    <xf numFmtId="3" fontId="76" fillId="2" borderId="38" xfId="0" applyNumberFormat="1" applyFont="1" applyFill="1" applyBorder="1" applyAlignment="1">
      <alignment horizontal="center" vertical="center"/>
    </xf>
    <xf numFmtId="3" fontId="76" fillId="2" borderId="39" xfId="0" applyNumberFormat="1" applyFont="1" applyFill="1" applyBorder="1" applyAlignment="1">
      <alignment horizontal="center" vertical="center"/>
    </xf>
    <xf numFmtId="3" fontId="75" fillId="2" borderId="17" xfId="0" applyNumberFormat="1" applyFont="1" applyFill="1" applyBorder="1" applyAlignment="1">
      <alignment wrapText="1"/>
    </xf>
    <xf numFmtId="3" fontId="76" fillId="2" borderId="18" xfId="0" applyNumberFormat="1" applyFont="1" applyFill="1" applyBorder="1" applyAlignment="1">
      <alignment horizontal="center" vertical="center"/>
    </xf>
    <xf numFmtId="3" fontId="76" fillId="0" borderId="17" xfId="0" applyNumberFormat="1" applyFont="1" applyBorder="1" applyAlignment="1">
      <alignment wrapText="1"/>
    </xf>
    <xf numFmtId="3" fontId="76" fillId="0" borderId="17" xfId="0" applyNumberFormat="1" applyFont="1" applyBorder="1" applyAlignment="1">
      <alignment vertical="center" wrapText="1"/>
    </xf>
    <xf numFmtId="3" fontId="9" fillId="11" borderId="17" xfId="0" applyNumberFormat="1" applyFont="1" applyFill="1" applyBorder="1" applyAlignment="1">
      <alignment vertical="center" wrapText="1"/>
    </xf>
    <xf numFmtId="3" fontId="67" fillId="4" borderId="17" xfId="0" applyNumberFormat="1" applyFont="1" applyFill="1" applyBorder="1" applyAlignment="1">
      <alignment vertical="center" wrapText="1"/>
    </xf>
    <xf numFmtId="3" fontId="68" fillId="2" borderId="40" xfId="0" applyNumberFormat="1" applyFont="1" applyFill="1" applyBorder="1" applyAlignment="1">
      <alignment wrapText="1"/>
    </xf>
    <xf numFmtId="3" fontId="67" fillId="11" borderId="37" xfId="0" applyNumberFormat="1" applyFont="1" applyFill="1" applyBorder="1" applyAlignment="1">
      <alignment wrapText="1"/>
    </xf>
    <xf numFmtId="0" fontId="76" fillId="2" borderId="0" xfId="0" applyFont="1" applyFill="1"/>
    <xf numFmtId="3" fontId="76" fillId="2" borderId="3" xfId="0" applyNumberFormat="1" applyFont="1" applyFill="1" applyBorder="1" applyAlignment="1">
      <alignment horizontal="center" vertical="center"/>
    </xf>
    <xf numFmtId="3" fontId="75" fillId="2" borderId="18" xfId="0" applyNumberFormat="1" applyFont="1" applyFill="1" applyBorder="1" applyAlignment="1">
      <alignment horizontal="center" vertical="center"/>
    </xf>
    <xf numFmtId="3" fontId="68" fillId="2" borderId="1" xfId="0" applyNumberFormat="1" applyFont="1" applyFill="1" applyBorder="1" applyAlignment="1">
      <alignment vertical="center"/>
    </xf>
    <xf numFmtId="3" fontId="67" fillId="4" borderId="37" xfId="0" applyNumberFormat="1" applyFont="1" applyFill="1" applyBorder="1" applyAlignment="1">
      <alignment wrapText="1"/>
    </xf>
    <xf numFmtId="3" fontId="67" fillId="4" borderId="38" xfId="0" applyNumberFormat="1" applyFont="1" applyFill="1" applyBorder="1" applyAlignment="1">
      <alignment horizontal="center" vertical="center"/>
    </xf>
    <xf numFmtId="3" fontId="67" fillId="4" borderId="39" xfId="0" applyNumberFormat="1" applyFont="1" applyFill="1" applyBorder="1" applyAlignment="1">
      <alignment horizontal="center" vertical="center"/>
    </xf>
    <xf numFmtId="3" fontId="65" fillId="2" borderId="18" xfId="0" applyNumberFormat="1" applyFont="1" applyFill="1" applyBorder="1" applyAlignment="1">
      <alignment horizontal="right" vertical="center"/>
    </xf>
    <xf numFmtId="3" fontId="65" fillId="2" borderId="41" xfId="0" applyNumberFormat="1" applyFont="1" applyFill="1" applyBorder="1" applyAlignment="1">
      <alignment horizontal="right" vertical="center"/>
    </xf>
    <xf numFmtId="3" fontId="65" fillId="2" borderId="42" xfId="0" applyNumberFormat="1" applyFont="1" applyFill="1" applyBorder="1" applyAlignment="1">
      <alignment horizontal="right" vertical="center"/>
    </xf>
    <xf numFmtId="3" fontId="75" fillId="2" borderId="40" xfId="0" applyNumberFormat="1" applyFont="1" applyFill="1" applyBorder="1" applyAlignment="1">
      <alignment horizontal="left" wrapText="1"/>
    </xf>
    <xf numFmtId="3" fontId="76" fillId="2" borderId="17" xfId="0" applyNumberFormat="1" applyFont="1" applyFill="1" applyBorder="1" applyAlignment="1">
      <alignment vertical="center" wrapText="1"/>
    </xf>
    <xf numFmtId="3" fontId="76" fillId="0" borderId="1" xfId="0" applyNumberFormat="1" applyFont="1" applyBorder="1" applyAlignment="1">
      <alignment horizontal="center" vertical="center"/>
    </xf>
    <xf numFmtId="3" fontId="76" fillId="0" borderId="18" xfId="0" applyNumberFormat="1" applyFont="1" applyBorder="1" applyAlignment="1">
      <alignment horizontal="center" vertical="center"/>
    </xf>
    <xf numFmtId="3" fontId="75" fillId="0" borderId="1" xfId="0" applyNumberFormat="1" applyFont="1" applyBorder="1" applyAlignment="1">
      <alignment horizontal="right" vertical="center"/>
    </xf>
    <xf numFmtId="3" fontId="75" fillId="0" borderId="18" xfId="0" applyNumberFormat="1" applyFont="1" applyBorder="1" applyAlignment="1">
      <alignment horizontal="right" vertical="center"/>
    </xf>
    <xf numFmtId="3" fontId="76" fillId="2" borderId="17" xfId="0" applyNumberFormat="1" applyFont="1" applyFill="1" applyBorder="1" applyAlignment="1">
      <alignment wrapText="1"/>
    </xf>
    <xf numFmtId="3" fontId="75" fillId="2" borderId="40" xfId="0" applyNumberFormat="1" applyFont="1" applyFill="1" applyBorder="1" applyAlignment="1">
      <alignment wrapText="1"/>
    </xf>
    <xf numFmtId="3" fontId="67" fillId="11" borderId="17" xfId="0" applyNumberFormat="1" applyFont="1" applyFill="1" applyBorder="1" applyAlignment="1">
      <alignment wrapText="1"/>
    </xf>
    <xf numFmtId="3" fontId="67" fillId="11" borderId="1" xfId="0" applyNumberFormat="1" applyFont="1" applyFill="1" applyBorder="1" applyAlignment="1">
      <alignment horizontal="left" vertical="center"/>
    </xf>
    <xf numFmtId="3" fontId="67" fillId="11" borderId="18" xfId="0" applyNumberFormat="1" applyFont="1" applyFill="1" applyBorder="1" applyAlignment="1">
      <alignment horizontal="left" vertical="center"/>
    </xf>
    <xf numFmtId="3" fontId="68" fillId="11" borderId="17" xfId="0" applyNumberFormat="1" applyFont="1" applyFill="1" applyBorder="1" applyAlignment="1">
      <alignment wrapText="1"/>
    </xf>
    <xf numFmtId="3" fontId="68" fillId="11" borderId="1" xfId="0" applyNumberFormat="1" applyFont="1" applyFill="1" applyBorder="1" applyAlignment="1">
      <alignment horizontal="right" vertical="center"/>
    </xf>
    <xf numFmtId="3" fontId="68" fillId="11" borderId="18" xfId="0" applyNumberFormat="1" applyFont="1" applyFill="1" applyBorder="1" applyAlignment="1">
      <alignment horizontal="right" vertical="center"/>
    </xf>
    <xf numFmtId="3" fontId="9" fillId="4" borderId="37" xfId="0" applyNumberFormat="1" applyFont="1" applyFill="1" applyBorder="1" applyAlignment="1">
      <alignment wrapText="1"/>
    </xf>
    <xf numFmtId="3" fontId="9" fillId="4" borderId="38" xfId="0" applyNumberFormat="1" applyFont="1" applyFill="1" applyBorder="1" applyAlignment="1">
      <alignment horizontal="center" vertical="center"/>
    </xf>
    <xf numFmtId="3" fontId="9" fillId="4" borderId="39" xfId="0" applyNumberFormat="1" applyFont="1" applyFill="1" applyBorder="1" applyAlignment="1">
      <alignment horizontal="center" vertical="center"/>
    </xf>
    <xf numFmtId="3" fontId="67" fillId="2" borderId="17" xfId="0" applyNumberFormat="1" applyFont="1" applyFill="1" applyBorder="1" applyAlignment="1">
      <alignment wrapText="1"/>
    </xf>
    <xf numFmtId="3" fontId="9" fillId="4" borderId="37" xfId="0" applyNumberFormat="1" applyFont="1" applyFill="1" applyBorder="1" applyAlignment="1">
      <alignment vertical="center" wrapText="1"/>
    </xf>
    <xf numFmtId="3" fontId="67" fillId="4" borderId="37" xfId="0" applyNumberFormat="1" applyFont="1" applyFill="1" applyBorder="1" applyAlignment="1">
      <alignment vertical="center" wrapText="1"/>
    </xf>
    <xf numFmtId="3" fontId="10" fillId="2" borderId="56" xfId="0" applyNumberFormat="1" applyFont="1" applyFill="1" applyBorder="1" applyAlignment="1">
      <alignment wrapText="1"/>
    </xf>
    <xf numFmtId="3" fontId="64" fillId="2" borderId="45" xfId="0" applyNumberFormat="1" applyFont="1" applyFill="1" applyBorder="1" applyAlignment="1">
      <alignment horizontal="center" vertical="center"/>
    </xf>
    <xf numFmtId="3" fontId="75" fillId="2" borderId="37" xfId="0" applyNumberFormat="1" applyFont="1" applyFill="1" applyBorder="1" applyAlignment="1">
      <alignment wrapText="1"/>
    </xf>
    <xf numFmtId="3" fontId="10" fillId="2" borderId="2" xfId="0" applyNumberFormat="1" applyFont="1" applyFill="1" applyBorder="1" applyAlignment="1">
      <alignment vertical="center"/>
    </xf>
    <xf numFmtId="0" fontId="75" fillId="2" borderId="0" xfId="0" applyFont="1" applyFill="1"/>
    <xf numFmtId="3" fontId="65" fillId="2" borderId="20" xfId="0" applyNumberFormat="1" applyFont="1" applyFill="1" applyBorder="1" applyAlignment="1">
      <alignment wrapText="1"/>
    </xf>
    <xf numFmtId="3" fontId="65" fillId="2" borderId="2" xfId="0" applyNumberFormat="1" applyFont="1" applyFill="1" applyBorder="1" applyAlignment="1">
      <alignment horizontal="right" vertical="center"/>
    </xf>
    <xf numFmtId="3" fontId="75" fillId="2" borderId="20" xfId="0" applyNumberFormat="1" applyFont="1" applyFill="1" applyBorder="1" applyAlignment="1">
      <alignment wrapText="1"/>
    </xf>
    <xf numFmtId="3" fontId="75" fillId="2" borderId="2" xfId="0" applyNumberFormat="1" applyFont="1" applyFill="1" applyBorder="1" applyAlignment="1">
      <alignment horizontal="right" vertical="center"/>
    </xf>
    <xf numFmtId="3" fontId="75" fillId="2" borderId="19" xfId="0" applyNumberFormat="1" applyFont="1" applyFill="1" applyBorder="1" applyAlignment="1">
      <alignment horizontal="right" vertical="center"/>
    </xf>
    <xf numFmtId="3" fontId="67" fillId="4" borderId="71" xfId="0" applyNumberFormat="1" applyFont="1" applyFill="1" applyBorder="1" applyAlignment="1">
      <alignment horizontal="center" vertical="center"/>
    </xf>
    <xf numFmtId="3" fontId="68" fillId="2" borderId="43" xfId="0" applyNumberFormat="1" applyFont="1" applyFill="1" applyBorder="1" applyAlignment="1">
      <alignment horizontal="right" vertical="center"/>
    </xf>
    <xf numFmtId="3" fontId="67" fillId="4" borderId="43" xfId="0" applyNumberFormat="1" applyFont="1" applyFill="1" applyBorder="1" applyAlignment="1">
      <alignment horizontal="center" vertical="center"/>
    </xf>
    <xf numFmtId="3" fontId="68" fillId="2" borderId="72" xfId="0" applyNumberFormat="1" applyFont="1" applyFill="1" applyBorder="1" applyAlignment="1">
      <alignment horizontal="right" vertical="center"/>
    </xf>
    <xf numFmtId="3" fontId="76" fillId="2" borderId="7" xfId="0" applyNumberFormat="1" applyFont="1" applyFill="1" applyBorder="1" applyAlignment="1">
      <alignment wrapText="1"/>
    </xf>
    <xf numFmtId="3" fontId="76" fillId="2" borderId="8" xfId="0" applyNumberFormat="1" applyFont="1" applyFill="1" applyBorder="1" applyAlignment="1">
      <alignment horizontal="center" vertical="center"/>
    </xf>
    <xf numFmtId="3" fontId="65" fillId="2" borderId="19" xfId="0" applyNumberFormat="1" applyFont="1" applyFill="1" applyBorder="1" applyAlignment="1">
      <alignment horizontal="right" vertical="center"/>
    </xf>
    <xf numFmtId="3" fontId="9" fillId="11" borderId="37" xfId="0" applyNumberFormat="1" applyFont="1" applyFill="1" applyBorder="1" applyAlignment="1">
      <alignment vertical="center" wrapText="1"/>
    </xf>
    <xf numFmtId="3" fontId="75" fillId="2" borderId="17" xfId="0" applyNumberFormat="1" applyFont="1" applyFill="1" applyBorder="1" applyAlignment="1">
      <alignment horizontal="left" wrapText="1"/>
    </xf>
    <xf numFmtId="3" fontId="10" fillId="2" borderId="8" xfId="0" applyNumberFormat="1" applyFont="1" applyFill="1" applyBorder="1" applyAlignment="1">
      <alignment horizontal="right" vertical="center"/>
    </xf>
    <xf numFmtId="3" fontId="64" fillId="2" borderId="73" xfId="0" applyNumberFormat="1" applyFont="1" applyFill="1" applyBorder="1" applyAlignment="1">
      <alignment wrapText="1"/>
    </xf>
    <xf numFmtId="3" fontId="64" fillId="2" borderId="74" xfId="0" applyNumberFormat="1" applyFont="1" applyFill="1" applyBorder="1" applyAlignment="1">
      <alignment horizontal="center" vertical="center"/>
    </xf>
    <xf numFmtId="3" fontId="10" fillId="11" borderId="20" xfId="0" applyNumberFormat="1" applyFont="1" applyFill="1" applyBorder="1" applyAlignment="1">
      <alignment wrapText="1"/>
    </xf>
    <xf numFmtId="3" fontId="10" fillId="11" borderId="19" xfId="0" applyNumberFormat="1" applyFont="1" applyFill="1" applyBorder="1" applyAlignment="1">
      <alignment horizontal="right" vertical="center"/>
    </xf>
    <xf numFmtId="3" fontId="9" fillId="10" borderId="40" xfId="0" applyNumberFormat="1" applyFont="1" applyFill="1" applyBorder="1" applyAlignment="1">
      <alignment wrapText="1"/>
    </xf>
    <xf numFmtId="3" fontId="9" fillId="10" borderId="41" xfId="0" applyNumberFormat="1" applyFont="1" applyFill="1" applyBorder="1" applyAlignment="1">
      <alignment horizontal="center" vertical="center"/>
    </xf>
    <xf numFmtId="3" fontId="9" fillId="10" borderId="42" xfId="0" applyNumberFormat="1" applyFont="1" applyFill="1" applyBorder="1" applyAlignment="1">
      <alignment horizontal="center" vertical="center"/>
    </xf>
    <xf numFmtId="3" fontId="9" fillId="2" borderId="7" xfId="0" applyNumberFormat="1" applyFont="1" applyFill="1" applyBorder="1" applyAlignment="1">
      <alignment vertical="center" wrapText="1"/>
    </xf>
    <xf numFmtId="3" fontId="67" fillId="18" borderId="17" xfId="0" applyNumberFormat="1" applyFont="1" applyFill="1" applyBorder="1" applyAlignment="1">
      <alignment vertical="center" wrapText="1"/>
    </xf>
    <xf numFmtId="3" fontId="67" fillId="18" borderId="1" xfId="0" applyNumberFormat="1" applyFont="1" applyFill="1" applyBorder="1" applyAlignment="1">
      <alignment horizontal="center" vertical="center"/>
    </xf>
    <xf numFmtId="3" fontId="67" fillId="18" borderId="18" xfId="0" applyNumberFormat="1" applyFont="1" applyFill="1" applyBorder="1" applyAlignment="1">
      <alignment horizontal="center" vertical="center"/>
    </xf>
    <xf numFmtId="3" fontId="67" fillId="18" borderId="17" xfId="0" applyNumberFormat="1" applyFont="1" applyFill="1" applyBorder="1" applyAlignment="1">
      <alignment wrapText="1"/>
    </xf>
    <xf numFmtId="3" fontId="67" fillId="18" borderId="40" xfId="0" applyNumberFormat="1" applyFont="1" applyFill="1" applyBorder="1" applyAlignment="1">
      <alignment wrapText="1"/>
    </xf>
    <xf numFmtId="3" fontId="67" fillId="18" borderId="41" xfId="0" applyNumberFormat="1" applyFont="1" applyFill="1" applyBorder="1" applyAlignment="1">
      <alignment horizontal="center" vertical="center"/>
    </xf>
    <xf numFmtId="3" fontId="67" fillId="18" borderId="42" xfId="0" applyNumberFormat="1" applyFont="1" applyFill="1" applyBorder="1" applyAlignment="1">
      <alignment horizontal="center" vertical="center"/>
    </xf>
    <xf numFmtId="3" fontId="9" fillId="18" borderId="17" xfId="0" applyNumberFormat="1" applyFont="1" applyFill="1" applyBorder="1" applyAlignment="1">
      <alignment wrapText="1"/>
    </xf>
    <xf numFmtId="3" fontId="9" fillId="18" borderId="1" xfId="0" applyNumberFormat="1" applyFont="1" applyFill="1" applyBorder="1" applyAlignment="1">
      <alignment horizontal="center" vertical="center"/>
    </xf>
    <xf numFmtId="3" fontId="9" fillId="18" borderId="18" xfId="0" applyNumberFormat="1" applyFont="1" applyFill="1" applyBorder="1" applyAlignment="1">
      <alignment horizontal="center" vertical="center"/>
    </xf>
    <xf numFmtId="3" fontId="67" fillId="18" borderId="43" xfId="0" applyNumberFormat="1" applyFont="1" applyFill="1" applyBorder="1" applyAlignment="1">
      <alignment horizontal="center" vertical="center"/>
    </xf>
    <xf numFmtId="3" fontId="58" fillId="2" borderId="0" xfId="0" applyNumberFormat="1" applyFont="1" applyFill="1" applyAlignment="1">
      <alignment horizontal="center" vertical="center"/>
    </xf>
    <xf numFmtId="3" fontId="65" fillId="2" borderId="1" xfId="0" applyNumberFormat="1" applyFont="1" applyFill="1" applyBorder="1" applyAlignment="1">
      <alignment horizontal="center" vertical="center"/>
    </xf>
    <xf numFmtId="3" fontId="65" fillId="2" borderId="18" xfId="0" applyNumberFormat="1" applyFont="1" applyFill="1" applyBorder="1" applyAlignment="1">
      <alignment horizontal="center" vertical="center"/>
    </xf>
    <xf numFmtId="3" fontId="75" fillId="2" borderId="7" xfId="0" applyNumberFormat="1" applyFont="1" applyFill="1" applyBorder="1" applyAlignment="1">
      <alignment wrapText="1"/>
    </xf>
    <xf numFmtId="0" fontId="78" fillId="0" borderId="0" xfId="0" applyFont="1" applyAlignment="1">
      <alignment wrapText="1"/>
    </xf>
    <xf numFmtId="0" fontId="78" fillId="0" borderId="0" xfId="0" applyFont="1"/>
    <xf numFmtId="0" fontId="78" fillId="0" borderId="0" xfId="0" applyFont="1" applyAlignment="1">
      <alignment horizontal="right"/>
    </xf>
    <xf numFmtId="3" fontId="64" fillId="2" borderId="2" xfId="0" applyNumberFormat="1" applyFont="1" applyFill="1" applyBorder="1" applyAlignment="1">
      <alignment horizontal="center" vertical="center"/>
    </xf>
    <xf numFmtId="3" fontId="64" fillId="2" borderId="19" xfId="0" applyNumberFormat="1" applyFont="1" applyFill="1" applyBorder="1" applyAlignment="1">
      <alignment horizontal="center" vertical="center"/>
    </xf>
    <xf numFmtId="3" fontId="76" fillId="0" borderId="37" xfId="0" applyNumberFormat="1" applyFont="1" applyBorder="1" applyAlignment="1">
      <alignment wrapText="1"/>
    </xf>
    <xf numFmtId="3" fontId="76" fillId="0" borderId="37" xfId="0" applyNumberFormat="1" applyFont="1" applyBorder="1" applyAlignment="1">
      <alignment vertical="center" wrapText="1"/>
    </xf>
    <xf numFmtId="3" fontId="76" fillId="2" borderId="44" xfId="0" applyNumberFormat="1" applyFont="1" applyFill="1" applyBorder="1" applyAlignment="1">
      <alignment wrapText="1"/>
    </xf>
    <xf numFmtId="3" fontId="9"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0" fontId="58" fillId="17" borderId="6" xfId="0" applyFont="1" applyFill="1" applyBorder="1" applyAlignment="1">
      <alignment horizontal="center" vertical="center" wrapText="1"/>
    </xf>
    <xf numFmtId="0" fontId="58" fillId="17" borderId="1" xfId="0" applyFont="1" applyFill="1" applyBorder="1" applyAlignment="1">
      <alignment horizontal="center" vertical="center" wrapText="1"/>
    </xf>
    <xf numFmtId="0" fontId="57" fillId="9" borderId="6" xfId="0" applyFont="1" applyFill="1" applyBorder="1" applyAlignment="1">
      <alignment horizontal="center" vertical="center" wrapText="1"/>
    </xf>
    <xf numFmtId="3" fontId="57" fillId="9" borderId="1" xfId="0" applyNumberFormat="1" applyFont="1" applyFill="1" applyBorder="1" applyAlignment="1">
      <alignment horizontal="center" vertical="center" wrapText="1"/>
    </xf>
    <xf numFmtId="3" fontId="67" fillId="19" borderId="17" xfId="0" applyNumberFormat="1" applyFont="1" applyFill="1" applyBorder="1" applyAlignment="1">
      <alignment wrapText="1"/>
    </xf>
    <xf numFmtId="3" fontId="67" fillId="19" borderId="1" xfId="0" applyNumberFormat="1" applyFont="1" applyFill="1" applyBorder="1" applyAlignment="1">
      <alignment horizontal="center" vertical="center"/>
    </xf>
    <xf numFmtId="3" fontId="67" fillId="19" borderId="18" xfId="0" applyNumberFormat="1" applyFont="1" applyFill="1" applyBorder="1" applyAlignment="1">
      <alignment horizontal="center" vertical="center"/>
    </xf>
    <xf numFmtId="3" fontId="75" fillId="2" borderId="3" xfId="0" applyNumberFormat="1" applyFont="1" applyFill="1" applyBorder="1" applyAlignment="1">
      <alignment horizontal="right" vertical="center"/>
    </xf>
    <xf numFmtId="3" fontId="75" fillId="2" borderId="8" xfId="0" applyNumberFormat="1" applyFont="1" applyFill="1" applyBorder="1" applyAlignment="1">
      <alignment horizontal="right" vertical="center"/>
    </xf>
    <xf numFmtId="0" fontId="64" fillId="2" borderId="0" xfId="0" applyFont="1" applyFill="1" applyAlignment="1">
      <alignment horizontal="right"/>
    </xf>
    <xf numFmtId="0" fontId="10" fillId="0" borderId="0" xfId="0" applyFont="1" applyAlignment="1">
      <alignment horizontal="right"/>
    </xf>
    <xf numFmtId="0" fontId="50" fillId="2" borderId="0" xfId="0" applyFont="1" applyFill="1" applyBorder="1" applyAlignment="1">
      <alignment horizontal="center" vertical="center" wrapText="1"/>
    </xf>
    <xf numFmtId="3" fontId="9" fillId="11" borderId="38" xfId="0" applyNumberFormat="1" applyFont="1" applyFill="1" applyBorder="1" applyAlignment="1">
      <alignment horizontal="center" vertical="center"/>
    </xf>
    <xf numFmtId="3" fontId="9" fillId="11" borderId="39" xfId="0" applyNumberFormat="1" applyFont="1" applyFill="1" applyBorder="1" applyAlignment="1">
      <alignment horizontal="center" vertical="center"/>
    </xf>
    <xf numFmtId="0" fontId="43" fillId="3" borderId="41" xfId="0" applyFont="1" applyFill="1" applyBorder="1" applyAlignment="1">
      <alignment horizontal="center" vertical="center" wrapText="1"/>
    </xf>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0" fontId="52" fillId="0" borderId="0" xfId="0" applyFont="1" applyAlignment="1">
      <alignment vertical="center" wrapText="1"/>
    </xf>
    <xf numFmtId="0" fontId="0" fillId="0" borderId="0" xfId="0" applyAlignment="1">
      <alignment horizontal="left" vertical="center" wrapText="1"/>
    </xf>
    <xf numFmtId="0" fontId="63" fillId="0" borderId="0" xfId="0" applyFont="1" applyAlignment="1">
      <alignment wrapText="1"/>
    </xf>
    <xf numFmtId="3" fontId="68" fillId="2" borderId="42" xfId="0" quotePrefix="1" applyNumberFormat="1" applyFont="1" applyFill="1" applyBorder="1" applyAlignment="1">
      <alignment horizontal="right" vertical="center"/>
    </xf>
    <xf numFmtId="0" fontId="41" fillId="2" borderId="1" xfId="2" applyFont="1" applyFill="1" applyBorder="1" applyAlignment="1">
      <alignment horizontal="left" vertical="center" wrapText="1"/>
    </xf>
    <xf numFmtId="0" fontId="50" fillId="2" borderId="1" xfId="2" applyFont="1" applyFill="1" applyBorder="1" applyAlignment="1">
      <alignment horizontal="center" vertical="center" wrapText="1"/>
    </xf>
    <xf numFmtId="3" fontId="68" fillId="2" borderId="10" xfId="0" applyNumberFormat="1" applyFont="1" applyFill="1" applyBorder="1" applyAlignment="1">
      <alignment horizontal="right" vertical="center"/>
    </xf>
    <xf numFmtId="3" fontId="68" fillId="2" borderId="57" xfId="0" applyNumberFormat="1" applyFont="1" applyFill="1" applyBorder="1" applyAlignment="1">
      <alignment horizontal="right" vertical="center"/>
    </xf>
    <xf numFmtId="0" fontId="71" fillId="2" borderId="0" xfId="0" applyFont="1" applyFill="1" applyAlignment="1">
      <alignment horizontal="right" vertical="center"/>
    </xf>
    <xf numFmtId="3" fontId="10" fillId="0" borderId="0" xfId="0" applyNumberFormat="1" applyFont="1"/>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0" fontId="86" fillId="0" borderId="0" xfId="0" applyFont="1" applyAlignment="1">
      <alignment vertical="center" wrapText="1"/>
    </xf>
    <xf numFmtId="0" fontId="10" fillId="0" borderId="0" xfId="0" applyFont="1" applyAlignment="1">
      <alignment horizontal="left" wrapText="1"/>
    </xf>
    <xf numFmtId="3" fontId="9" fillId="4" borderId="11"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3" fontId="9" fillId="4" borderId="14" xfId="0" applyNumberFormat="1" applyFont="1" applyFill="1" applyBorder="1" applyAlignment="1">
      <alignment horizontal="left" vertical="center" wrapText="1"/>
    </xf>
    <xf numFmtId="3" fontId="10" fillId="4" borderId="12" xfId="0" applyNumberFormat="1" applyFont="1" applyFill="1" applyBorder="1" applyAlignment="1">
      <alignment horizontal="left" vertical="center" wrapText="1"/>
    </xf>
    <xf numFmtId="3" fontId="10" fillId="4" borderId="14" xfId="0" applyNumberFormat="1" applyFont="1" applyFill="1" applyBorder="1" applyAlignment="1">
      <alignment horizontal="left" vertical="center" wrapText="1"/>
    </xf>
    <xf numFmtId="3" fontId="9" fillId="4" borderId="11" xfId="0" applyNumberFormat="1" applyFont="1" applyFill="1" applyBorder="1" applyAlignment="1">
      <alignment horizontal="left" wrapText="1"/>
    </xf>
    <xf numFmtId="3" fontId="9" fillId="4" borderId="12" xfId="0" applyNumberFormat="1" applyFont="1" applyFill="1" applyBorder="1" applyAlignment="1">
      <alignment horizontal="left" wrapText="1"/>
    </xf>
    <xf numFmtId="3" fontId="10" fillId="4" borderId="12" xfId="0" applyNumberFormat="1" applyFont="1" applyFill="1" applyBorder="1" applyAlignment="1">
      <alignment horizontal="left" wrapText="1"/>
    </xf>
    <xf numFmtId="3" fontId="10" fillId="4" borderId="14" xfId="0" applyNumberFormat="1" applyFont="1" applyFill="1" applyBorder="1" applyAlignment="1">
      <alignment horizontal="left" wrapText="1"/>
    </xf>
    <xf numFmtId="0" fontId="10" fillId="0" borderId="16" xfId="0" applyFont="1" applyBorder="1" applyAlignment="1">
      <alignment horizontal="left" wrapText="1"/>
    </xf>
    <xf numFmtId="3" fontId="42" fillId="8" borderId="11" xfId="0" applyNumberFormat="1" applyFont="1" applyFill="1" applyBorder="1" applyAlignment="1">
      <alignment horizontal="center" vertical="center" wrapText="1"/>
    </xf>
    <xf numFmtId="3" fontId="42" fillId="8" borderId="12" xfId="0" applyNumberFormat="1" applyFont="1" applyFill="1" applyBorder="1" applyAlignment="1">
      <alignment horizontal="center" vertical="center" wrapText="1"/>
    </xf>
    <xf numFmtId="3" fontId="42" fillId="8" borderId="14" xfId="0" applyNumberFormat="1" applyFont="1" applyFill="1" applyBorder="1" applyAlignment="1">
      <alignment horizontal="center" vertical="center" wrapText="1"/>
    </xf>
    <xf numFmtId="3" fontId="43" fillId="4" borderId="11" xfId="0" applyNumberFormat="1" applyFont="1" applyFill="1" applyBorder="1" applyAlignment="1">
      <alignment horizontal="left" vertical="center" wrapText="1"/>
    </xf>
    <xf numFmtId="3" fontId="43" fillId="4" borderId="12" xfId="0" applyNumberFormat="1" applyFont="1" applyFill="1" applyBorder="1" applyAlignment="1">
      <alignment horizontal="left" vertical="center" wrapText="1"/>
    </xf>
    <xf numFmtId="3" fontId="43" fillId="4" borderId="14" xfId="0" applyNumberFormat="1" applyFont="1" applyFill="1" applyBorder="1" applyAlignment="1">
      <alignment horizontal="left" vertical="center" wrapText="1"/>
    </xf>
    <xf numFmtId="3" fontId="9" fillId="4" borderId="14" xfId="0" applyNumberFormat="1" applyFont="1" applyFill="1" applyBorder="1" applyAlignment="1">
      <alignment horizontal="left" wrapText="1"/>
    </xf>
    <xf numFmtId="0" fontId="47" fillId="0" borderId="0" xfId="0" applyFont="1" applyAlignment="1">
      <alignment horizontal="right"/>
    </xf>
    <xf numFmtId="0" fontId="48" fillId="0" borderId="0" xfId="0" applyFont="1" applyAlignment="1">
      <alignment horizontal="center"/>
    </xf>
    <xf numFmtId="0" fontId="43" fillId="3" borderId="37" xfId="0" applyFont="1" applyFill="1" applyBorder="1" applyAlignment="1">
      <alignment horizontal="center" vertical="center" wrapText="1"/>
    </xf>
    <xf numFmtId="0" fontId="43" fillId="3" borderId="40" xfId="0" applyFont="1" applyFill="1" applyBorder="1" applyAlignment="1">
      <alignment horizontal="center" vertical="center" wrapText="1"/>
    </xf>
    <xf numFmtId="0" fontId="43" fillId="3" borderId="13"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38" xfId="0" applyFont="1" applyFill="1" applyBorder="1" applyAlignment="1">
      <alignment horizontal="center" vertical="center" wrapText="1"/>
    </xf>
    <xf numFmtId="0" fontId="43" fillId="3" borderId="39"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42" fillId="8" borderId="12" xfId="0" applyFont="1" applyFill="1" applyBorder="1" applyAlignment="1">
      <alignment horizontal="center" vertical="center" wrapText="1"/>
    </xf>
    <xf numFmtId="0" fontId="42" fillId="8" borderId="14" xfId="0" applyFont="1" applyFill="1" applyBorder="1" applyAlignment="1">
      <alignment horizontal="center" vertical="center" wrapText="1"/>
    </xf>
    <xf numFmtId="0" fontId="43" fillId="4" borderId="11" xfId="0" applyFont="1" applyFill="1" applyBorder="1" applyAlignment="1">
      <alignment horizontal="left" vertical="center" wrapText="1"/>
    </xf>
    <xf numFmtId="0" fontId="43" fillId="4" borderId="12" xfId="0" applyFont="1" applyFill="1" applyBorder="1" applyAlignment="1">
      <alignment horizontal="left" vertical="center" wrapText="1"/>
    </xf>
    <xf numFmtId="0" fontId="43" fillId="4" borderId="14" xfId="0" applyFont="1" applyFill="1" applyBorder="1" applyAlignment="1">
      <alignment horizontal="left" vertical="center" wrapText="1"/>
    </xf>
    <xf numFmtId="0" fontId="50" fillId="2" borderId="0" xfId="0" applyFont="1" applyFill="1" applyBorder="1" applyAlignment="1">
      <alignment horizontal="center" vertical="center" wrapText="1"/>
    </xf>
    <xf numFmtId="0" fontId="49" fillId="3" borderId="44"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85" fillId="2" borderId="0" xfId="0" applyFont="1" applyFill="1" applyAlignment="1">
      <alignment horizontal="center" vertical="center"/>
    </xf>
    <xf numFmtId="0" fontId="49" fillId="3" borderId="63" xfId="0" applyFont="1" applyFill="1" applyBorder="1" applyAlignment="1">
      <alignment horizontal="center" vertical="center" wrapText="1"/>
    </xf>
    <xf numFmtId="0" fontId="49" fillId="3" borderId="58" xfId="0" applyFont="1" applyFill="1" applyBorder="1" applyAlignment="1">
      <alignment horizontal="center" vertical="center" wrapText="1"/>
    </xf>
    <xf numFmtId="0" fontId="49" fillId="3" borderId="64" xfId="0" applyFont="1" applyFill="1" applyBorder="1" applyAlignment="1">
      <alignment horizontal="center" vertical="center" wrapText="1"/>
    </xf>
    <xf numFmtId="0" fontId="49" fillId="3" borderId="61" xfId="0" applyFont="1" applyFill="1" applyBorder="1" applyAlignment="1">
      <alignment horizontal="center" vertical="center" wrapText="1"/>
    </xf>
    <xf numFmtId="0" fontId="49" fillId="3" borderId="55" xfId="0" applyFont="1" applyFill="1" applyBorder="1" applyAlignment="1">
      <alignment horizontal="center" vertical="center" wrapText="1"/>
    </xf>
    <xf numFmtId="0" fontId="49" fillId="3" borderId="62"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71" fillId="0" borderId="12" xfId="0" applyFont="1" applyBorder="1" applyAlignment="1">
      <alignment horizontal="center" vertical="center" wrapText="1"/>
    </xf>
    <xf numFmtId="0" fontId="71" fillId="0" borderId="14" xfId="0" applyFont="1" applyBorder="1" applyAlignment="1">
      <alignment horizontal="center" vertical="center" wrapText="1"/>
    </xf>
    <xf numFmtId="0" fontId="57" fillId="0" borderId="0" xfId="0" applyFont="1" applyFill="1" applyBorder="1" applyAlignment="1">
      <alignment horizontal="left" vertical="center"/>
    </xf>
    <xf numFmtId="0" fontId="57" fillId="0" borderId="0" xfId="0" applyFont="1" applyAlignment="1">
      <alignment horizontal="left" vertical="center"/>
    </xf>
    <xf numFmtId="0" fontId="57" fillId="0" borderId="0" xfId="0" applyFont="1" applyFill="1" applyBorder="1" applyAlignment="1">
      <alignment horizontal="left" vertical="center" wrapText="1"/>
    </xf>
    <xf numFmtId="0" fontId="63" fillId="0" borderId="0" xfId="0" applyFont="1" applyAlignment="1">
      <alignment horizontal="left" vertical="center"/>
    </xf>
    <xf numFmtId="0" fontId="63" fillId="0" borderId="0" xfId="0" applyFont="1" applyAlignment="1">
      <alignment horizontal="left" vertical="center" wrapText="1"/>
    </xf>
    <xf numFmtId="0" fontId="63" fillId="0" borderId="0" xfId="0" applyFont="1" applyAlignment="1">
      <alignment wrapText="1"/>
    </xf>
    <xf numFmtId="0" fontId="63" fillId="0" borderId="0" xfId="0" applyFont="1" applyAlignment="1"/>
    <xf numFmtId="3" fontId="9" fillId="11" borderId="38" xfId="0" applyNumberFormat="1" applyFont="1" applyFill="1" applyBorder="1" applyAlignment="1">
      <alignment horizontal="center" vertical="center"/>
    </xf>
    <xf numFmtId="3" fontId="9" fillId="11" borderId="39" xfId="0" applyNumberFormat="1" applyFont="1" applyFill="1" applyBorder="1" applyAlignment="1">
      <alignment horizontal="center" vertical="center"/>
    </xf>
    <xf numFmtId="3" fontId="9" fillId="11" borderId="4" xfId="0" applyNumberFormat="1" applyFont="1" applyFill="1" applyBorder="1" applyAlignment="1">
      <alignment horizontal="center" vertical="center"/>
    </xf>
    <xf numFmtId="3" fontId="9" fillId="11" borderId="5" xfId="0" applyNumberFormat="1" applyFont="1" applyFill="1" applyBorder="1" applyAlignment="1">
      <alignment horizontal="center" vertical="center"/>
    </xf>
    <xf numFmtId="3" fontId="9" fillId="10" borderId="73" xfId="0" applyNumberFormat="1" applyFont="1" applyFill="1" applyBorder="1" applyAlignment="1">
      <alignment horizontal="center" vertical="center" wrapText="1"/>
    </xf>
    <xf numFmtId="3" fontId="9" fillId="10" borderId="45" xfId="0" applyNumberFormat="1" applyFont="1" applyFill="1" applyBorder="1" applyAlignment="1">
      <alignment horizontal="center" vertical="center" wrapText="1"/>
    </xf>
    <xf numFmtId="3" fontId="9" fillId="10" borderId="74" xfId="0" applyNumberFormat="1" applyFont="1" applyFill="1" applyBorder="1" applyAlignment="1">
      <alignment horizontal="center" vertical="center" wrapText="1"/>
    </xf>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3" fontId="9" fillId="10" borderId="44" xfId="0" applyNumberFormat="1" applyFont="1" applyFill="1" applyBorder="1" applyAlignment="1">
      <alignment horizontal="center" vertical="center" wrapText="1"/>
    </xf>
    <xf numFmtId="3" fontId="9" fillId="10" borderId="4" xfId="0" applyNumberFormat="1" applyFont="1" applyFill="1" applyBorder="1" applyAlignment="1">
      <alignment horizontal="center" vertical="center" wrapText="1"/>
    </xf>
    <xf numFmtId="3" fontId="9" fillId="10" borderId="5" xfId="0" applyNumberFormat="1" applyFont="1" applyFill="1" applyBorder="1" applyAlignment="1">
      <alignment horizontal="center" vertical="center" wrapText="1"/>
    </xf>
    <xf numFmtId="3" fontId="9" fillId="16" borderId="44" xfId="0" applyNumberFormat="1" applyFont="1" applyFill="1" applyBorder="1" applyAlignment="1">
      <alignment horizontal="center" vertical="center" wrapText="1"/>
    </xf>
    <xf numFmtId="3" fontId="9" fillId="16" borderId="4" xfId="0" applyNumberFormat="1" applyFont="1" applyFill="1" applyBorder="1" applyAlignment="1">
      <alignment horizontal="center" vertical="center" wrapText="1"/>
    </xf>
    <xf numFmtId="3" fontId="9" fillId="16" borderId="5" xfId="0" applyNumberFormat="1" applyFont="1" applyFill="1" applyBorder="1" applyAlignment="1">
      <alignment horizontal="center" vertical="center" wrapText="1"/>
    </xf>
    <xf numFmtId="3" fontId="9" fillId="10" borderId="20" xfId="0" applyNumberFormat="1" applyFont="1" applyFill="1" applyBorder="1" applyAlignment="1">
      <alignment horizontal="center" vertical="center" wrapText="1"/>
    </xf>
    <xf numFmtId="3" fontId="9" fillId="10" borderId="2" xfId="0" applyNumberFormat="1" applyFont="1" applyFill="1" applyBorder="1" applyAlignment="1">
      <alignment horizontal="center" vertical="center" wrapText="1"/>
    </xf>
    <xf numFmtId="3" fontId="9" fillId="10" borderId="19" xfId="0" applyNumberFormat="1" applyFont="1" applyFill="1" applyBorder="1" applyAlignment="1">
      <alignment horizontal="center" vertical="center" wrapText="1"/>
    </xf>
    <xf numFmtId="3" fontId="67" fillId="11" borderId="38" xfId="0" applyNumberFormat="1" applyFont="1" applyFill="1" applyBorder="1" applyAlignment="1">
      <alignment horizontal="center" vertical="center"/>
    </xf>
    <xf numFmtId="3" fontId="67" fillId="11" borderId="39" xfId="0" applyNumberFormat="1" applyFont="1" applyFill="1" applyBorder="1" applyAlignment="1">
      <alignment horizontal="center" vertical="center"/>
    </xf>
    <xf numFmtId="0" fontId="79" fillId="0" borderId="0" xfId="0" applyFont="1" applyAlignment="1">
      <alignment horizontal="right"/>
    </xf>
    <xf numFmtId="0" fontId="84" fillId="0" borderId="0" xfId="0" applyFont="1" applyAlignment="1">
      <alignment horizontal="center" vertical="center"/>
    </xf>
    <xf numFmtId="0" fontId="43" fillId="3" borderId="41" xfId="0" applyFont="1" applyFill="1" applyBorder="1" applyAlignment="1">
      <alignment horizontal="center" vertical="center" wrapText="1"/>
    </xf>
    <xf numFmtId="0" fontId="83" fillId="2" borderId="0" xfId="0" applyFont="1" applyFill="1" applyAlignment="1">
      <alignment wrapText="1"/>
    </xf>
    <xf numFmtId="0" fontId="83" fillId="2" borderId="0" xfId="0" applyFont="1" applyFill="1" applyAlignment="1"/>
    <xf numFmtId="3" fontId="9" fillId="16" borderId="73" xfId="0" applyNumberFormat="1" applyFont="1" applyFill="1" applyBorder="1" applyAlignment="1">
      <alignment horizontal="center" vertical="center" wrapText="1"/>
    </xf>
    <xf numFmtId="3" fontId="9" fillId="16" borderId="45" xfId="0" applyNumberFormat="1" applyFont="1" applyFill="1" applyBorder="1" applyAlignment="1">
      <alignment horizontal="center" vertical="center" wrapText="1"/>
    </xf>
    <xf numFmtId="3" fontId="9" fillId="16" borderId="74" xfId="0" applyNumberFormat="1" applyFont="1" applyFill="1" applyBorder="1" applyAlignment="1">
      <alignment horizontal="center" vertical="center" wrapText="1"/>
    </xf>
    <xf numFmtId="0" fontId="63" fillId="0" borderId="0" xfId="0" applyFont="1" applyBorder="1" applyAlignment="1">
      <alignment horizontal="left" wrapText="1"/>
    </xf>
    <xf numFmtId="0" fontId="63" fillId="0" borderId="0" xfId="0" applyFont="1" applyAlignment="1">
      <alignment horizontal="left" wrapText="1"/>
    </xf>
    <xf numFmtId="0" fontId="52" fillId="0" borderId="0" xfId="0" applyFont="1" applyAlignment="1">
      <alignment horizontal="center" vertical="center" wrapText="1"/>
    </xf>
    <xf numFmtId="0" fontId="0" fillId="0" borderId="0" xfId="0" applyAlignment="1"/>
    <xf numFmtId="0" fontId="51" fillId="0" borderId="0" xfId="0" applyFont="1" applyAlignment="1">
      <alignment horizontal="right" vertical="center" wrapText="1"/>
    </xf>
    <xf numFmtId="0" fontId="0" fillId="0" borderId="0" xfId="0" applyAlignment="1">
      <alignment horizontal="right"/>
    </xf>
    <xf numFmtId="0" fontId="52" fillId="0" borderId="0" xfId="0" applyFont="1" applyAlignment="1">
      <alignment vertical="center" wrapText="1"/>
    </xf>
    <xf numFmtId="0" fontId="53" fillId="0" borderId="0" xfId="0" applyFont="1" applyAlignment="1">
      <alignment horizontal="right" vertical="center" wrapText="1"/>
    </xf>
    <xf numFmtId="0" fontId="52" fillId="0" borderId="4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2" xfId="0" applyFont="1" applyBorder="1" applyAlignment="1">
      <alignment horizontal="center" vertical="center" wrapText="1"/>
    </xf>
  </cellXfs>
  <cellStyles count="11">
    <cellStyle name="Comma 2" xfId="8" xr:uid="{00000000-0005-0000-0000-000000000000}"/>
    <cellStyle name="Comma 3" xfId="9" xr:uid="{00000000-0005-0000-0000-000001000000}"/>
    <cellStyle name="Currency" xfId="1" builtinId="4"/>
    <cellStyle name="Currency 2" xfId="6" xr:uid="{00000000-0005-0000-0000-000003000000}"/>
    <cellStyle name="Currency 2 2" xfId="10" xr:uid="{00000000-0005-0000-0000-000004000000}"/>
    <cellStyle name="Good" xfId="3" builtinId="26"/>
    <cellStyle name="Neutral" xfId="4" builtinId="28"/>
    <cellStyle name="Normal" xfId="0" builtinId="0"/>
    <cellStyle name="Normal 2" xfId="5" xr:uid="{00000000-0005-0000-0000-000008000000}"/>
    <cellStyle name="Normal 2 2" xfId="7" xr:uid="{00000000-0005-0000-0000-000009000000}"/>
    <cellStyle name="Normal 3"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VJ" id="{1464F089-3A37-4E76-A6FF-D23125C707FD}" userId="LVJ" providerId="None"/>
  <person displayName="Ilze Vanka-Krilovska" id="{C884DEEA-0693-465C-B27F-8448B806AB9A}" userId="S::Ilze.Vanka-Krilovska@em.gov.lv::4df73d92-6209-461d-beb8-550037f840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30" dT="2020-10-27T14:00:47.81" personId="{1464F089-3A37-4E76-A6FF-D23125C707FD}" id="{56F32E8A-8574-4637-A6CA-B6AAF894C20C}">
    <text>ESF finansējuma daļa, kopā ESF+VB= 18 625 760 EUR</text>
  </threadedComment>
  <threadedComment ref="J30" dT="2020-10-27T18:49:11.93" personId="{C884DEEA-0693-465C-B27F-8448B806AB9A}" id="{89FAD085-96EE-4F94-86E3-8BAE51523673}" parentId="{56F32E8A-8574-4637-A6CA-B6AAF894C20C}">
    <text>IZM norādījis 15831896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2"/>
  <sheetViews>
    <sheetView zoomScaleNormal="100" workbookViewId="0">
      <selection activeCell="N33" sqref="N33"/>
    </sheetView>
  </sheetViews>
  <sheetFormatPr defaultColWidth="9.1796875" defaultRowHeight="13" x14ac:dyDescent="0.3"/>
  <cols>
    <col min="1" max="1" width="32.54296875" style="124" customWidth="1"/>
    <col min="2" max="2" width="12.54296875" style="124" customWidth="1"/>
    <col min="3" max="3" width="7.453125" style="117" customWidth="1"/>
    <col min="4" max="5" width="4.81640625" style="117" bestFit="1" customWidth="1"/>
    <col min="6" max="6" width="5" style="117" bestFit="1" customWidth="1"/>
    <col min="7" max="12" width="13.26953125" style="117" customWidth="1"/>
    <col min="13" max="13" width="16.1796875" style="117" customWidth="1"/>
    <col min="14" max="14" width="14.81640625" style="117" customWidth="1"/>
    <col min="15" max="23" width="8" style="117" customWidth="1"/>
    <col min="24" max="16384" width="9.1796875" style="117"/>
  </cols>
  <sheetData>
    <row r="1" spans="1:14" ht="19.5" customHeight="1" x14ac:dyDescent="0.4">
      <c r="A1" s="617" t="s">
        <v>0</v>
      </c>
      <c r="B1" s="617"/>
      <c r="C1" s="617"/>
      <c r="D1" s="617"/>
      <c r="E1" s="617"/>
      <c r="F1" s="617"/>
      <c r="G1" s="617"/>
      <c r="H1" s="617"/>
      <c r="I1" s="617"/>
      <c r="J1" s="617"/>
      <c r="K1" s="617"/>
      <c r="L1" s="617"/>
    </row>
    <row r="2" spans="1:14" ht="23" x14ac:dyDescent="0.5">
      <c r="A2" s="127"/>
      <c r="B2" s="127"/>
      <c r="C2" s="128"/>
      <c r="D2" s="128"/>
      <c r="E2" s="128"/>
      <c r="F2" s="128"/>
      <c r="G2" s="128"/>
      <c r="H2" s="128"/>
      <c r="I2" s="128"/>
      <c r="J2" s="128"/>
      <c r="K2" s="128"/>
      <c r="L2" s="129"/>
    </row>
    <row r="3" spans="1:14" ht="17.5" x14ac:dyDescent="0.35">
      <c r="A3" s="618" t="s">
        <v>1</v>
      </c>
      <c r="B3" s="618"/>
      <c r="C3" s="618"/>
      <c r="D3" s="618"/>
      <c r="E3" s="618"/>
      <c r="F3" s="618"/>
      <c r="G3" s="618"/>
      <c r="H3" s="618"/>
      <c r="I3" s="618"/>
      <c r="J3" s="618"/>
      <c r="K3" s="618"/>
      <c r="L3" s="618"/>
    </row>
    <row r="4" spans="1:14" ht="13.5" thickBot="1" x14ac:dyDescent="0.35">
      <c r="A4" s="118"/>
      <c r="B4" s="118"/>
      <c r="C4" s="119"/>
      <c r="D4" s="119"/>
      <c r="E4" s="119"/>
      <c r="F4" s="119"/>
      <c r="G4" s="119"/>
      <c r="H4" s="119"/>
      <c r="I4" s="119"/>
      <c r="J4" s="119"/>
      <c r="K4" s="119"/>
      <c r="L4" s="119"/>
    </row>
    <row r="5" spans="1:14" ht="24.75" customHeight="1" x14ac:dyDescent="0.3">
      <c r="A5" s="619" t="s">
        <v>2</v>
      </c>
      <c r="B5" s="621" t="s">
        <v>3</v>
      </c>
      <c r="C5" s="623" t="s">
        <v>4</v>
      </c>
      <c r="D5" s="623"/>
      <c r="E5" s="623"/>
      <c r="F5" s="623" t="s">
        <v>5</v>
      </c>
      <c r="G5" s="623"/>
      <c r="H5" s="623"/>
      <c r="I5" s="623"/>
      <c r="J5" s="623"/>
      <c r="K5" s="623"/>
      <c r="L5" s="624"/>
    </row>
    <row r="6" spans="1:14" ht="13.5" thickBot="1" x14ac:dyDescent="0.35">
      <c r="A6" s="620"/>
      <c r="B6" s="622"/>
      <c r="C6" s="583" t="s">
        <v>6</v>
      </c>
      <c r="D6" s="583" t="s">
        <v>7</v>
      </c>
      <c r="E6" s="583" t="s">
        <v>8</v>
      </c>
      <c r="F6" s="583">
        <v>2021</v>
      </c>
      <c r="G6" s="583">
        <v>2022</v>
      </c>
      <c r="H6" s="583">
        <v>2023</v>
      </c>
      <c r="I6" s="583">
        <v>2024</v>
      </c>
      <c r="J6" s="583">
        <v>2025</v>
      </c>
      <c r="K6" s="583">
        <v>2026</v>
      </c>
      <c r="L6" s="120">
        <v>2027</v>
      </c>
    </row>
    <row r="7" spans="1:14" s="122" customFormat="1" x14ac:dyDescent="0.3">
      <c r="A7" s="130" t="s">
        <v>9</v>
      </c>
      <c r="B7" s="584" t="e">
        <f>B17+B26+B35+B44+B54+B63+B72+B81+B90+B99+B111+B120+B129+B138+B148+B157+B166+B175+B184+B193+B202+B211+B221+B230+B239+B248+B257+B266+B275+B284+B293</f>
        <v>#REF!</v>
      </c>
      <c r="C7" s="584">
        <f t="shared" ref="C7:L7" si="0">C17+C26+C35+C44+C54+C63+C72+C81+C90+C99+C111+C120+C129+C138+C148+C157+C166+C175+C184+C193+C202+C211+C221+C230+C239+C248+C257+C266+C275+C284+C293</f>
        <v>0</v>
      </c>
      <c r="D7" s="584">
        <f t="shared" si="0"/>
        <v>0</v>
      </c>
      <c r="E7" s="584">
        <f t="shared" si="0"/>
        <v>0</v>
      </c>
      <c r="F7" s="584">
        <f t="shared" si="0"/>
        <v>0</v>
      </c>
      <c r="G7" s="584" t="e">
        <f t="shared" si="0"/>
        <v>#REF!</v>
      </c>
      <c r="H7" s="584" t="e">
        <f t="shared" si="0"/>
        <v>#REF!</v>
      </c>
      <c r="I7" s="584" t="e">
        <f t="shared" si="0"/>
        <v>#REF!</v>
      </c>
      <c r="J7" s="584" t="e">
        <f t="shared" si="0"/>
        <v>#REF!</v>
      </c>
      <c r="K7" s="584" t="e">
        <f t="shared" si="0"/>
        <v>#REF!</v>
      </c>
      <c r="L7" s="584" t="e">
        <f t="shared" si="0"/>
        <v>#REF!</v>
      </c>
      <c r="N7" s="123" t="e">
        <f>'3.PIELIKUMS'!#REF!</f>
        <v>#REF!</v>
      </c>
    </row>
    <row r="8" spans="1:14" hidden="1" x14ac:dyDescent="0.3">
      <c r="A8" s="107" t="s">
        <v>10</v>
      </c>
      <c r="B8" s="584">
        <f t="shared" ref="B8:L8" si="1">B18+B27+B36+B45+B55+B64+B73+B82+B91+B100+B112+B121+B130+B139+B149+B158+B167+B176+B185+B194+B203+B212+B222+B231+B240+B249+B258+B267+B276+B285+B294</f>
        <v>0</v>
      </c>
      <c r="C8" s="584">
        <f t="shared" si="1"/>
        <v>0</v>
      </c>
      <c r="D8" s="584">
        <f t="shared" si="1"/>
        <v>0</v>
      </c>
      <c r="E8" s="584">
        <f t="shared" si="1"/>
        <v>0</v>
      </c>
      <c r="F8" s="584">
        <f t="shared" si="1"/>
        <v>0</v>
      </c>
      <c r="G8" s="584">
        <f t="shared" si="1"/>
        <v>0</v>
      </c>
      <c r="H8" s="584">
        <f t="shared" si="1"/>
        <v>0</v>
      </c>
      <c r="I8" s="584">
        <f t="shared" si="1"/>
        <v>0</v>
      </c>
      <c r="J8" s="584">
        <f t="shared" si="1"/>
        <v>0</v>
      </c>
      <c r="K8" s="584">
        <f t="shared" si="1"/>
        <v>0</v>
      </c>
      <c r="L8" s="584">
        <f t="shared" si="1"/>
        <v>0</v>
      </c>
      <c r="N8" s="121" t="e">
        <f>N6-N7</f>
        <v>#REF!</v>
      </c>
    </row>
    <row r="9" spans="1:14" hidden="1" x14ac:dyDescent="0.3">
      <c r="A9" s="107" t="s">
        <v>11</v>
      </c>
      <c r="B9" s="584">
        <f t="shared" ref="B9:L9" si="2">B19+B28+B37+B46+B56+B65+B74+B83+B92+B101+B113+B122+B131+B140+B150+B159+B168+B177+B186+B195+B204+B213+B223+B232+B241+B250+B259+B268+B277+B286+B295</f>
        <v>0</v>
      </c>
      <c r="C9" s="584">
        <f t="shared" si="2"/>
        <v>0</v>
      </c>
      <c r="D9" s="584">
        <f t="shared" si="2"/>
        <v>0</v>
      </c>
      <c r="E9" s="584">
        <f t="shared" si="2"/>
        <v>0</v>
      </c>
      <c r="F9" s="584">
        <f t="shared" si="2"/>
        <v>0</v>
      </c>
      <c r="G9" s="584">
        <f t="shared" si="2"/>
        <v>0</v>
      </c>
      <c r="H9" s="584">
        <f t="shared" si="2"/>
        <v>0</v>
      </c>
      <c r="I9" s="584">
        <f t="shared" si="2"/>
        <v>0</v>
      </c>
      <c r="J9" s="584">
        <f t="shared" si="2"/>
        <v>0</v>
      </c>
      <c r="K9" s="584">
        <f t="shared" si="2"/>
        <v>0</v>
      </c>
      <c r="L9" s="584">
        <f t="shared" si="2"/>
        <v>0</v>
      </c>
      <c r="N9" s="121"/>
    </row>
    <row r="10" spans="1:14" ht="26" hidden="1" x14ac:dyDescent="0.3">
      <c r="A10" s="107" t="s">
        <v>12</v>
      </c>
      <c r="B10" s="584">
        <f t="shared" ref="B10:L10" si="3">B20+B29+B38+B47+B57+B66+B75+B84+B93+B102+B114+B123+B132+B141+B151+B160+B169+B178+B187+B196+B205+B214+B224+B233+B242+B251+B260+B269+B278+B287+B296</f>
        <v>0</v>
      </c>
      <c r="C10" s="584">
        <f t="shared" si="3"/>
        <v>0</v>
      </c>
      <c r="D10" s="584">
        <f t="shared" si="3"/>
        <v>0</v>
      </c>
      <c r="E10" s="584">
        <f t="shared" si="3"/>
        <v>0</v>
      </c>
      <c r="F10" s="584">
        <f t="shared" si="3"/>
        <v>0</v>
      </c>
      <c r="G10" s="584">
        <f t="shared" si="3"/>
        <v>0</v>
      </c>
      <c r="H10" s="584">
        <f t="shared" si="3"/>
        <v>0</v>
      </c>
      <c r="I10" s="584">
        <f t="shared" si="3"/>
        <v>0</v>
      </c>
      <c r="J10" s="584">
        <f t="shared" si="3"/>
        <v>0</v>
      </c>
      <c r="K10" s="584">
        <f t="shared" si="3"/>
        <v>0</v>
      </c>
      <c r="L10" s="584">
        <f t="shared" si="3"/>
        <v>0</v>
      </c>
      <c r="N10" s="121"/>
    </row>
    <row r="11" spans="1:14" s="122" customFormat="1" ht="26" x14ac:dyDescent="0.3">
      <c r="A11" s="146" t="s">
        <v>13</v>
      </c>
      <c r="B11" s="147" t="e">
        <f t="shared" ref="B11:L11" si="4">B21+B30+B39+B48+B58+B67+B76+B85+B94+B103+B115+B124+B133+B142+B152+B161+B170+B179+B188+B197+B206+B215+B225+B234+B243+B252+B261+B270+B279+B288+B297</f>
        <v>#REF!</v>
      </c>
      <c r="C11" s="147">
        <f t="shared" si="4"/>
        <v>0</v>
      </c>
      <c r="D11" s="147">
        <f t="shared" si="4"/>
        <v>0</v>
      </c>
      <c r="E11" s="147">
        <f t="shared" si="4"/>
        <v>0</v>
      </c>
      <c r="F11" s="147">
        <f t="shared" si="4"/>
        <v>0</v>
      </c>
      <c r="G11" s="147" t="e">
        <f t="shared" si="4"/>
        <v>#REF!</v>
      </c>
      <c r="H11" s="147" t="e">
        <f t="shared" si="4"/>
        <v>#REF!</v>
      </c>
      <c r="I11" s="147" t="e">
        <f t="shared" si="4"/>
        <v>#REF!</v>
      </c>
      <c r="J11" s="147" t="e">
        <f t="shared" si="4"/>
        <v>#REF!</v>
      </c>
      <c r="K11" s="147" t="e">
        <f t="shared" si="4"/>
        <v>#REF!</v>
      </c>
      <c r="L11" s="147" t="e">
        <f t="shared" si="4"/>
        <v>#REF!</v>
      </c>
    </row>
    <row r="12" spans="1:14" x14ac:dyDescent="0.3">
      <c r="A12" s="148" t="s">
        <v>14</v>
      </c>
      <c r="B12" s="149" t="e">
        <f t="shared" ref="B12:L12" si="5">B22+B31+B40+B49+B59+B68+B77+B86+B95+B104+B116+B125+B134+B143+B153+B162+B171+B180+B189+B198+B207+B216+B226+B235+B244+B253+B262+B271+B280+B289+B298</f>
        <v>#REF!</v>
      </c>
      <c r="C12" s="149">
        <f t="shared" si="5"/>
        <v>0</v>
      </c>
      <c r="D12" s="149">
        <f t="shared" si="5"/>
        <v>0</v>
      </c>
      <c r="E12" s="149">
        <f t="shared" si="5"/>
        <v>0</v>
      </c>
      <c r="F12" s="149">
        <f t="shared" si="5"/>
        <v>0</v>
      </c>
      <c r="G12" s="149" t="e">
        <f t="shared" si="5"/>
        <v>#REF!</v>
      </c>
      <c r="H12" s="149" t="e">
        <f t="shared" si="5"/>
        <v>#REF!</v>
      </c>
      <c r="I12" s="149" t="e">
        <f t="shared" si="5"/>
        <v>#REF!</v>
      </c>
      <c r="J12" s="149" t="e">
        <f t="shared" si="5"/>
        <v>#REF!</v>
      </c>
      <c r="K12" s="149" t="e">
        <f t="shared" si="5"/>
        <v>#REF!</v>
      </c>
      <c r="L12" s="149" t="e">
        <f t="shared" si="5"/>
        <v>#REF!</v>
      </c>
    </row>
    <row r="13" spans="1:14" hidden="1" x14ac:dyDescent="0.3">
      <c r="A13" s="148" t="s">
        <v>15</v>
      </c>
      <c r="B13" s="149">
        <f t="shared" ref="B13:L13" si="6">B23+B32+B41+B50+B60+B69+B78+B87+B96+B105+B117+B126+B135+B144+B154+B163+B172+B181+B190+B199+B208+B217+B227+B236+B245+B254+B263+B272+B281+B290+B299</f>
        <v>0</v>
      </c>
      <c r="C13" s="149">
        <f t="shared" si="6"/>
        <v>0</v>
      </c>
      <c r="D13" s="149">
        <f t="shared" si="6"/>
        <v>0</v>
      </c>
      <c r="E13" s="149">
        <f t="shared" si="6"/>
        <v>0</v>
      </c>
      <c r="F13" s="149">
        <f t="shared" si="6"/>
        <v>0</v>
      </c>
      <c r="G13" s="149">
        <f t="shared" si="6"/>
        <v>0</v>
      </c>
      <c r="H13" s="149">
        <f t="shared" si="6"/>
        <v>0</v>
      </c>
      <c r="I13" s="149">
        <f t="shared" si="6"/>
        <v>0</v>
      </c>
      <c r="J13" s="149">
        <f t="shared" si="6"/>
        <v>0</v>
      </c>
      <c r="K13" s="149">
        <f t="shared" si="6"/>
        <v>0</v>
      </c>
      <c r="L13" s="149">
        <f t="shared" si="6"/>
        <v>0</v>
      </c>
    </row>
    <row r="14" spans="1:14" ht="52.5" thickBot="1" x14ac:dyDescent="0.35">
      <c r="A14" s="150" t="s">
        <v>16</v>
      </c>
      <c r="B14" s="149" t="e">
        <f t="shared" ref="B14:L14" si="7">B24+B33+B42+B51+B61+B70+B79+B88+B97+B106+B118+B127+B136+B145+B155+B164+B173+B182+B191+B200+B209+B218+B228+B237+B246+B255+B264+B273+B282+B291+B300</f>
        <v>#REF!</v>
      </c>
      <c r="C14" s="149">
        <f t="shared" si="7"/>
        <v>0</v>
      </c>
      <c r="D14" s="149">
        <f t="shared" si="7"/>
        <v>0</v>
      </c>
      <c r="E14" s="149">
        <f t="shared" si="7"/>
        <v>0</v>
      </c>
      <c r="F14" s="149">
        <f t="shared" si="7"/>
        <v>0</v>
      </c>
      <c r="G14" s="149" t="e">
        <f t="shared" si="7"/>
        <v>#REF!</v>
      </c>
      <c r="H14" s="149" t="e">
        <f t="shared" si="7"/>
        <v>#REF!</v>
      </c>
      <c r="I14" s="149" t="e">
        <f t="shared" si="7"/>
        <v>#REF!</v>
      </c>
      <c r="J14" s="149" t="e">
        <f t="shared" si="7"/>
        <v>#REF!</v>
      </c>
      <c r="K14" s="149" t="e">
        <f t="shared" si="7"/>
        <v>#REF!</v>
      </c>
      <c r="L14" s="149" t="e">
        <f t="shared" si="7"/>
        <v>#REF!</v>
      </c>
      <c r="M14" s="121" t="e">
        <f>G14+H14+I14+J14+K14+L14</f>
        <v>#REF!</v>
      </c>
      <c r="N14" s="121" t="e">
        <f>B14-M14</f>
        <v>#REF!</v>
      </c>
    </row>
    <row r="15" spans="1:14" ht="15.75" customHeight="1" thickBot="1" x14ac:dyDescent="0.35">
      <c r="A15" s="625" t="s">
        <v>17</v>
      </c>
      <c r="B15" s="626"/>
      <c r="C15" s="626"/>
      <c r="D15" s="626"/>
      <c r="E15" s="626"/>
      <c r="F15" s="626"/>
      <c r="G15" s="626"/>
      <c r="H15" s="626"/>
      <c r="I15" s="626"/>
      <c r="J15" s="626"/>
      <c r="K15" s="626"/>
      <c r="L15" s="627"/>
    </row>
    <row r="16" spans="1:14" ht="28.5" customHeight="1" thickBot="1" x14ac:dyDescent="0.35">
      <c r="A16" s="628" t="s">
        <v>18</v>
      </c>
      <c r="B16" s="629"/>
      <c r="C16" s="629"/>
      <c r="D16" s="629"/>
      <c r="E16" s="629"/>
      <c r="F16" s="629"/>
      <c r="G16" s="629"/>
      <c r="H16" s="629"/>
      <c r="I16" s="629"/>
      <c r="J16" s="629"/>
      <c r="K16" s="629"/>
      <c r="L16" s="630"/>
      <c r="N16" s="121" t="e">
        <f>SUM(M15:M304)</f>
        <v>#REF!</v>
      </c>
    </row>
    <row r="17" spans="1:14" s="122" customFormat="1" ht="13.5" customHeight="1" x14ac:dyDescent="0.3">
      <c r="A17" s="106" t="s">
        <v>9</v>
      </c>
      <c r="B17" s="131" t="e">
        <f>B18+B19+B20+B21</f>
        <v>#REF!</v>
      </c>
      <c r="C17" s="131">
        <f>C18+C19+C20+C21</f>
        <v>0</v>
      </c>
      <c r="D17" s="131">
        <f t="shared" ref="D17:L17" si="8">D18+D19+D20+D21</f>
        <v>0</v>
      </c>
      <c r="E17" s="131">
        <f t="shared" si="8"/>
        <v>0</v>
      </c>
      <c r="F17" s="131">
        <f t="shared" si="8"/>
        <v>0</v>
      </c>
      <c r="G17" s="131" t="e">
        <f t="shared" si="8"/>
        <v>#REF!</v>
      </c>
      <c r="H17" s="131" t="e">
        <f t="shared" si="8"/>
        <v>#REF!</v>
      </c>
      <c r="I17" s="131" t="e">
        <f t="shared" si="8"/>
        <v>#REF!</v>
      </c>
      <c r="J17" s="131" t="e">
        <f t="shared" si="8"/>
        <v>#REF!</v>
      </c>
      <c r="K17" s="131" t="e">
        <f t="shared" si="8"/>
        <v>#REF!</v>
      </c>
      <c r="L17" s="132" t="e">
        <f t="shared" si="8"/>
        <v>#REF!</v>
      </c>
      <c r="N17" s="123">
        <f>'3.PIELIKUMS'!L133</f>
        <v>0</v>
      </c>
    </row>
    <row r="18" spans="1:14" hidden="1" x14ac:dyDescent="0.3">
      <c r="A18" s="107" t="s">
        <v>10</v>
      </c>
      <c r="B18" s="133"/>
      <c r="C18" s="134"/>
      <c r="D18" s="134"/>
      <c r="E18" s="134"/>
      <c r="F18" s="134"/>
      <c r="G18" s="134"/>
      <c r="H18" s="134"/>
      <c r="I18" s="134"/>
      <c r="J18" s="134"/>
      <c r="K18" s="134"/>
      <c r="L18" s="135"/>
      <c r="N18" s="121" t="e">
        <f>N16-N17</f>
        <v>#REF!</v>
      </c>
    </row>
    <row r="19" spans="1:14" hidden="1" x14ac:dyDescent="0.3">
      <c r="A19" s="107" t="s">
        <v>11</v>
      </c>
      <c r="B19" s="133"/>
      <c r="C19" s="134"/>
      <c r="D19" s="134"/>
      <c r="E19" s="134"/>
      <c r="F19" s="134"/>
      <c r="G19" s="134"/>
      <c r="H19" s="134"/>
      <c r="I19" s="134"/>
      <c r="J19" s="134"/>
      <c r="K19" s="134"/>
      <c r="L19" s="135"/>
      <c r="N19" s="121"/>
    </row>
    <row r="20" spans="1:14" ht="26" hidden="1" x14ac:dyDescent="0.3">
      <c r="A20" s="107" t="s">
        <v>12</v>
      </c>
      <c r="B20" s="133"/>
      <c r="C20" s="134"/>
      <c r="D20" s="134"/>
      <c r="E20" s="134"/>
      <c r="F20" s="134"/>
      <c r="G20" s="134"/>
      <c r="H20" s="134"/>
      <c r="I20" s="134"/>
      <c r="J20" s="134"/>
      <c r="K20" s="134"/>
      <c r="L20" s="135"/>
      <c r="N20" s="121"/>
    </row>
    <row r="21" spans="1:14" s="122" customFormat="1" ht="26" x14ac:dyDescent="0.3">
      <c r="A21" s="110" t="s">
        <v>13</v>
      </c>
      <c r="B21" s="136" t="e">
        <f>B23+B24</f>
        <v>#REF!</v>
      </c>
      <c r="C21" s="136">
        <f>C23+C24</f>
        <v>0</v>
      </c>
      <c r="D21" s="136">
        <f t="shared" ref="D21:L21" si="9">D23+D24</f>
        <v>0</v>
      </c>
      <c r="E21" s="136">
        <f t="shared" si="9"/>
        <v>0</v>
      </c>
      <c r="F21" s="136">
        <f t="shared" si="9"/>
        <v>0</v>
      </c>
      <c r="G21" s="136" t="e">
        <f t="shared" si="9"/>
        <v>#REF!</v>
      </c>
      <c r="H21" s="136" t="e">
        <f t="shared" si="9"/>
        <v>#REF!</v>
      </c>
      <c r="I21" s="136" t="e">
        <f t="shared" si="9"/>
        <v>#REF!</v>
      </c>
      <c r="J21" s="136" t="e">
        <f t="shared" si="9"/>
        <v>#REF!</v>
      </c>
      <c r="K21" s="136" t="e">
        <f t="shared" si="9"/>
        <v>#REF!</v>
      </c>
      <c r="L21" s="137" t="e">
        <f t="shared" si="9"/>
        <v>#REF!</v>
      </c>
    </row>
    <row r="22" spans="1:14" x14ac:dyDescent="0.3">
      <c r="A22" s="107" t="s">
        <v>14</v>
      </c>
      <c r="B22" s="105" t="e">
        <f>B23+B24</f>
        <v>#REF!</v>
      </c>
      <c r="C22" s="105">
        <f t="shared" ref="C22:L22" si="10">C23+C24</f>
        <v>0</v>
      </c>
      <c r="D22" s="105">
        <f t="shared" si="10"/>
        <v>0</v>
      </c>
      <c r="E22" s="105">
        <f t="shared" si="10"/>
        <v>0</v>
      </c>
      <c r="F22" s="105">
        <f t="shared" si="10"/>
        <v>0</v>
      </c>
      <c r="G22" s="105" t="e">
        <f t="shared" si="10"/>
        <v>#REF!</v>
      </c>
      <c r="H22" s="105" t="e">
        <f t="shared" si="10"/>
        <v>#REF!</v>
      </c>
      <c r="I22" s="105" t="e">
        <f t="shared" si="10"/>
        <v>#REF!</v>
      </c>
      <c r="J22" s="105" t="e">
        <f t="shared" si="10"/>
        <v>#REF!</v>
      </c>
      <c r="K22" s="105" t="e">
        <f t="shared" si="10"/>
        <v>#REF!</v>
      </c>
      <c r="L22" s="111" t="e">
        <f t="shared" si="10"/>
        <v>#REF!</v>
      </c>
    </row>
    <row r="23" spans="1:14" hidden="1" x14ac:dyDescent="0.3">
      <c r="A23" s="107" t="s">
        <v>15</v>
      </c>
      <c r="B23" s="105"/>
      <c r="C23" s="108"/>
      <c r="D23" s="108"/>
      <c r="E23" s="108"/>
      <c r="F23" s="108"/>
      <c r="G23" s="108"/>
      <c r="H23" s="108"/>
      <c r="I23" s="108"/>
      <c r="J23" s="108"/>
      <c r="K23" s="108"/>
      <c r="L23" s="109"/>
    </row>
    <row r="24" spans="1:14" ht="52.5" thickBot="1" x14ac:dyDescent="0.35">
      <c r="A24" s="112" t="s">
        <v>16</v>
      </c>
      <c r="B24" s="103" t="e">
        <f>'3.PIELIKUMS'!#REF!</f>
        <v>#REF!</v>
      </c>
      <c r="C24" s="113"/>
      <c r="D24" s="113"/>
      <c r="E24" s="113"/>
      <c r="F24" s="113"/>
      <c r="G24" s="113" t="e">
        <f t="shared" ref="G24:L24" si="11">$B$24/6</f>
        <v>#REF!</v>
      </c>
      <c r="H24" s="113" t="e">
        <f t="shared" si="11"/>
        <v>#REF!</v>
      </c>
      <c r="I24" s="113" t="e">
        <f t="shared" si="11"/>
        <v>#REF!</v>
      </c>
      <c r="J24" s="113" t="e">
        <f t="shared" si="11"/>
        <v>#REF!</v>
      </c>
      <c r="K24" s="113" t="e">
        <f t="shared" si="11"/>
        <v>#REF!</v>
      </c>
      <c r="L24" s="114" t="e">
        <f t="shared" si="11"/>
        <v>#REF!</v>
      </c>
      <c r="M24" s="121" t="e">
        <f>G24+H24+I24+J24+K24+L24</f>
        <v>#REF!</v>
      </c>
      <c r="N24" s="121" t="e">
        <f>B24-M24</f>
        <v>#REF!</v>
      </c>
    </row>
    <row r="25" spans="1:14" s="122" customFormat="1" ht="16.5" customHeight="1" thickBot="1" x14ac:dyDescent="0.35">
      <c r="A25" s="600" t="s">
        <v>19</v>
      </c>
      <c r="B25" s="601"/>
      <c r="C25" s="601"/>
      <c r="D25" s="601"/>
      <c r="E25" s="601"/>
      <c r="F25" s="601"/>
      <c r="G25" s="601"/>
      <c r="H25" s="601"/>
      <c r="I25" s="601"/>
      <c r="J25" s="601"/>
      <c r="K25" s="601"/>
      <c r="L25" s="602"/>
    </row>
    <row r="26" spans="1:14" x14ac:dyDescent="0.3">
      <c r="A26" s="106" t="s">
        <v>9</v>
      </c>
      <c r="B26" s="131">
        <f>B27+B28+B29+B30</f>
        <v>26100000</v>
      </c>
      <c r="C26" s="131">
        <f>C27+C28+C29+C30</f>
        <v>0</v>
      </c>
      <c r="D26" s="131">
        <f t="shared" ref="D26:L26" si="12">D27+D28+D29+D30</f>
        <v>0</v>
      </c>
      <c r="E26" s="131">
        <f t="shared" si="12"/>
        <v>0</v>
      </c>
      <c r="F26" s="131">
        <f t="shared" si="12"/>
        <v>0</v>
      </c>
      <c r="G26" s="131">
        <f t="shared" si="12"/>
        <v>4350000</v>
      </c>
      <c r="H26" s="131">
        <f t="shared" si="12"/>
        <v>4350000</v>
      </c>
      <c r="I26" s="131">
        <f t="shared" si="12"/>
        <v>4350000</v>
      </c>
      <c r="J26" s="131">
        <f t="shared" si="12"/>
        <v>4350000</v>
      </c>
      <c r="K26" s="131">
        <f t="shared" si="12"/>
        <v>4350000</v>
      </c>
      <c r="L26" s="132">
        <f t="shared" si="12"/>
        <v>4350000</v>
      </c>
    </row>
    <row r="27" spans="1:14" hidden="1" x14ac:dyDescent="0.3">
      <c r="A27" s="107" t="s">
        <v>10</v>
      </c>
      <c r="B27" s="134"/>
      <c r="C27" s="134"/>
      <c r="D27" s="134"/>
      <c r="E27" s="134"/>
      <c r="F27" s="134"/>
      <c r="G27" s="134"/>
      <c r="H27" s="134"/>
      <c r="I27" s="134"/>
      <c r="J27" s="134"/>
      <c r="K27" s="134"/>
      <c r="L27" s="135"/>
    </row>
    <row r="28" spans="1:14" hidden="1" x14ac:dyDescent="0.3">
      <c r="A28" s="107" t="s">
        <v>11</v>
      </c>
      <c r="B28" s="134"/>
      <c r="C28" s="134"/>
      <c r="D28" s="134"/>
      <c r="E28" s="134"/>
      <c r="F28" s="134"/>
      <c r="G28" s="134"/>
      <c r="H28" s="134"/>
      <c r="I28" s="134"/>
      <c r="J28" s="134"/>
      <c r="K28" s="134"/>
      <c r="L28" s="135"/>
    </row>
    <row r="29" spans="1:14" ht="26" hidden="1" x14ac:dyDescent="0.3">
      <c r="A29" s="107" t="s">
        <v>12</v>
      </c>
      <c r="B29" s="134"/>
      <c r="C29" s="134"/>
      <c r="D29" s="134"/>
      <c r="E29" s="134"/>
      <c r="F29" s="134"/>
      <c r="G29" s="134"/>
      <c r="H29" s="134"/>
      <c r="I29" s="134"/>
      <c r="J29" s="134"/>
      <c r="K29" s="134"/>
      <c r="L29" s="135"/>
    </row>
    <row r="30" spans="1:14" ht="26" x14ac:dyDescent="0.3">
      <c r="A30" s="110" t="s">
        <v>13</v>
      </c>
      <c r="B30" s="136">
        <f>B32+B33</f>
        <v>26100000</v>
      </c>
      <c r="C30" s="136">
        <f>C32+C33</f>
        <v>0</v>
      </c>
      <c r="D30" s="136">
        <f t="shared" ref="D30:L30" si="13">D32+D33</f>
        <v>0</v>
      </c>
      <c r="E30" s="136">
        <f t="shared" si="13"/>
        <v>0</v>
      </c>
      <c r="F30" s="136">
        <f t="shared" si="13"/>
        <v>0</v>
      </c>
      <c r="G30" s="136">
        <f t="shared" si="13"/>
        <v>4350000</v>
      </c>
      <c r="H30" s="136">
        <f t="shared" si="13"/>
        <v>4350000</v>
      </c>
      <c r="I30" s="136">
        <f t="shared" si="13"/>
        <v>4350000</v>
      </c>
      <c r="J30" s="136">
        <f t="shared" si="13"/>
        <v>4350000</v>
      </c>
      <c r="K30" s="136">
        <f t="shared" si="13"/>
        <v>4350000</v>
      </c>
      <c r="L30" s="137">
        <f t="shared" si="13"/>
        <v>4350000</v>
      </c>
    </row>
    <row r="31" spans="1:14" x14ac:dyDescent="0.3">
      <c r="A31" s="107" t="s">
        <v>14</v>
      </c>
      <c r="B31" s="105">
        <f>B32+B33</f>
        <v>26100000</v>
      </c>
      <c r="C31" s="105">
        <f t="shared" ref="C31:L31" si="14">C32+C33</f>
        <v>0</v>
      </c>
      <c r="D31" s="105">
        <f t="shared" si="14"/>
        <v>0</v>
      </c>
      <c r="E31" s="105">
        <f t="shared" si="14"/>
        <v>0</v>
      </c>
      <c r="F31" s="105">
        <f t="shared" si="14"/>
        <v>0</v>
      </c>
      <c r="G31" s="105">
        <f t="shared" si="14"/>
        <v>4350000</v>
      </c>
      <c r="H31" s="105">
        <f t="shared" si="14"/>
        <v>4350000</v>
      </c>
      <c r="I31" s="105">
        <f t="shared" si="14"/>
        <v>4350000</v>
      </c>
      <c r="J31" s="105">
        <f t="shared" si="14"/>
        <v>4350000</v>
      </c>
      <c r="K31" s="105">
        <f t="shared" si="14"/>
        <v>4350000</v>
      </c>
      <c r="L31" s="111">
        <f t="shared" si="14"/>
        <v>4350000</v>
      </c>
    </row>
    <row r="32" spans="1:14" hidden="1" x14ac:dyDescent="0.3">
      <c r="A32" s="107" t="s">
        <v>15</v>
      </c>
      <c r="B32" s="105"/>
      <c r="C32" s="108"/>
      <c r="D32" s="108"/>
      <c r="E32" s="108"/>
      <c r="F32" s="108"/>
      <c r="G32" s="108"/>
      <c r="H32" s="108"/>
      <c r="I32" s="108"/>
      <c r="J32" s="108"/>
      <c r="K32" s="108"/>
      <c r="L32" s="109"/>
    </row>
    <row r="33" spans="1:14" ht="52.5" thickBot="1" x14ac:dyDescent="0.35">
      <c r="A33" s="115" t="s">
        <v>16</v>
      </c>
      <c r="B33" s="104">
        <f>'3.PIELIKUMS'!J11</f>
        <v>26100000</v>
      </c>
      <c r="C33" s="116"/>
      <c r="D33" s="116"/>
      <c r="E33" s="116"/>
      <c r="F33" s="116"/>
      <c r="G33" s="113">
        <f t="shared" ref="G33:L33" si="15">$B$33/6</f>
        <v>4350000</v>
      </c>
      <c r="H33" s="113">
        <f t="shared" si="15"/>
        <v>4350000</v>
      </c>
      <c r="I33" s="113">
        <f t="shared" si="15"/>
        <v>4350000</v>
      </c>
      <c r="J33" s="113">
        <f t="shared" si="15"/>
        <v>4350000</v>
      </c>
      <c r="K33" s="113">
        <f t="shared" si="15"/>
        <v>4350000</v>
      </c>
      <c r="L33" s="114">
        <f t="shared" si="15"/>
        <v>4350000</v>
      </c>
      <c r="M33" s="121">
        <f>G33+H33+I33+J33+K33+L33</f>
        <v>26100000</v>
      </c>
      <c r="N33" s="121">
        <f>B33-M33</f>
        <v>0</v>
      </c>
    </row>
    <row r="34" spans="1:14" ht="29.25" customHeight="1" thickBot="1" x14ac:dyDescent="0.35">
      <c r="A34" s="600" t="s">
        <v>20</v>
      </c>
      <c r="B34" s="601"/>
      <c r="C34" s="601"/>
      <c r="D34" s="601"/>
      <c r="E34" s="601"/>
      <c r="F34" s="601"/>
      <c r="G34" s="601"/>
      <c r="H34" s="601"/>
      <c r="I34" s="601"/>
      <c r="J34" s="601"/>
      <c r="K34" s="601"/>
      <c r="L34" s="602"/>
    </row>
    <row r="35" spans="1:14" x14ac:dyDescent="0.3">
      <c r="A35" s="106" t="s">
        <v>9</v>
      </c>
      <c r="B35" s="131" t="e">
        <f>B36+B37+B38+B39</f>
        <v>#REF!</v>
      </c>
      <c r="C35" s="131">
        <f>C36+C37+C38+C39</f>
        <v>0</v>
      </c>
      <c r="D35" s="131">
        <f t="shared" ref="D35:L35" si="16">D36+D37+D38+D39</f>
        <v>0</v>
      </c>
      <c r="E35" s="131">
        <f t="shared" si="16"/>
        <v>0</v>
      </c>
      <c r="F35" s="131">
        <f t="shared" si="16"/>
        <v>0</v>
      </c>
      <c r="G35" s="131" t="e">
        <f t="shared" si="16"/>
        <v>#REF!</v>
      </c>
      <c r="H35" s="131" t="e">
        <f t="shared" si="16"/>
        <v>#REF!</v>
      </c>
      <c r="I35" s="131" t="e">
        <f t="shared" si="16"/>
        <v>#REF!</v>
      </c>
      <c r="J35" s="131" t="e">
        <f t="shared" si="16"/>
        <v>#REF!</v>
      </c>
      <c r="K35" s="131" t="e">
        <f t="shared" si="16"/>
        <v>#REF!</v>
      </c>
      <c r="L35" s="132" t="e">
        <f t="shared" si="16"/>
        <v>#REF!</v>
      </c>
    </row>
    <row r="36" spans="1:14" hidden="1" x14ac:dyDescent="0.3">
      <c r="A36" s="107" t="s">
        <v>10</v>
      </c>
      <c r="B36" s="134"/>
      <c r="C36" s="134"/>
      <c r="D36" s="134"/>
      <c r="E36" s="134"/>
      <c r="F36" s="134"/>
      <c r="G36" s="134"/>
      <c r="H36" s="134"/>
      <c r="I36" s="134"/>
      <c r="J36" s="134"/>
      <c r="K36" s="134"/>
      <c r="L36" s="135"/>
    </row>
    <row r="37" spans="1:14" hidden="1" x14ac:dyDescent="0.3">
      <c r="A37" s="107" t="s">
        <v>11</v>
      </c>
      <c r="B37" s="134"/>
      <c r="C37" s="134"/>
      <c r="D37" s="134"/>
      <c r="E37" s="134"/>
      <c r="F37" s="134"/>
      <c r="G37" s="134"/>
      <c r="H37" s="134"/>
      <c r="I37" s="134"/>
      <c r="J37" s="134"/>
      <c r="K37" s="134"/>
      <c r="L37" s="135"/>
    </row>
    <row r="38" spans="1:14" ht="26" hidden="1" x14ac:dyDescent="0.3">
      <c r="A38" s="107" t="s">
        <v>12</v>
      </c>
      <c r="B38" s="134"/>
      <c r="C38" s="134"/>
      <c r="D38" s="134"/>
      <c r="E38" s="134"/>
      <c r="F38" s="134"/>
      <c r="G38" s="134"/>
      <c r="H38" s="134"/>
      <c r="I38" s="134"/>
      <c r="J38" s="134"/>
      <c r="K38" s="134"/>
      <c r="L38" s="135"/>
    </row>
    <row r="39" spans="1:14" ht="26" x14ac:dyDescent="0.3">
      <c r="A39" s="110" t="s">
        <v>13</v>
      </c>
      <c r="B39" s="136" t="e">
        <f>B41+B42</f>
        <v>#REF!</v>
      </c>
      <c r="C39" s="136">
        <f>C41+C42</f>
        <v>0</v>
      </c>
      <c r="D39" s="136">
        <f t="shared" ref="D39:L39" si="17">D41+D42</f>
        <v>0</v>
      </c>
      <c r="E39" s="136">
        <f t="shared" si="17"/>
        <v>0</v>
      </c>
      <c r="F39" s="136">
        <f t="shared" si="17"/>
        <v>0</v>
      </c>
      <c r="G39" s="136" t="e">
        <f t="shared" si="17"/>
        <v>#REF!</v>
      </c>
      <c r="H39" s="136" t="e">
        <f t="shared" si="17"/>
        <v>#REF!</v>
      </c>
      <c r="I39" s="136" t="e">
        <f t="shared" si="17"/>
        <v>#REF!</v>
      </c>
      <c r="J39" s="136" t="e">
        <f t="shared" si="17"/>
        <v>#REF!</v>
      </c>
      <c r="K39" s="136" t="e">
        <f t="shared" si="17"/>
        <v>#REF!</v>
      </c>
      <c r="L39" s="137" t="e">
        <f t="shared" si="17"/>
        <v>#REF!</v>
      </c>
    </row>
    <row r="40" spans="1:14" x14ac:dyDescent="0.3">
      <c r="A40" s="107" t="s">
        <v>14</v>
      </c>
      <c r="B40" s="105" t="e">
        <f>B41+B42</f>
        <v>#REF!</v>
      </c>
      <c r="C40" s="105">
        <f t="shared" ref="C40:L40" si="18">C41+C42</f>
        <v>0</v>
      </c>
      <c r="D40" s="105">
        <f t="shared" si="18"/>
        <v>0</v>
      </c>
      <c r="E40" s="105">
        <f t="shared" si="18"/>
        <v>0</v>
      </c>
      <c r="F40" s="105">
        <f t="shared" si="18"/>
        <v>0</v>
      </c>
      <c r="G40" s="105" t="e">
        <f t="shared" si="18"/>
        <v>#REF!</v>
      </c>
      <c r="H40" s="105" t="e">
        <f t="shared" si="18"/>
        <v>#REF!</v>
      </c>
      <c r="I40" s="105" t="e">
        <f t="shared" si="18"/>
        <v>#REF!</v>
      </c>
      <c r="J40" s="105" t="e">
        <f t="shared" si="18"/>
        <v>#REF!</v>
      </c>
      <c r="K40" s="105" t="e">
        <f t="shared" si="18"/>
        <v>#REF!</v>
      </c>
      <c r="L40" s="111" t="e">
        <f t="shared" si="18"/>
        <v>#REF!</v>
      </c>
    </row>
    <row r="41" spans="1:14" hidden="1" x14ac:dyDescent="0.3">
      <c r="A41" s="107" t="s">
        <v>15</v>
      </c>
      <c r="B41" s="105"/>
      <c r="C41" s="108"/>
      <c r="D41" s="108"/>
      <c r="E41" s="108"/>
      <c r="F41" s="108"/>
      <c r="G41" s="108"/>
      <c r="H41" s="108"/>
      <c r="I41" s="108"/>
      <c r="J41" s="108"/>
      <c r="K41" s="108"/>
      <c r="L41" s="109"/>
    </row>
    <row r="42" spans="1:14" ht="52.5" thickBot="1" x14ac:dyDescent="0.35">
      <c r="A42" s="115" t="s">
        <v>16</v>
      </c>
      <c r="B42" s="104" t="e">
        <f>'3.PIELIKUMS'!#REF!</f>
        <v>#REF!</v>
      </c>
      <c r="C42" s="116"/>
      <c r="D42" s="116"/>
      <c r="E42" s="116"/>
      <c r="F42" s="116"/>
      <c r="G42" s="116" t="e">
        <f t="shared" ref="G42:L42" si="19">$B$42/6</f>
        <v>#REF!</v>
      </c>
      <c r="H42" s="116" t="e">
        <f t="shared" si="19"/>
        <v>#REF!</v>
      </c>
      <c r="I42" s="116" t="e">
        <f t="shared" si="19"/>
        <v>#REF!</v>
      </c>
      <c r="J42" s="116" t="e">
        <f t="shared" si="19"/>
        <v>#REF!</v>
      </c>
      <c r="K42" s="116" t="e">
        <f t="shared" si="19"/>
        <v>#REF!</v>
      </c>
      <c r="L42" s="125" t="e">
        <f t="shared" si="19"/>
        <v>#REF!</v>
      </c>
      <c r="M42" s="121" t="e">
        <f>G42+H42+I42+J42+K42+L42</f>
        <v>#REF!</v>
      </c>
      <c r="N42" s="121" t="e">
        <f>B42-M42</f>
        <v>#REF!</v>
      </c>
    </row>
    <row r="43" spans="1:14" ht="15.75" customHeight="1" thickBot="1" x14ac:dyDescent="0.35">
      <c r="A43" s="600" t="s">
        <v>21</v>
      </c>
      <c r="B43" s="601"/>
      <c r="C43" s="601"/>
      <c r="D43" s="601"/>
      <c r="E43" s="601"/>
      <c r="F43" s="601"/>
      <c r="G43" s="601"/>
      <c r="H43" s="601"/>
      <c r="I43" s="601"/>
      <c r="J43" s="601"/>
      <c r="K43" s="601"/>
      <c r="L43" s="602"/>
    </row>
    <row r="44" spans="1:14" x14ac:dyDescent="0.3">
      <c r="A44" s="106" t="s">
        <v>9</v>
      </c>
      <c r="B44" s="131">
        <f>B45+B46+B47+B48</f>
        <v>0</v>
      </c>
      <c r="C44" s="131">
        <f>C45+C46+C47+C48</f>
        <v>0</v>
      </c>
      <c r="D44" s="131">
        <f t="shared" ref="D44:L44" si="20">D45+D46+D47+D48</f>
        <v>0</v>
      </c>
      <c r="E44" s="131">
        <f t="shared" si="20"/>
        <v>0</v>
      </c>
      <c r="F44" s="131">
        <f t="shared" si="20"/>
        <v>0</v>
      </c>
      <c r="G44" s="131">
        <f t="shared" si="20"/>
        <v>0</v>
      </c>
      <c r="H44" s="131">
        <f t="shared" si="20"/>
        <v>0</v>
      </c>
      <c r="I44" s="131">
        <f t="shared" si="20"/>
        <v>0</v>
      </c>
      <c r="J44" s="131">
        <f t="shared" si="20"/>
        <v>0</v>
      </c>
      <c r="K44" s="131">
        <f t="shared" si="20"/>
        <v>0</v>
      </c>
      <c r="L44" s="132">
        <f t="shared" si="20"/>
        <v>0</v>
      </c>
    </row>
    <row r="45" spans="1:14" hidden="1" x14ac:dyDescent="0.3">
      <c r="A45" s="107" t="s">
        <v>10</v>
      </c>
      <c r="B45" s="134"/>
      <c r="C45" s="134"/>
      <c r="D45" s="134"/>
      <c r="E45" s="134"/>
      <c r="F45" s="134"/>
      <c r="G45" s="134"/>
      <c r="H45" s="134"/>
      <c r="I45" s="134"/>
      <c r="J45" s="134"/>
      <c r="K45" s="134"/>
      <c r="L45" s="135"/>
    </row>
    <row r="46" spans="1:14" hidden="1" x14ac:dyDescent="0.3">
      <c r="A46" s="107" t="s">
        <v>11</v>
      </c>
      <c r="B46" s="134"/>
      <c r="C46" s="134"/>
      <c r="D46" s="134"/>
      <c r="E46" s="134"/>
      <c r="F46" s="134"/>
      <c r="G46" s="134"/>
      <c r="H46" s="134"/>
      <c r="I46" s="134"/>
      <c r="J46" s="134"/>
      <c r="K46" s="134"/>
      <c r="L46" s="135"/>
    </row>
    <row r="47" spans="1:14" ht="26" hidden="1" x14ac:dyDescent="0.3">
      <c r="A47" s="107" t="s">
        <v>12</v>
      </c>
      <c r="B47" s="134"/>
      <c r="C47" s="134"/>
      <c r="D47" s="134"/>
      <c r="E47" s="134"/>
      <c r="F47" s="134"/>
      <c r="G47" s="134"/>
      <c r="H47" s="134"/>
      <c r="I47" s="134"/>
      <c r="J47" s="134"/>
      <c r="K47" s="134"/>
      <c r="L47" s="135"/>
    </row>
    <row r="48" spans="1:14" ht="26" x14ac:dyDescent="0.3">
      <c r="A48" s="110" t="s">
        <v>13</v>
      </c>
      <c r="B48" s="136">
        <f>B50+B51</f>
        <v>0</v>
      </c>
      <c r="C48" s="136">
        <f>C50+C51</f>
        <v>0</v>
      </c>
      <c r="D48" s="136">
        <f t="shared" ref="D48:L48" si="21">D50+D51</f>
        <v>0</v>
      </c>
      <c r="E48" s="136">
        <f t="shared" si="21"/>
        <v>0</v>
      </c>
      <c r="F48" s="136">
        <f t="shared" si="21"/>
        <v>0</v>
      </c>
      <c r="G48" s="136">
        <f t="shared" si="21"/>
        <v>0</v>
      </c>
      <c r="H48" s="136">
        <f t="shared" si="21"/>
        <v>0</v>
      </c>
      <c r="I48" s="136">
        <f t="shared" si="21"/>
        <v>0</v>
      </c>
      <c r="J48" s="136">
        <f t="shared" si="21"/>
        <v>0</v>
      </c>
      <c r="K48" s="136">
        <f t="shared" si="21"/>
        <v>0</v>
      </c>
      <c r="L48" s="137">
        <f t="shared" si="21"/>
        <v>0</v>
      </c>
    </row>
    <row r="49" spans="1:15" x14ac:dyDescent="0.3">
      <c r="A49" s="107" t="s">
        <v>14</v>
      </c>
      <c r="B49" s="105">
        <f t="shared" ref="B49:L49" si="22">B50+B51</f>
        <v>0</v>
      </c>
      <c r="C49" s="105">
        <f t="shared" si="22"/>
        <v>0</v>
      </c>
      <c r="D49" s="105">
        <f t="shared" si="22"/>
        <v>0</v>
      </c>
      <c r="E49" s="105">
        <f t="shared" si="22"/>
        <v>0</v>
      </c>
      <c r="F49" s="105">
        <f t="shared" si="22"/>
        <v>0</v>
      </c>
      <c r="G49" s="105">
        <f t="shared" si="22"/>
        <v>0</v>
      </c>
      <c r="H49" s="105">
        <f t="shared" si="22"/>
        <v>0</v>
      </c>
      <c r="I49" s="105">
        <f t="shared" si="22"/>
        <v>0</v>
      </c>
      <c r="J49" s="105">
        <f t="shared" si="22"/>
        <v>0</v>
      </c>
      <c r="K49" s="105">
        <f t="shared" si="22"/>
        <v>0</v>
      </c>
      <c r="L49" s="111">
        <f t="shared" si="22"/>
        <v>0</v>
      </c>
    </row>
    <row r="50" spans="1:15" hidden="1" x14ac:dyDescent="0.3">
      <c r="A50" s="107" t="s">
        <v>15</v>
      </c>
      <c r="B50" s="105"/>
      <c r="C50" s="108"/>
      <c r="D50" s="108"/>
      <c r="E50" s="108"/>
      <c r="F50" s="108"/>
      <c r="G50" s="108"/>
      <c r="H50" s="108"/>
      <c r="I50" s="108"/>
      <c r="J50" s="108"/>
      <c r="K50" s="108"/>
      <c r="L50" s="109"/>
    </row>
    <row r="51" spans="1:15" ht="52.5" thickBot="1" x14ac:dyDescent="0.35">
      <c r="A51" s="115" t="s">
        <v>16</v>
      </c>
      <c r="B51" s="104">
        <f>'3.PIELIKUMS'!L19</f>
        <v>0</v>
      </c>
      <c r="C51" s="116"/>
      <c r="D51" s="116"/>
      <c r="E51" s="116"/>
      <c r="F51" s="116"/>
      <c r="G51" s="116">
        <f t="shared" ref="G51:L51" si="23">$B$51/6</f>
        <v>0</v>
      </c>
      <c r="H51" s="116">
        <f t="shared" si="23"/>
        <v>0</v>
      </c>
      <c r="I51" s="116">
        <f t="shared" si="23"/>
        <v>0</v>
      </c>
      <c r="J51" s="116">
        <f t="shared" si="23"/>
        <v>0</v>
      </c>
      <c r="K51" s="116">
        <f t="shared" si="23"/>
        <v>0</v>
      </c>
      <c r="L51" s="125">
        <f t="shared" si="23"/>
        <v>0</v>
      </c>
      <c r="M51" s="121">
        <f>G51+H51+I51+J51+K51+L51</f>
        <v>0</v>
      </c>
      <c r="N51" s="121">
        <f>B51-M51</f>
        <v>0</v>
      </c>
    </row>
    <row r="52" spans="1:15" ht="15.75" customHeight="1" thickBot="1" x14ac:dyDescent="0.35">
      <c r="A52" s="610" t="s">
        <v>22</v>
      </c>
      <c r="B52" s="611"/>
      <c r="C52" s="611"/>
      <c r="D52" s="611"/>
      <c r="E52" s="611"/>
      <c r="F52" s="611"/>
      <c r="G52" s="611"/>
      <c r="H52" s="611"/>
      <c r="I52" s="611"/>
      <c r="J52" s="611"/>
      <c r="K52" s="611"/>
      <c r="L52" s="612"/>
    </row>
    <row r="53" spans="1:15" ht="26.25" customHeight="1" thickBot="1" x14ac:dyDescent="0.35">
      <c r="A53" s="613" t="s">
        <v>23</v>
      </c>
      <c r="B53" s="614"/>
      <c r="C53" s="614"/>
      <c r="D53" s="614"/>
      <c r="E53" s="614"/>
      <c r="F53" s="614"/>
      <c r="G53" s="614"/>
      <c r="H53" s="614"/>
      <c r="I53" s="614"/>
      <c r="J53" s="614"/>
      <c r="K53" s="614"/>
      <c r="L53" s="615"/>
    </row>
    <row r="54" spans="1:15" s="122" customFormat="1" x14ac:dyDescent="0.3">
      <c r="A54" s="106" t="s">
        <v>9</v>
      </c>
      <c r="B54" s="131">
        <f>B55+B56+B57+B58</f>
        <v>0</v>
      </c>
      <c r="C54" s="131">
        <f>C55+C56+C57+C58</f>
        <v>0</v>
      </c>
      <c r="D54" s="131">
        <f t="shared" ref="D54:L54" si="24">D55+D56+D57+D58</f>
        <v>0</v>
      </c>
      <c r="E54" s="131">
        <f t="shared" si="24"/>
        <v>0</v>
      </c>
      <c r="F54" s="131">
        <f t="shared" si="24"/>
        <v>0</v>
      </c>
      <c r="G54" s="131">
        <f t="shared" si="24"/>
        <v>0</v>
      </c>
      <c r="H54" s="131">
        <f t="shared" si="24"/>
        <v>0</v>
      </c>
      <c r="I54" s="131">
        <f t="shared" si="24"/>
        <v>0</v>
      </c>
      <c r="J54" s="131">
        <f t="shared" si="24"/>
        <v>0</v>
      </c>
      <c r="K54" s="131">
        <f t="shared" si="24"/>
        <v>0</v>
      </c>
      <c r="L54" s="132">
        <f t="shared" si="24"/>
        <v>0</v>
      </c>
    </row>
    <row r="55" spans="1:15" hidden="1" x14ac:dyDescent="0.3">
      <c r="A55" s="107" t="s">
        <v>10</v>
      </c>
      <c r="B55" s="134"/>
      <c r="C55" s="134"/>
      <c r="D55" s="134"/>
      <c r="E55" s="134"/>
      <c r="F55" s="134"/>
      <c r="G55" s="134"/>
      <c r="H55" s="134"/>
      <c r="I55" s="134"/>
      <c r="J55" s="134"/>
      <c r="K55" s="134"/>
      <c r="L55" s="135"/>
    </row>
    <row r="56" spans="1:15" hidden="1" x14ac:dyDescent="0.3">
      <c r="A56" s="107" t="s">
        <v>11</v>
      </c>
      <c r="B56" s="134"/>
      <c r="C56" s="134"/>
      <c r="D56" s="134"/>
      <c r="E56" s="134"/>
      <c r="F56" s="134"/>
      <c r="G56" s="134"/>
      <c r="H56" s="134"/>
      <c r="I56" s="134"/>
      <c r="J56" s="134"/>
      <c r="K56" s="134"/>
      <c r="L56" s="135"/>
    </row>
    <row r="57" spans="1:15" ht="26" hidden="1" x14ac:dyDescent="0.3">
      <c r="A57" s="107" t="s">
        <v>12</v>
      </c>
      <c r="B57" s="134"/>
      <c r="C57" s="134"/>
      <c r="D57" s="134"/>
      <c r="E57" s="134"/>
      <c r="F57" s="134"/>
      <c r="G57" s="134"/>
      <c r="H57" s="134"/>
      <c r="I57" s="134"/>
      <c r="J57" s="134"/>
      <c r="K57" s="134"/>
      <c r="L57" s="135"/>
    </row>
    <row r="58" spans="1:15" s="122" customFormat="1" ht="26" x14ac:dyDescent="0.3">
      <c r="A58" s="110" t="s">
        <v>13</v>
      </c>
      <c r="B58" s="136">
        <f>B60+B61</f>
        <v>0</v>
      </c>
      <c r="C58" s="136">
        <f>C60+C61</f>
        <v>0</v>
      </c>
      <c r="D58" s="136">
        <f t="shared" ref="D58:L58" si="25">D60+D61</f>
        <v>0</v>
      </c>
      <c r="E58" s="136">
        <f t="shared" si="25"/>
        <v>0</v>
      </c>
      <c r="F58" s="136">
        <f t="shared" si="25"/>
        <v>0</v>
      </c>
      <c r="G58" s="136">
        <f t="shared" si="25"/>
        <v>0</v>
      </c>
      <c r="H58" s="136">
        <f t="shared" si="25"/>
        <v>0</v>
      </c>
      <c r="I58" s="136">
        <f t="shared" si="25"/>
        <v>0</v>
      </c>
      <c r="J58" s="136">
        <f t="shared" si="25"/>
        <v>0</v>
      </c>
      <c r="K58" s="136">
        <f t="shared" si="25"/>
        <v>0</v>
      </c>
      <c r="L58" s="137">
        <f t="shared" si="25"/>
        <v>0</v>
      </c>
    </row>
    <row r="59" spans="1:15" x14ac:dyDescent="0.3">
      <c r="A59" s="107" t="s">
        <v>14</v>
      </c>
      <c r="B59" s="105">
        <f t="shared" ref="B59:L59" si="26">B60+B61</f>
        <v>0</v>
      </c>
      <c r="C59" s="105">
        <f t="shared" si="26"/>
        <v>0</v>
      </c>
      <c r="D59" s="105">
        <f t="shared" si="26"/>
        <v>0</v>
      </c>
      <c r="E59" s="105">
        <f t="shared" si="26"/>
        <v>0</v>
      </c>
      <c r="F59" s="105">
        <f t="shared" si="26"/>
        <v>0</v>
      </c>
      <c r="G59" s="105">
        <f t="shared" si="26"/>
        <v>0</v>
      </c>
      <c r="H59" s="105">
        <f t="shared" si="26"/>
        <v>0</v>
      </c>
      <c r="I59" s="105">
        <f t="shared" si="26"/>
        <v>0</v>
      </c>
      <c r="J59" s="105">
        <f t="shared" si="26"/>
        <v>0</v>
      </c>
      <c r="K59" s="105">
        <f t="shared" si="26"/>
        <v>0</v>
      </c>
      <c r="L59" s="111">
        <f t="shared" si="26"/>
        <v>0</v>
      </c>
    </row>
    <row r="60" spans="1:15" hidden="1" x14ac:dyDescent="0.3">
      <c r="A60" s="107" t="s">
        <v>15</v>
      </c>
      <c r="B60" s="105"/>
      <c r="C60" s="108"/>
      <c r="D60" s="108"/>
      <c r="E60" s="108"/>
      <c r="F60" s="108"/>
      <c r="G60" s="108"/>
      <c r="H60" s="108"/>
      <c r="I60" s="108"/>
      <c r="J60" s="108"/>
      <c r="K60" s="108"/>
      <c r="L60" s="109"/>
    </row>
    <row r="61" spans="1:15" ht="52.5" thickBot="1" x14ac:dyDescent="0.35">
      <c r="A61" s="112" t="s">
        <v>16</v>
      </c>
      <c r="B61" s="104">
        <f>'3.PIELIKUMS'!L34</f>
        <v>0</v>
      </c>
      <c r="C61" s="116"/>
      <c r="D61" s="116"/>
      <c r="E61" s="116"/>
      <c r="F61" s="116"/>
      <c r="G61" s="116">
        <f t="shared" ref="G61:L61" si="27">$B$61/6</f>
        <v>0</v>
      </c>
      <c r="H61" s="116">
        <f t="shared" si="27"/>
        <v>0</v>
      </c>
      <c r="I61" s="116">
        <f t="shared" si="27"/>
        <v>0</v>
      </c>
      <c r="J61" s="116">
        <f t="shared" si="27"/>
        <v>0</v>
      </c>
      <c r="K61" s="116">
        <f t="shared" si="27"/>
        <v>0</v>
      </c>
      <c r="L61" s="125">
        <f t="shared" si="27"/>
        <v>0</v>
      </c>
      <c r="M61" s="121">
        <f>G61+H61+I61+J61+K61+L61</f>
        <v>0</v>
      </c>
      <c r="N61" s="121">
        <f>B61-M61</f>
        <v>0</v>
      </c>
    </row>
    <row r="62" spans="1:15" s="122" customFormat="1" ht="30" customHeight="1" thickBot="1" x14ac:dyDescent="0.35">
      <c r="A62" s="600" t="s">
        <v>24</v>
      </c>
      <c r="B62" s="601"/>
      <c r="C62" s="601"/>
      <c r="D62" s="601"/>
      <c r="E62" s="601"/>
      <c r="F62" s="601"/>
      <c r="G62" s="601"/>
      <c r="H62" s="601"/>
      <c r="I62" s="601"/>
      <c r="J62" s="601"/>
      <c r="K62" s="601"/>
      <c r="L62" s="602"/>
    </row>
    <row r="63" spans="1:15" x14ac:dyDescent="0.3">
      <c r="A63" s="106" t="s">
        <v>9</v>
      </c>
      <c r="B63" s="131" t="e">
        <f>B64+B65+B66+B67</f>
        <v>#REF!</v>
      </c>
      <c r="C63" s="131">
        <f>C64+C65+C66+C67</f>
        <v>0</v>
      </c>
      <c r="D63" s="131">
        <f t="shared" ref="D63:L63" si="28">D64+D65+D66+D67</f>
        <v>0</v>
      </c>
      <c r="E63" s="131">
        <f t="shared" si="28"/>
        <v>0</v>
      </c>
      <c r="F63" s="131">
        <f t="shared" si="28"/>
        <v>0</v>
      </c>
      <c r="G63" s="131" t="e">
        <f t="shared" si="28"/>
        <v>#REF!</v>
      </c>
      <c r="H63" s="131" t="e">
        <f t="shared" si="28"/>
        <v>#REF!</v>
      </c>
      <c r="I63" s="131" t="e">
        <f t="shared" si="28"/>
        <v>#REF!</v>
      </c>
      <c r="J63" s="131" t="e">
        <f t="shared" si="28"/>
        <v>#REF!</v>
      </c>
      <c r="K63" s="131" t="e">
        <f t="shared" si="28"/>
        <v>#REF!</v>
      </c>
      <c r="L63" s="132" t="e">
        <f t="shared" si="28"/>
        <v>#REF!</v>
      </c>
      <c r="M63" s="138"/>
      <c r="N63" s="138"/>
      <c r="O63" s="138"/>
    </row>
    <row r="64" spans="1:15" hidden="1" x14ac:dyDescent="0.3">
      <c r="A64" s="107" t="s">
        <v>10</v>
      </c>
      <c r="B64" s="134"/>
      <c r="C64" s="134"/>
      <c r="D64" s="134"/>
      <c r="E64" s="134"/>
      <c r="F64" s="134"/>
      <c r="G64" s="134"/>
      <c r="H64" s="134"/>
      <c r="I64" s="134"/>
      <c r="J64" s="134"/>
      <c r="K64" s="134"/>
      <c r="L64" s="135"/>
      <c r="M64" s="138"/>
      <c r="N64" s="138"/>
      <c r="O64" s="138"/>
    </row>
    <row r="65" spans="1:15" hidden="1" x14ac:dyDescent="0.3">
      <c r="A65" s="107" t="s">
        <v>11</v>
      </c>
      <c r="B65" s="134"/>
      <c r="C65" s="134"/>
      <c r="D65" s="134"/>
      <c r="E65" s="134"/>
      <c r="F65" s="134"/>
      <c r="G65" s="134"/>
      <c r="H65" s="134"/>
      <c r="I65" s="134"/>
      <c r="J65" s="134"/>
      <c r="K65" s="134"/>
      <c r="L65" s="135"/>
      <c r="M65" s="138"/>
      <c r="N65" s="138"/>
      <c r="O65" s="138"/>
    </row>
    <row r="66" spans="1:15" ht="26" hidden="1" x14ac:dyDescent="0.3">
      <c r="A66" s="107" t="s">
        <v>12</v>
      </c>
      <c r="B66" s="134"/>
      <c r="C66" s="134"/>
      <c r="D66" s="134"/>
      <c r="E66" s="134"/>
      <c r="F66" s="134"/>
      <c r="G66" s="134"/>
      <c r="H66" s="134"/>
      <c r="I66" s="134"/>
      <c r="J66" s="134"/>
      <c r="K66" s="134"/>
      <c r="L66" s="135"/>
      <c r="M66" s="138"/>
      <c r="N66" s="138"/>
      <c r="O66" s="138"/>
    </row>
    <row r="67" spans="1:15" ht="26" x14ac:dyDescent="0.3">
      <c r="A67" s="110" t="s">
        <v>13</v>
      </c>
      <c r="B67" s="136" t="e">
        <f>B69+B70</f>
        <v>#REF!</v>
      </c>
      <c r="C67" s="136">
        <f>C69+C70</f>
        <v>0</v>
      </c>
      <c r="D67" s="136">
        <f t="shared" ref="D67:L67" si="29">D69+D70</f>
        <v>0</v>
      </c>
      <c r="E67" s="136">
        <f t="shared" si="29"/>
        <v>0</v>
      </c>
      <c r="F67" s="136">
        <f t="shared" si="29"/>
        <v>0</v>
      </c>
      <c r="G67" s="136" t="e">
        <f t="shared" si="29"/>
        <v>#REF!</v>
      </c>
      <c r="H67" s="136" t="e">
        <f t="shared" si="29"/>
        <v>#REF!</v>
      </c>
      <c r="I67" s="136" t="e">
        <f t="shared" si="29"/>
        <v>#REF!</v>
      </c>
      <c r="J67" s="136" t="e">
        <f t="shared" si="29"/>
        <v>#REF!</v>
      </c>
      <c r="K67" s="136" t="e">
        <f t="shared" si="29"/>
        <v>#REF!</v>
      </c>
      <c r="L67" s="137" t="e">
        <f t="shared" si="29"/>
        <v>#REF!</v>
      </c>
      <c r="M67" s="138"/>
      <c r="N67" s="138"/>
      <c r="O67" s="138"/>
    </row>
    <row r="68" spans="1:15" x14ac:dyDescent="0.3">
      <c r="A68" s="107" t="s">
        <v>14</v>
      </c>
      <c r="B68" s="105" t="e">
        <f t="shared" ref="B68:L68" si="30">B69+B70</f>
        <v>#REF!</v>
      </c>
      <c r="C68" s="105">
        <f t="shared" si="30"/>
        <v>0</v>
      </c>
      <c r="D68" s="105">
        <f t="shared" si="30"/>
        <v>0</v>
      </c>
      <c r="E68" s="105">
        <f t="shared" si="30"/>
        <v>0</v>
      </c>
      <c r="F68" s="105">
        <f t="shared" si="30"/>
        <v>0</v>
      </c>
      <c r="G68" s="105" t="e">
        <f t="shared" si="30"/>
        <v>#REF!</v>
      </c>
      <c r="H68" s="105" t="e">
        <f t="shared" si="30"/>
        <v>#REF!</v>
      </c>
      <c r="I68" s="105" t="e">
        <f t="shared" si="30"/>
        <v>#REF!</v>
      </c>
      <c r="J68" s="105" t="e">
        <f t="shared" si="30"/>
        <v>#REF!</v>
      </c>
      <c r="K68" s="105" t="e">
        <f t="shared" si="30"/>
        <v>#REF!</v>
      </c>
      <c r="L68" s="111" t="e">
        <f t="shared" si="30"/>
        <v>#REF!</v>
      </c>
    </row>
    <row r="69" spans="1:15" hidden="1" x14ac:dyDescent="0.3">
      <c r="A69" s="107" t="s">
        <v>15</v>
      </c>
      <c r="B69" s="105"/>
      <c r="C69" s="108"/>
      <c r="D69" s="108"/>
      <c r="E69" s="108"/>
      <c r="F69" s="108"/>
      <c r="G69" s="108"/>
      <c r="H69" s="108"/>
      <c r="I69" s="108"/>
      <c r="J69" s="108"/>
      <c r="K69" s="108"/>
      <c r="L69" s="109"/>
    </row>
    <row r="70" spans="1:15" ht="52.5" thickBot="1" x14ac:dyDescent="0.35">
      <c r="A70" s="115" t="s">
        <v>16</v>
      </c>
      <c r="B70" s="104" t="e">
        <f>'3.PIELIKUMS'!#REF!</f>
        <v>#REF!</v>
      </c>
      <c r="C70" s="116"/>
      <c r="D70" s="116"/>
      <c r="E70" s="116"/>
      <c r="F70" s="116"/>
      <c r="G70" s="116" t="e">
        <f t="shared" ref="G70:L70" si="31">$B$70/6</f>
        <v>#REF!</v>
      </c>
      <c r="H70" s="116" t="e">
        <f t="shared" si="31"/>
        <v>#REF!</v>
      </c>
      <c r="I70" s="116" t="e">
        <f t="shared" si="31"/>
        <v>#REF!</v>
      </c>
      <c r="J70" s="116" t="e">
        <f t="shared" si="31"/>
        <v>#REF!</v>
      </c>
      <c r="K70" s="116" t="e">
        <f t="shared" si="31"/>
        <v>#REF!</v>
      </c>
      <c r="L70" s="125" t="e">
        <f t="shared" si="31"/>
        <v>#REF!</v>
      </c>
      <c r="M70" s="121" t="e">
        <f>G70+H70+I70+J70+K70+L70</f>
        <v>#REF!</v>
      </c>
      <c r="N70" s="121" t="e">
        <f>B70-M70</f>
        <v>#REF!</v>
      </c>
    </row>
    <row r="71" spans="1:15" ht="17.25" customHeight="1" thickBot="1" x14ac:dyDescent="0.35">
      <c r="A71" s="600" t="s">
        <v>25</v>
      </c>
      <c r="B71" s="601"/>
      <c r="C71" s="601"/>
      <c r="D71" s="601"/>
      <c r="E71" s="601"/>
      <c r="F71" s="601"/>
      <c r="G71" s="601"/>
      <c r="H71" s="601"/>
      <c r="I71" s="601"/>
      <c r="J71" s="601"/>
      <c r="K71" s="601"/>
      <c r="L71" s="602"/>
    </row>
    <row r="72" spans="1:15" x14ac:dyDescent="0.3">
      <c r="A72" s="106" t="s">
        <v>9</v>
      </c>
      <c r="B72" s="131">
        <f>B73+B74+B75+B76</f>
        <v>0</v>
      </c>
      <c r="C72" s="131">
        <f>C73+C74+C75+C76</f>
        <v>0</v>
      </c>
      <c r="D72" s="131">
        <f t="shared" ref="D72:L72" si="32">D73+D74+D75+D76</f>
        <v>0</v>
      </c>
      <c r="E72" s="131">
        <f t="shared" si="32"/>
        <v>0</v>
      </c>
      <c r="F72" s="131">
        <f t="shared" si="32"/>
        <v>0</v>
      </c>
      <c r="G72" s="131">
        <f t="shared" si="32"/>
        <v>0</v>
      </c>
      <c r="H72" s="131">
        <f t="shared" si="32"/>
        <v>0</v>
      </c>
      <c r="I72" s="131">
        <f t="shared" si="32"/>
        <v>0</v>
      </c>
      <c r="J72" s="131">
        <f t="shared" si="32"/>
        <v>0</v>
      </c>
      <c r="K72" s="131">
        <f t="shared" si="32"/>
        <v>0</v>
      </c>
      <c r="L72" s="132">
        <f t="shared" si="32"/>
        <v>0</v>
      </c>
    </row>
    <row r="73" spans="1:15" hidden="1" x14ac:dyDescent="0.3">
      <c r="A73" s="107" t="s">
        <v>10</v>
      </c>
      <c r="B73" s="134"/>
      <c r="C73" s="134"/>
      <c r="D73" s="134"/>
      <c r="E73" s="134"/>
      <c r="F73" s="134"/>
      <c r="G73" s="134"/>
      <c r="H73" s="134"/>
      <c r="I73" s="134"/>
      <c r="J73" s="134"/>
      <c r="K73" s="134"/>
      <c r="L73" s="135"/>
    </row>
    <row r="74" spans="1:15" hidden="1" x14ac:dyDescent="0.3">
      <c r="A74" s="107" t="s">
        <v>11</v>
      </c>
      <c r="B74" s="134"/>
      <c r="C74" s="134"/>
      <c r="D74" s="134"/>
      <c r="E74" s="134"/>
      <c r="F74" s="134"/>
      <c r="G74" s="134"/>
      <c r="H74" s="134"/>
      <c r="I74" s="134"/>
      <c r="J74" s="134"/>
      <c r="K74" s="134"/>
      <c r="L74" s="135"/>
    </row>
    <row r="75" spans="1:15" ht="26" hidden="1" x14ac:dyDescent="0.3">
      <c r="A75" s="107" t="s">
        <v>12</v>
      </c>
      <c r="B75" s="134"/>
      <c r="C75" s="134"/>
      <c r="D75" s="134"/>
      <c r="E75" s="134"/>
      <c r="F75" s="134"/>
      <c r="G75" s="134"/>
      <c r="H75" s="134"/>
      <c r="I75" s="134"/>
      <c r="J75" s="134"/>
      <c r="K75" s="134"/>
      <c r="L75" s="135"/>
    </row>
    <row r="76" spans="1:15" ht="26" x14ac:dyDescent="0.3">
      <c r="A76" s="110" t="s">
        <v>13</v>
      </c>
      <c r="B76" s="136">
        <f>B78+B79</f>
        <v>0</v>
      </c>
      <c r="C76" s="136">
        <f>C78+C79</f>
        <v>0</v>
      </c>
      <c r="D76" s="136">
        <f t="shared" ref="D76:L76" si="33">D78+D79</f>
        <v>0</v>
      </c>
      <c r="E76" s="136">
        <f t="shared" si="33"/>
        <v>0</v>
      </c>
      <c r="F76" s="136">
        <f t="shared" si="33"/>
        <v>0</v>
      </c>
      <c r="G76" s="136">
        <f t="shared" si="33"/>
        <v>0</v>
      </c>
      <c r="H76" s="136">
        <f t="shared" si="33"/>
        <v>0</v>
      </c>
      <c r="I76" s="136">
        <f t="shared" si="33"/>
        <v>0</v>
      </c>
      <c r="J76" s="136">
        <f t="shared" si="33"/>
        <v>0</v>
      </c>
      <c r="K76" s="136">
        <f t="shared" si="33"/>
        <v>0</v>
      </c>
      <c r="L76" s="137">
        <f t="shared" si="33"/>
        <v>0</v>
      </c>
    </row>
    <row r="77" spans="1:15" x14ac:dyDescent="0.3">
      <c r="A77" s="107" t="s">
        <v>14</v>
      </c>
      <c r="B77" s="105">
        <f t="shared" ref="B77:L77" si="34">B78+B79</f>
        <v>0</v>
      </c>
      <c r="C77" s="105">
        <f t="shared" si="34"/>
        <v>0</v>
      </c>
      <c r="D77" s="105">
        <f t="shared" si="34"/>
        <v>0</v>
      </c>
      <c r="E77" s="105">
        <f t="shared" si="34"/>
        <v>0</v>
      </c>
      <c r="F77" s="105">
        <f t="shared" si="34"/>
        <v>0</v>
      </c>
      <c r="G77" s="105">
        <f t="shared" si="34"/>
        <v>0</v>
      </c>
      <c r="H77" s="105">
        <f t="shared" si="34"/>
        <v>0</v>
      </c>
      <c r="I77" s="105">
        <f t="shared" si="34"/>
        <v>0</v>
      </c>
      <c r="J77" s="105">
        <f t="shared" si="34"/>
        <v>0</v>
      </c>
      <c r="K77" s="105">
        <f t="shared" si="34"/>
        <v>0</v>
      </c>
      <c r="L77" s="111">
        <f t="shared" si="34"/>
        <v>0</v>
      </c>
    </row>
    <row r="78" spans="1:15" hidden="1" x14ac:dyDescent="0.3">
      <c r="A78" s="107" t="s">
        <v>15</v>
      </c>
      <c r="B78" s="105"/>
      <c r="C78" s="108"/>
      <c r="D78" s="108"/>
      <c r="E78" s="108"/>
      <c r="F78" s="108"/>
      <c r="G78" s="108"/>
      <c r="H78" s="108"/>
      <c r="I78" s="108"/>
      <c r="J78" s="108"/>
      <c r="K78" s="108"/>
      <c r="L78" s="109"/>
    </row>
    <row r="79" spans="1:15" ht="52.5" thickBot="1" x14ac:dyDescent="0.35">
      <c r="A79" s="115" t="s">
        <v>16</v>
      </c>
      <c r="B79" s="104">
        <f>'3.PIELIKUMS'!L39</f>
        <v>0</v>
      </c>
      <c r="C79" s="116"/>
      <c r="D79" s="116"/>
      <c r="E79" s="116"/>
      <c r="F79" s="116"/>
      <c r="G79" s="116">
        <f t="shared" ref="G79:L79" si="35">$B$79/6</f>
        <v>0</v>
      </c>
      <c r="H79" s="116">
        <f t="shared" si="35"/>
        <v>0</v>
      </c>
      <c r="I79" s="116">
        <f t="shared" si="35"/>
        <v>0</v>
      </c>
      <c r="J79" s="116">
        <f t="shared" si="35"/>
        <v>0</v>
      </c>
      <c r="K79" s="116">
        <f t="shared" si="35"/>
        <v>0</v>
      </c>
      <c r="L79" s="125">
        <f t="shared" si="35"/>
        <v>0</v>
      </c>
      <c r="M79" s="121">
        <f>G79+H79+I79+J79+K79+L79</f>
        <v>0</v>
      </c>
      <c r="N79" s="121">
        <f>B79-M79</f>
        <v>0</v>
      </c>
    </row>
    <row r="80" spans="1:15" ht="27" customHeight="1" thickBot="1" x14ac:dyDescent="0.35">
      <c r="A80" s="600" t="s">
        <v>26</v>
      </c>
      <c r="B80" s="601"/>
      <c r="C80" s="601"/>
      <c r="D80" s="601"/>
      <c r="E80" s="601"/>
      <c r="F80" s="601"/>
      <c r="G80" s="601"/>
      <c r="H80" s="601"/>
      <c r="I80" s="601"/>
      <c r="J80" s="601"/>
      <c r="K80" s="601"/>
      <c r="L80" s="602"/>
    </row>
    <row r="81" spans="1:14" x14ac:dyDescent="0.3">
      <c r="A81" s="106" t="s">
        <v>9</v>
      </c>
      <c r="B81" s="131" t="e">
        <f>B82+B83+B84+B85</f>
        <v>#REF!</v>
      </c>
      <c r="C81" s="131">
        <f>C82+C83+C84+C85</f>
        <v>0</v>
      </c>
      <c r="D81" s="131">
        <f t="shared" ref="D81:L81" si="36">D82+D83+D84+D85</f>
        <v>0</v>
      </c>
      <c r="E81" s="131">
        <f t="shared" si="36"/>
        <v>0</v>
      </c>
      <c r="F81" s="131">
        <f t="shared" si="36"/>
        <v>0</v>
      </c>
      <c r="G81" s="131" t="e">
        <f t="shared" si="36"/>
        <v>#REF!</v>
      </c>
      <c r="H81" s="131" t="e">
        <f t="shared" si="36"/>
        <v>#REF!</v>
      </c>
      <c r="I81" s="131" t="e">
        <f t="shared" si="36"/>
        <v>#REF!</v>
      </c>
      <c r="J81" s="131" t="e">
        <f t="shared" si="36"/>
        <v>#REF!</v>
      </c>
      <c r="K81" s="131" t="e">
        <f t="shared" si="36"/>
        <v>#REF!</v>
      </c>
      <c r="L81" s="132" t="e">
        <f t="shared" si="36"/>
        <v>#REF!</v>
      </c>
    </row>
    <row r="82" spans="1:14" hidden="1" x14ac:dyDescent="0.3">
      <c r="A82" s="107" t="s">
        <v>10</v>
      </c>
      <c r="B82" s="134"/>
      <c r="C82" s="134"/>
      <c r="D82" s="134"/>
      <c r="E82" s="134"/>
      <c r="F82" s="134"/>
      <c r="G82" s="134"/>
      <c r="H82" s="134"/>
      <c r="I82" s="134"/>
      <c r="J82" s="134"/>
      <c r="K82" s="134"/>
      <c r="L82" s="135"/>
    </row>
    <row r="83" spans="1:14" hidden="1" x14ac:dyDescent="0.3">
      <c r="A83" s="107" t="s">
        <v>11</v>
      </c>
      <c r="B83" s="134"/>
      <c r="C83" s="134"/>
      <c r="D83" s="134"/>
      <c r="E83" s="134"/>
      <c r="F83" s="134"/>
      <c r="G83" s="134"/>
      <c r="H83" s="134"/>
      <c r="I83" s="134"/>
      <c r="J83" s="134"/>
      <c r="K83" s="134"/>
      <c r="L83" s="135"/>
    </row>
    <row r="84" spans="1:14" ht="26" hidden="1" x14ac:dyDescent="0.3">
      <c r="A84" s="107" t="s">
        <v>12</v>
      </c>
      <c r="B84" s="134"/>
      <c r="C84" s="134"/>
      <c r="D84" s="134"/>
      <c r="E84" s="134"/>
      <c r="F84" s="134"/>
      <c r="G84" s="134"/>
      <c r="H84" s="134"/>
      <c r="I84" s="134"/>
      <c r="J84" s="134"/>
      <c r="K84" s="134"/>
      <c r="L84" s="135"/>
    </row>
    <row r="85" spans="1:14" ht="26" x14ac:dyDescent="0.3">
      <c r="A85" s="110" t="s">
        <v>13</v>
      </c>
      <c r="B85" s="136" t="e">
        <f>B87+B88</f>
        <v>#REF!</v>
      </c>
      <c r="C85" s="136">
        <f>C87+C88</f>
        <v>0</v>
      </c>
      <c r="D85" s="136">
        <f t="shared" ref="D85:L85" si="37">D87+D88</f>
        <v>0</v>
      </c>
      <c r="E85" s="136">
        <f t="shared" si="37"/>
        <v>0</v>
      </c>
      <c r="F85" s="136">
        <f t="shared" si="37"/>
        <v>0</v>
      </c>
      <c r="G85" s="136" t="e">
        <f t="shared" si="37"/>
        <v>#REF!</v>
      </c>
      <c r="H85" s="136" t="e">
        <f t="shared" si="37"/>
        <v>#REF!</v>
      </c>
      <c r="I85" s="136" t="e">
        <f t="shared" si="37"/>
        <v>#REF!</v>
      </c>
      <c r="J85" s="136" t="e">
        <f t="shared" si="37"/>
        <v>#REF!</v>
      </c>
      <c r="K85" s="136" t="e">
        <f t="shared" si="37"/>
        <v>#REF!</v>
      </c>
      <c r="L85" s="137" t="e">
        <f t="shared" si="37"/>
        <v>#REF!</v>
      </c>
    </row>
    <row r="86" spans="1:14" x14ac:dyDescent="0.3">
      <c r="A86" s="107" t="s">
        <v>14</v>
      </c>
      <c r="B86" s="105" t="e">
        <f t="shared" ref="B86:L86" si="38">B87+B88</f>
        <v>#REF!</v>
      </c>
      <c r="C86" s="105">
        <f t="shared" si="38"/>
        <v>0</v>
      </c>
      <c r="D86" s="105">
        <f t="shared" si="38"/>
        <v>0</v>
      </c>
      <c r="E86" s="105">
        <f t="shared" si="38"/>
        <v>0</v>
      </c>
      <c r="F86" s="105">
        <f t="shared" si="38"/>
        <v>0</v>
      </c>
      <c r="G86" s="105" t="e">
        <f t="shared" si="38"/>
        <v>#REF!</v>
      </c>
      <c r="H86" s="105" t="e">
        <f t="shared" si="38"/>
        <v>#REF!</v>
      </c>
      <c r="I86" s="105" t="e">
        <f t="shared" si="38"/>
        <v>#REF!</v>
      </c>
      <c r="J86" s="105" t="e">
        <f t="shared" si="38"/>
        <v>#REF!</v>
      </c>
      <c r="K86" s="105" t="e">
        <f t="shared" si="38"/>
        <v>#REF!</v>
      </c>
      <c r="L86" s="111" t="e">
        <f t="shared" si="38"/>
        <v>#REF!</v>
      </c>
    </row>
    <row r="87" spans="1:14" hidden="1" x14ac:dyDescent="0.3">
      <c r="A87" s="107" t="s">
        <v>15</v>
      </c>
      <c r="B87" s="105"/>
      <c r="C87" s="108"/>
      <c r="D87" s="108"/>
      <c r="E87" s="108"/>
      <c r="F87" s="108"/>
      <c r="G87" s="108"/>
      <c r="H87" s="108"/>
      <c r="I87" s="108"/>
      <c r="J87" s="108"/>
      <c r="K87" s="108"/>
      <c r="L87" s="109"/>
    </row>
    <row r="88" spans="1:14" ht="52.5" thickBot="1" x14ac:dyDescent="0.35">
      <c r="A88" s="115" t="s">
        <v>16</v>
      </c>
      <c r="B88" s="104" t="e">
        <f>'3.PIELIKUMS'!#REF!</f>
        <v>#REF!</v>
      </c>
      <c r="C88" s="116"/>
      <c r="D88" s="116"/>
      <c r="E88" s="116"/>
      <c r="F88" s="116"/>
      <c r="G88" s="116" t="e">
        <f t="shared" ref="G88:L88" si="39">$B$88/6</f>
        <v>#REF!</v>
      </c>
      <c r="H88" s="116" t="e">
        <f t="shared" si="39"/>
        <v>#REF!</v>
      </c>
      <c r="I88" s="116" t="e">
        <f t="shared" si="39"/>
        <v>#REF!</v>
      </c>
      <c r="J88" s="116" t="e">
        <f t="shared" si="39"/>
        <v>#REF!</v>
      </c>
      <c r="K88" s="116" t="e">
        <f t="shared" si="39"/>
        <v>#REF!</v>
      </c>
      <c r="L88" s="125" t="e">
        <f t="shared" si="39"/>
        <v>#REF!</v>
      </c>
      <c r="M88" s="121" t="e">
        <f>G88+H88+I88+J88+K88+L88</f>
        <v>#REF!</v>
      </c>
      <c r="N88" s="121" t="e">
        <f>B88-M88</f>
        <v>#REF!</v>
      </c>
    </row>
    <row r="89" spans="1:14" ht="30.75" customHeight="1" thickBot="1" x14ac:dyDescent="0.35">
      <c r="A89" s="600" t="s">
        <v>27</v>
      </c>
      <c r="B89" s="601"/>
      <c r="C89" s="603"/>
      <c r="D89" s="603"/>
      <c r="E89" s="603"/>
      <c r="F89" s="603"/>
      <c r="G89" s="603"/>
      <c r="H89" s="603"/>
      <c r="I89" s="603"/>
      <c r="J89" s="603"/>
      <c r="K89" s="603"/>
      <c r="L89" s="604"/>
    </row>
    <row r="90" spans="1:14" x14ac:dyDescent="0.3">
      <c r="A90" s="106" t="s">
        <v>9</v>
      </c>
      <c r="B90" s="131">
        <f>B91+B92+B93+B94</f>
        <v>6525000</v>
      </c>
      <c r="C90" s="131">
        <f>C91+C92+C93+C94</f>
        <v>0</v>
      </c>
      <c r="D90" s="131">
        <f t="shared" ref="D90:L90" si="40">D91+D92+D93+D94</f>
        <v>0</v>
      </c>
      <c r="E90" s="131">
        <f t="shared" si="40"/>
        <v>0</v>
      </c>
      <c r="F90" s="131">
        <f t="shared" si="40"/>
        <v>0</v>
      </c>
      <c r="G90" s="131">
        <f t="shared" si="40"/>
        <v>1087500</v>
      </c>
      <c r="H90" s="131">
        <f t="shared" si="40"/>
        <v>1087500</v>
      </c>
      <c r="I90" s="131">
        <f t="shared" si="40"/>
        <v>1087500</v>
      </c>
      <c r="J90" s="131">
        <f t="shared" si="40"/>
        <v>1087500</v>
      </c>
      <c r="K90" s="131">
        <f t="shared" si="40"/>
        <v>1087500</v>
      </c>
      <c r="L90" s="132">
        <f t="shared" si="40"/>
        <v>1087500</v>
      </c>
    </row>
    <row r="91" spans="1:14" hidden="1" x14ac:dyDescent="0.3">
      <c r="A91" s="107" t="s">
        <v>10</v>
      </c>
      <c r="B91" s="134"/>
      <c r="C91" s="134"/>
      <c r="D91" s="134"/>
      <c r="E91" s="134"/>
      <c r="F91" s="134"/>
      <c r="G91" s="134"/>
      <c r="H91" s="134"/>
      <c r="I91" s="134"/>
      <c r="J91" s="134"/>
      <c r="K91" s="134"/>
      <c r="L91" s="135"/>
    </row>
    <row r="92" spans="1:14" hidden="1" x14ac:dyDescent="0.3">
      <c r="A92" s="107" t="s">
        <v>11</v>
      </c>
      <c r="B92" s="134"/>
      <c r="C92" s="134"/>
      <c r="D92" s="134"/>
      <c r="E92" s="134"/>
      <c r="F92" s="134"/>
      <c r="G92" s="134"/>
      <c r="H92" s="134"/>
      <c r="I92" s="134"/>
      <c r="J92" s="134"/>
      <c r="K92" s="134"/>
      <c r="L92" s="135"/>
    </row>
    <row r="93" spans="1:14" ht="26" hidden="1" x14ac:dyDescent="0.3">
      <c r="A93" s="107" t="s">
        <v>12</v>
      </c>
      <c r="B93" s="134"/>
      <c r="C93" s="134"/>
      <c r="D93" s="134"/>
      <c r="E93" s="134"/>
      <c r="F93" s="134"/>
      <c r="G93" s="134"/>
      <c r="H93" s="134"/>
      <c r="I93" s="134"/>
      <c r="J93" s="134"/>
      <c r="K93" s="134"/>
      <c r="L93" s="135"/>
    </row>
    <row r="94" spans="1:14" ht="26" x14ac:dyDescent="0.3">
      <c r="A94" s="110" t="s">
        <v>13</v>
      </c>
      <c r="B94" s="136">
        <f>B96+B97</f>
        <v>6525000</v>
      </c>
      <c r="C94" s="136">
        <f>C96+C97</f>
        <v>0</v>
      </c>
      <c r="D94" s="136">
        <f t="shared" ref="D94:L94" si="41">D96+D97</f>
        <v>0</v>
      </c>
      <c r="E94" s="136">
        <f t="shared" si="41"/>
        <v>0</v>
      </c>
      <c r="F94" s="136">
        <f t="shared" si="41"/>
        <v>0</v>
      </c>
      <c r="G94" s="136">
        <f t="shared" si="41"/>
        <v>1087500</v>
      </c>
      <c r="H94" s="136">
        <f t="shared" si="41"/>
        <v>1087500</v>
      </c>
      <c r="I94" s="136">
        <f t="shared" si="41"/>
        <v>1087500</v>
      </c>
      <c r="J94" s="136">
        <f t="shared" si="41"/>
        <v>1087500</v>
      </c>
      <c r="K94" s="136">
        <f t="shared" si="41"/>
        <v>1087500</v>
      </c>
      <c r="L94" s="137">
        <f t="shared" si="41"/>
        <v>1087500</v>
      </c>
    </row>
    <row r="95" spans="1:14" x14ac:dyDescent="0.3">
      <c r="A95" s="107" t="s">
        <v>14</v>
      </c>
      <c r="B95" s="105">
        <f t="shared" ref="B95:L95" si="42">B96+B97</f>
        <v>6525000</v>
      </c>
      <c r="C95" s="105">
        <f t="shared" si="42"/>
        <v>0</v>
      </c>
      <c r="D95" s="105">
        <f t="shared" si="42"/>
        <v>0</v>
      </c>
      <c r="E95" s="105">
        <f t="shared" si="42"/>
        <v>0</v>
      </c>
      <c r="F95" s="105">
        <f t="shared" si="42"/>
        <v>0</v>
      </c>
      <c r="G95" s="105">
        <f t="shared" si="42"/>
        <v>1087500</v>
      </c>
      <c r="H95" s="105">
        <f t="shared" si="42"/>
        <v>1087500</v>
      </c>
      <c r="I95" s="105">
        <f t="shared" si="42"/>
        <v>1087500</v>
      </c>
      <c r="J95" s="105">
        <f t="shared" si="42"/>
        <v>1087500</v>
      </c>
      <c r="K95" s="105">
        <f t="shared" si="42"/>
        <v>1087500</v>
      </c>
      <c r="L95" s="111">
        <f t="shared" si="42"/>
        <v>1087500</v>
      </c>
    </row>
    <row r="96" spans="1:14" hidden="1" x14ac:dyDescent="0.3">
      <c r="A96" s="107" t="s">
        <v>15</v>
      </c>
      <c r="B96" s="105"/>
      <c r="C96" s="108"/>
      <c r="D96" s="108"/>
      <c r="E96" s="108"/>
      <c r="F96" s="108"/>
      <c r="G96" s="108"/>
      <c r="H96" s="108"/>
      <c r="I96" s="108"/>
      <c r="J96" s="108"/>
      <c r="K96" s="108"/>
      <c r="L96" s="109"/>
    </row>
    <row r="97" spans="1:15" ht="52.5" thickBot="1" x14ac:dyDescent="0.35">
      <c r="A97" s="115" t="s">
        <v>16</v>
      </c>
      <c r="B97" s="104">
        <f>'3.PIELIKUMS'!$J$41</f>
        <v>6525000</v>
      </c>
      <c r="C97" s="116"/>
      <c r="D97" s="116"/>
      <c r="E97" s="116"/>
      <c r="F97" s="116"/>
      <c r="G97" s="116">
        <f t="shared" ref="G97:L97" si="43">$B$97/6</f>
        <v>1087500</v>
      </c>
      <c r="H97" s="116">
        <f t="shared" si="43"/>
        <v>1087500</v>
      </c>
      <c r="I97" s="116">
        <f t="shared" si="43"/>
        <v>1087500</v>
      </c>
      <c r="J97" s="116">
        <f t="shared" si="43"/>
        <v>1087500</v>
      </c>
      <c r="K97" s="116">
        <f t="shared" si="43"/>
        <v>1087500</v>
      </c>
      <c r="L97" s="125">
        <f t="shared" si="43"/>
        <v>1087500</v>
      </c>
      <c r="M97" s="121">
        <f>G97+H97+I97+J97+K97+L97</f>
        <v>6525000</v>
      </c>
      <c r="N97" s="121">
        <f>B97-M97</f>
        <v>0</v>
      </c>
    </row>
    <row r="98" spans="1:15" ht="17.25" customHeight="1" thickBot="1" x14ac:dyDescent="0.35">
      <c r="A98" s="600" t="s">
        <v>28</v>
      </c>
      <c r="B98" s="601"/>
      <c r="C98" s="603"/>
      <c r="D98" s="603"/>
      <c r="E98" s="603"/>
      <c r="F98" s="603"/>
      <c r="G98" s="603"/>
      <c r="H98" s="603"/>
      <c r="I98" s="603"/>
      <c r="J98" s="603"/>
      <c r="K98" s="603"/>
      <c r="L98" s="604"/>
    </row>
    <row r="99" spans="1:15" x14ac:dyDescent="0.3">
      <c r="A99" s="106" t="s">
        <v>9</v>
      </c>
      <c r="B99" s="131">
        <f>B100+B101+B102+B103</f>
        <v>0</v>
      </c>
      <c r="C99" s="131">
        <f>C100+C101+C102+C103</f>
        <v>0</v>
      </c>
      <c r="D99" s="131">
        <f t="shared" ref="D99:L99" si="44">D100+D101+D102+D103</f>
        <v>0</v>
      </c>
      <c r="E99" s="131">
        <f t="shared" si="44"/>
        <v>0</v>
      </c>
      <c r="F99" s="131">
        <f t="shared" si="44"/>
        <v>0</v>
      </c>
      <c r="G99" s="131">
        <f t="shared" si="44"/>
        <v>0</v>
      </c>
      <c r="H99" s="131">
        <f t="shared" si="44"/>
        <v>0</v>
      </c>
      <c r="I99" s="131">
        <f t="shared" si="44"/>
        <v>0</v>
      </c>
      <c r="J99" s="131">
        <f t="shared" si="44"/>
        <v>0</v>
      </c>
      <c r="K99" s="131">
        <f t="shared" si="44"/>
        <v>0</v>
      </c>
      <c r="L99" s="132">
        <f t="shared" si="44"/>
        <v>0</v>
      </c>
      <c r="M99" s="138"/>
      <c r="N99" s="138"/>
      <c r="O99" s="138"/>
    </row>
    <row r="100" spans="1:15" hidden="1" x14ac:dyDescent="0.3">
      <c r="A100" s="107" t="s">
        <v>10</v>
      </c>
      <c r="B100" s="134"/>
      <c r="C100" s="134"/>
      <c r="D100" s="134"/>
      <c r="E100" s="134"/>
      <c r="F100" s="134"/>
      <c r="G100" s="134"/>
      <c r="H100" s="134"/>
      <c r="I100" s="134"/>
      <c r="J100" s="134"/>
      <c r="K100" s="134"/>
      <c r="L100" s="135"/>
      <c r="M100" s="138"/>
      <c r="N100" s="138"/>
      <c r="O100" s="138"/>
    </row>
    <row r="101" spans="1:15" hidden="1" x14ac:dyDescent="0.3">
      <c r="A101" s="107" t="s">
        <v>11</v>
      </c>
      <c r="B101" s="134"/>
      <c r="C101" s="134"/>
      <c r="D101" s="134"/>
      <c r="E101" s="134"/>
      <c r="F101" s="134"/>
      <c r="G101" s="134"/>
      <c r="H101" s="134"/>
      <c r="I101" s="134"/>
      <c r="J101" s="134"/>
      <c r="K101" s="134"/>
      <c r="L101" s="135"/>
      <c r="M101" s="138"/>
      <c r="N101" s="138"/>
      <c r="O101" s="138"/>
    </row>
    <row r="102" spans="1:15" ht="26" hidden="1" x14ac:dyDescent="0.3">
      <c r="A102" s="107" t="s">
        <v>12</v>
      </c>
      <c r="B102" s="134"/>
      <c r="C102" s="134"/>
      <c r="D102" s="134"/>
      <c r="E102" s="134"/>
      <c r="F102" s="134"/>
      <c r="G102" s="134"/>
      <c r="H102" s="134"/>
      <c r="I102" s="134"/>
      <c r="J102" s="134"/>
      <c r="K102" s="134"/>
      <c r="L102" s="135"/>
      <c r="M102" s="138"/>
      <c r="N102" s="138"/>
      <c r="O102" s="138"/>
    </row>
    <row r="103" spans="1:15" ht="26" x14ac:dyDescent="0.3">
      <c r="A103" s="110" t="s">
        <v>13</v>
      </c>
      <c r="B103" s="136">
        <f>B105+B106</f>
        <v>0</v>
      </c>
      <c r="C103" s="136">
        <f>C105+C106</f>
        <v>0</v>
      </c>
      <c r="D103" s="136">
        <f t="shared" ref="D103:L103" si="45">D105+D106</f>
        <v>0</v>
      </c>
      <c r="E103" s="136">
        <f t="shared" si="45"/>
        <v>0</v>
      </c>
      <c r="F103" s="136">
        <f t="shared" si="45"/>
        <v>0</v>
      </c>
      <c r="G103" s="136">
        <f t="shared" si="45"/>
        <v>0</v>
      </c>
      <c r="H103" s="136">
        <f t="shared" si="45"/>
        <v>0</v>
      </c>
      <c r="I103" s="136">
        <f t="shared" si="45"/>
        <v>0</v>
      </c>
      <c r="J103" s="136">
        <f t="shared" si="45"/>
        <v>0</v>
      </c>
      <c r="K103" s="136">
        <f t="shared" si="45"/>
        <v>0</v>
      </c>
      <c r="L103" s="137">
        <f t="shared" si="45"/>
        <v>0</v>
      </c>
      <c r="M103" s="138"/>
      <c r="N103" s="138"/>
      <c r="O103" s="138"/>
    </row>
    <row r="104" spans="1:15" x14ac:dyDescent="0.3">
      <c r="A104" s="107" t="s">
        <v>14</v>
      </c>
      <c r="B104" s="105">
        <f t="shared" ref="B104:L104" si="46">B105+B106</f>
        <v>0</v>
      </c>
      <c r="C104" s="105">
        <f t="shared" si="46"/>
        <v>0</v>
      </c>
      <c r="D104" s="105">
        <f t="shared" si="46"/>
        <v>0</v>
      </c>
      <c r="E104" s="105">
        <f t="shared" si="46"/>
        <v>0</v>
      </c>
      <c r="F104" s="105">
        <f t="shared" si="46"/>
        <v>0</v>
      </c>
      <c r="G104" s="105">
        <f t="shared" si="46"/>
        <v>0</v>
      </c>
      <c r="H104" s="105">
        <f t="shared" si="46"/>
        <v>0</v>
      </c>
      <c r="I104" s="105">
        <f t="shared" si="46"/>
        <v>0</v>
      </c>
      <c r="J104" s="105">
        <f t="shared" si="46"/>
        <v>0</v>
      </c>
      <c r="K104" s="105">
        <f t="shared" si="46"/>
        <v>0</v>
      </c>
      <c r="L104" s="111">
        <f t="shared" si="46"/>
        <v>0</v>
      </c>
    </row>
    <row r="105" spans="1:15" hidden="1" x14ac:dyDescent="0.3">
      <c r="A105" s="107" t="s">
        <v>15</v>
      </c>
      <c r="B105" s="105"/>
      <c r="C105" s="108"/>
      <c r="D105" s="108"/>
      <c r="E105" s="108"/>
      <c r="F105" s="108"/>
      <c r="G105" s="108"/>
      <c r="H105" s="108"/>
      <c r="I105" s="108"/>
      <c r="J105" s="108"/>
      <c r="K105" s="108"/>
      <c r="L105" s="109"/>
    </row>
    <row r="106" spans="1:15" ht="52.5" thickBot="1" x14ac:dyDescent="0.35">
      <c r="A106" s="115" t="s">
        <v>16</v>
      </c>
      <c r="B106" s="104">
        <f>'3.PIELIKUMS'!L45</f>
        <v>0</v>
      </c>
      <c r="C106" s="116"/>
      <c r="D106" s="116"/>
      <c r="E106" s="116"/>
      <c r="F106" s="116"/>
      <c r="G106" s="116">
        <f t="shared" ref="G106:L106" si="47">$B$106/6</f>
        <v>0</v>
      </c>
      <c r="H106" s="116">
        <f t="shared" si="47"/>
        <v>0</v>
      </c>
      <c r="I106" s="116">
        <f t="shared" si="47"/>
        <v>0</v>
      </c>
      <c r="J106" s="116">
        <f t="shared" si="47"/>
        <v>0</v>
      </c>
      <c r="K106" s="116">
        <f t="shared" si="47"/>
        <v>0</v>
      </c>
      <c r="L106" s="125">
        <f t="shared" si="47"/>
        <v>0</v>
      </c>
      <c r="M106" s="121">
        <f>G106+H106+I106+J106+K106+L106</f>
        <v>0</v>
      </c>
      <c r="N106" s="121">
        <f>B106-M106</f>
        <v>0</v>
      </c>
    </row>
    <row r="107" spans="1:15" ht="15.75" customHeight="1" thickBot="1" x14ac:dyDescent="0.35">
      <c r="A107" s="610" t="s">
        <v>29</v>
      </c>
      <c r="B107" s="611"/>
      <c r="C107" s="611"/>
      <c r="D107" s="611"/>
      <c r="E107" s="611"/>
      <c r="F107" s="611"/>
      <c r="G107" s="611"/>
      <c r="H107" s="611"/>
      <c r="I107" s="611"/>
      <c r="J107" s="611"/>
      <c r="K107" s="611"/>
      <c r="L107" s="612"/>
    </row>
    <row r="108" spans="1:15" ht="18" customHeight="1" thickBot="1" x14ac:dyDescent="0.35">
      <c r="A108" s="613" t="s">
        <v>30</v>
      </c>
      <c r="B108" s="614"/>
      <c r="C108" s="614"/>
      <c r="D108" s="614"/>
      <c r="E108" s="614"/>
      <c r="F108" s="614"/>
      <c r="G108" s="614"/>
      <c r="H108" s="614"/>
      <c r="I108" s="614"/>
      <c r="J108" s="614"/>
      <c r="K108" s="614"/>
      <c r="L108" s="615"/>
    </row>
    <row r="109" spans="1:15" ht="18" customHeight="1" thickBot="1" x14ac:dyDescent="0.35">
      <c r="A109" s="613" t="s">
        <v>31</v>
      </c>
      <c r="B109" s="614"/>
      <c r="C109" s="614"/>
      <c r="D109" s="614"/>
      <c r="E109" s="614"/>
      <c r="F109" s="614"/>
      <c r="G109" s="614"/>
      <c r="H109" s="614"/>
      <c r="I109" s="614"/>
      <c r="J109" s="614"/>
      <c r="K109" s="614"/>
      <c r="L109" s="615"/>
    </row>
    <row r="110" spans="1:15" ht="18" customHeight="1" thickBot="1" x14ac:dyDescent="0.35">
      <c r="A110" s="613" t="s">
        <v>32</v>
      </c>
      <c r="B110" s="614"/>
      <c r="C110" s="614"/>
      <c r="D110" s="614"/>
      <c r="E110" s="614"/>
      <c r="F110" s="614"/>
      <c r="G110" s="614"/>
      <c r="H110" s="614"/>
      <c r="I110" s="614"/>
      <c r="J110" s="614"/>
      <c r="K110" s="614"/>
      <c r="L110" s="615"/>
    </row>
    <row r="111" spans="1:15" s="122" customFormat="1" x14ac:dyDescent="0.3">
      <c r="A111" s="106" t="s">
        <v>9</v>
      </c>
      <c r="B111" s="131">
        <f>B112+B113+B114+B115</f>
        <v>0</v>
      </c>
      <c r="C111" s="131">
        <f>C112+C113+C114+C115</f>
        <v>0</v>
      </c>
      <c r="D111" s="131">
        <f t="shared" ref="D111:L111" si="48">D112+D113+D114+D115</f>
        <v>0</v>
      </c>
      <c r="E111" s="131">
        <f t="shared" si="48"/>
        <v>0</v>
      </c>
      <c r="F111" s="131">
        <f t="shared" si="48"/>
        <v>0</v>
      </c>
      <c r="G111" s="131">
        <f t="shared" si="48"/>
        <v>0</v>
      </c>
      <c r="H111" s="131">
        <f t="shared" si="48"/>
        <v>0</v>
      </c>
      <c r="I111" s="131">
        <f t="shared" si="48"/>
        <v>0</v>
      </c>
      <c r="J111" s="131">
        <f t="shared" si="48"/>
        <v>0</v>
      </c>
      <c r="K111" s="131">
        <f t="shared" si="48"/>
        <v>0</v>
      </c>
      <c r="L111" s="132">
        <f t="shared" si="48"/>
        <v>0</v>
      </c>
      <c r="M111" s="139"/>
      <c r="N111" s="139"/>
      <c r="O111" s="139"/>
    </row>
    <row r="112" spans="1:15" hidden="1" x14ac:dyDescent="0.3">
      <c r="A112" s="107" t="s">
        <v>10</v>
      </c>
      <c r="B112" s="134"/>
      <c r="C112" s="134"/>
      <c r="D112" s="134"/>
      <c r="E112" s="134"/>
      <c r="F112" s="134"/>
      <c r="G112" s="134"/>
      <c r="H112" s="134"/>
      <c r="I112" s="134"/>
      <c r="J112" s="134"/>
      <c r="K112" s="134"/>
      <c r="L112" s="135"/>
      <c r="M112" s="138"/>
      <c r="N112" s="138"/>
      <c r="O112" s="138"/>
    </row>
    <row r="113" spans="1:16" hidden="1" x14ac:dyDescent="0.3">
      <c r="A113" s="107" t="s">
        <v>11</v>
      </c>
      <c r="B113" s="134"/>
      <c r="C113" s="134"/>
      <c r="D113" s="134"/>
      <c r="E113" s="134"/>
      <c r="F113" s="134"/>
      <c r="G113" s="134"/>
      <c r="H113" s="134"/>
      <c r="I113" s="134"/>
      <c r="J113" s="134"/>
      <c r="K113" s="134"/>
      <c r="L113" s="135"/>
      <c r="M113" s="138"/>
      <c r="N113" s="138"/>
      <c r="O113" s="138"/>
    </row>
    <row r="114" spans="1:16" ht="26" hidden="1" x14ac:dyDescent="0.3">
      <c r="A114" s="107" t="s">
        <v>12</v>
      </c>
      <c r="B114" s="134"/>
      <c r="C114" s="134"/>
      <c r="D114" s="134"/>
      <c r="E114" s="134"/>
      <c r="F114" s="134"/>
      <c r="G114" s="134"/>
      <c r="H114" s="134"/>
      <c r="I114" s="134"/>
      <c r="J114" s="134"/>
      <c r="K114" s="134"/>
      <c r="L114" s="135"/>
      <c r="M114" s="138"/>
      <c r="N114" s="138"/>
      <c r="O114" s="138"/>
    </row>
    <row r="115" spans="1:16" s="122" customFormat="1" ht="26" x14ac:dyDescent="0.3">
      <c r="A115" s="110" t="s">
        <v>13</v>
      </c>
      <c r="B115" s="136">
        <f>B117+B118</f>
        <v>0</v>
      </c>
      <c r="C115" s="136">
        <f>C117+C118</f>
        <v>0</v>
      </c>
      <c r="D115" s="136">
        <f t="shared" ref="D115:L115" si="49">D117+D118</f>
        <v>0</v>
      </c>
      <c r="E115" s="136">
        <f t="shared" si="49"/>
        <v>0</v>
      </c>
      <c r="F115" s="136">
        <f t="shared" si="49"/>
        <v>0</v>
      </c>
      <c r="G115" s="136">
        <f t="shared" si="49"/>
        <v>0</v>
      </c>
      <c r="H115" s="136">
        <f t="shared" si="49"/>
        <v>0</v>
      </c>
      <c r="I115" s="136">
        <f t="shared" si="49"/>
        <v>0</v>
      </c>
      <c r="J115" s="136">
        <f t="shared" si="49"/>
        <v>0</v>
      </c>
      <c r="K115" s="136">
        <f t="shared" si="49"/>
        <v>0</v>
      </c>
      <c r="L115" s="137">
        <f t="shared" si="49"/>
        <v>0</v>
      </c>
      <c r="M115" s="139"/>
      <c r="N115" s="139"/>
      <c r="O115" s="139"/>
    </row>
    <row r="116" spans="1:16" x14ac:dyDescent="0.3">
      <c r="A116" s="107" t="s">
        <v>14</v>
      </c>
      <c r="B116" s="105">
        <f t="shared" ref="B116:L116" si="50">B117+B118</f>
        <v>0</v>
      </c>
      <c r="C116" s="105">
        <f t="shared" si="50"/>
        <v>0</v>
      </c>
      <c r="D116" s="105">
        <f t="shared" si="50"/>
        <v>0</v>
      </c>
      <c r="E116" s="105">
        <f t="shared" si="50"/>
        <v>0</v>
      </c>
      <c r="F116" s="105">
        <f t="shared" si="50"/>
        <v>0</v>
      </c>
      <c r="G116" s="105">
        <f t="shared" si="50"/>
        <v>0</v>
      </c>
      <c r="H116" s="105">
        <f t="shared" si="50"/>
        <v>0</v>
      </c>
      <c r="I116" s="105">
        <f t="shared" si="50"/>
        <v>0</v>
      </c>
      <c r="J116" s="105">
        <f t="shared" si="50"/>
        <v>0</v>
      </c>
      <c r="K116" s="105">
        <f t="shared" si="50"/>
        <v>0</v>
      </c>
      <c r="L116" s="111">
        <f t="shared" si="50"/>
        <v>0</v>
      </c>
    </row>
    <row r="117" spans="1:16" hidden="1" x14ac:dyDescent="0.3">
      <c r="A117" s="107" t="s">
        <v>15</v>
      </c>
      <c r="B117" s="105"/>
      <c r="C117" s="108"/>
      <c r="D117" s="108"/>
      <c r="E117" s="108"/>
      <c r="F117" s="108"/>
      <c r="G117" s="108"/>
      <c r="H117" s="108"/>
      <c r="I117" s="108"/>
      <c r="J117" s="108"/>
      <c r="K117" s="108"/>
      <c r="L117" s="109"/>
    </row>
    <row r="118" spans="1:16" ht="52.5" thickBot="1" x14ac:dyDescent="0.35">
      <c r="A118" s="112" t="s">
        <v>16</v>
      </c>
      <c r="B118" s="104">
        <f>'3.PIELIKUMS'!L60</f>
        <v>0</v>
      </c>
      <c r="C118" s="116"/>
      <c r="D118" s="116"/>
      <c r="E118" s="116"/>
      <c r="F118" s="116"/>
      <c r="G118" s="116">
        <f t="shared" ref="G118:L118" si="51">$B$118/6</f>
        <v>0</v>
      </c>
      <c r="H118" s="116">
        <f t="shared" si="51"/>
        <v>0</v>
      </c>
      <c r="I118" s="116">
        <f t="shared" si="51"/>
        <v>0</v>
      </c>
      <c r="J118" s="116">
        <f t="shared" si="51"/>
        <v>0</v>
      </c>
      <c r="K118" s="116">
        <f t="shared" si="51"/>
        <v>0</v>
      </c>
      <c r="L118" s="125">
        <f t="shared" si="51"/>
        <v>0</v>
      </c>
      <c r="M118" s="121">
        <f>G118+H118+I118+J118+K118+L118</f>
        <v>0</v>
      </c>
      <c r="N118" s="121">
        <f>B118-M118</f>
        <v>0</v>
      </c>
    </row>
    <row r="119" spans="1:16" s="122" customFormat="1" ht="19.5" customHeight="1" thickBot="1" x14ac:dyDescent="0.35">
      <c r="A119" s="600" t="s">
        <v>33</v>
      </c>
      <c r="B119" s="601"/>
      <c r="C119" s="601"/>
      <c r="D119" s="601"/>
      <c r="E119" s="601"/>
      <c r="F119" s="601"/>
      <c r="G119" s="601"/>
      <c r="H119" s="601"/>
      <c r="I119" s="601"/>
      <c r="J119" s="601"/>
      <c r="K119" s="601"/>
      <c r="L119" s="602"/>
    </row>
    <row r="120" spans="1:16" x14ac:dyDescent="0.3">
      <c r="A120" s="106" t="s">
        <v>9</v>
      </c>
      <c r="B120" s="131">
        <f>B121+B122+B123+B124</f>
        <v>0</v>
      </c>
      <c r="C120" s="131">
        <f>C121+C122+C123+C124</f>
        <v>0</v>
      </c>
      <c r="D120" s="131">
        <f t="shared" ref="D120:L120" si="52">D121+D122+D123+D124</f>
        <v>0</v>
      </c>
      <c r="E120" s="131">
        <f t="shared" si="52"/>
        <v>0</v>
      </c>
      <c r="F120" s="131">
        <f t="shared" si="52"/>
        <v>0</v>
      </c>
      <c r="G120" s="131">
        <f t="shared" si="52"/>
        <v>0</v>
      </c>
      <c r="H120" s="131">
        <f t="shared" si="52"/>
        <v>0</v>
      </c>
      <c r="I120" s="131">
        <f t="shared" si="52"/>
        <v>0</v>
      </c>
      <c r="J120" s="131">
        <f t="shared" si="52"/>
        <v>0</v>
      </c>
      <c r="K120" s="131">
        <f t="shared" si="52"/>
        <v>0</v>
      </c>
      <c r="L120" s="132">
        <f t="shared" si="52"/>
        <v>0</v>
      </c>
      <c r="M120" s="138"/>
      <c r="N120" s="138"/>
      <c r="O120" s="138"/>
      <c r="P120" s="138"/>
    </row>
    <row r="121" spans="1:16" hidden="1" x14ac:dyDescent="0.3">
      <c r="A121" s="107" t="s">
        <v>10</v>
      </c>
      <c r="B121" s="134"/>
      <c r="C121" s="134"/>
      <c r="D121" s="134"/>
      <c r="E121" s="134"/>
      <c r="F121" s="134"/>
      <c r="G121" s="134"/>
      <c r="H121" s="134"/>
      <c r="I121" s="134"/>
      <c r="J121" s="134"/>
      <c r="K121" s="134"/>
      <c r="L121" s="135"/>
      <c r="M121" s="138"/>
      <c r="N121" s="138"/>
      <c r="O121" s="138"/>
      <c r="P121" s="138"/>
    </row>
    <row r="122" spans="1:16" hidden="1" x14ac:dyDescent="0.3">
      <c r="A122" s="107" t="s">
        <v>11</v>
      </c>
      <c r="B122" s="134"/>
      <c r="C122" s="134"/>
      <c r="D122" s="134"/>
      <c r="E122" s="134"/>
      <c r="F122" s="134"/>
      <c r="G122" s="134"/>
      <c r="H122" s="134"/>
      <c r="I122" s="134"/>
      <c r="J122" s="134"/>
      <c r="K122" s="134"/>
      <c r="L122" s="135"/>
      <c r="M122" s="138"/>
      <c r="N122" s="138"/>
      <c r="O122" s="138"/>
      <c r="P122" s="138"/>
    </row>
    <row r="123" spans="1:16" ht="26" hidden="1" x14ac:dyDescent="0.3">
      <c r="A123" s="107" t="s">
        <v>12</v>
      </c>
      <c r="B123" s="134"/>
      <c r="C123" s="134"/>
      <c r="D123" s="134"/>
      <c r="E123" s="134"/>
      <c r="F123" s="134"/>
      <c r="G123" s="134"/>
      <c r="H123" s="134"/>
      <c r="I123" s="134"/>
      <c r="J123" s="134"/>
      <c r="K123" s="134"/>
      <c r="L123" s="135"/>
      <c r="M123" s="138"/>
      <c r="N123" s="138"/>
      <c r="O123" s="138"/>
      <c r="P123" s="138"/>
    </row>
    <row r="124" spans="1:16" ht="26" x14ac:dyDescent="0.3">
      <c r="A124" s="110" t="s">
        <v>13</v>
      </c>
      <c r="B124" s="136">
        <f>B126+B127</f>
        <v>0</v>
      </c>
      <c r="C124" s="136">
        <f>C126+C127</f>
        <v>0</v>
      </c>
      <c r="D124" s="136">
        <f t="shared" ref="D124:L124" si="53">D126+D127</f>
        <v>0</v>
      </c>
      <c r="E124" s="136">
        <f t="shared" si="53"/>
        <v>0</v>
      </c>
      <c r="F124" s="136">
        <f t="shared" si="53"/>
        <v>0</v>
      </c>
      <c r="G124" s="136">
        <f t="shared" si="53"/>
        <v>0</v>
      </c>
      <c r="H124" s="136">
        <f t="shared" si="53"/>
        <v>0</v>
      </c>
      <c r="I124" s="136">
        <f t="shared" si="53"/>
        <v>0</v>
      </c>
      <c r="J124" s="136">
        <f t="shared" si="53"/>
        <v>0</v>
      </c>
      <c r="K124" s="136">
        <f t="shared" si="53"/>
        <v>0</v>
      </c>
      <c r="L124" s="137">
        <f t="shared" si="53"/>
        <v>0</v>
      </c>
      <c r="M124" s="138"/>
      <c r="N124" s="138"/>
      <c r="O124" s="138"/>
      <c r="P124" s="138"/>
    </row>
    <row r="125" spans="1:16" x14ac:dyDescent="0.3">
      <c r="A125" s="107" t="s">
        <v>14</v>
      </c>
      <c r="B125" s="105">
        <f t="shared" ref="B125:L125" si="54">B126+B127</f>
        <v>0</v>
      </c>
      <c r="C125" s="105">
        <f t="shared" si="54"/>
        <v>0</v>
      </c>
      <c r="D125" s="105">
        <f t="shared" si="54"/>
        <v>0</v>
      </c>
      <c r="E125" s="105">
        <f t="shared" si="54"/>
        <v>0</v>
      </c>
      <c r="F125" s="105">
        <f t="shared" si="54"/>
        <v>0</v>
      </c>
      <c r="G125" s="105">
        <f t="shared" si="54"/>
        <v>0</v>
      </c>
      <c r="H125" s="105">
        <f t="shared" si="54"/>
        <v>0</v>
      </c>
      <c r="I125" s="105">
        <f t="shared" si="54"/>
        <v>0</v>
      </c>
      <c r="J125" s="105">
        <f t="shared" si="54"/>
        <v>0</v>
      </c>
      <c r="K125" s="105">
        <f t="shared" si="54"/>
        <v>0</v>
      </c>
      <c r="L125" s="111">
        <f t="shared" si="54"/>
        <v>0</v>
      </c>
    </row>
    <row r="126" spans="1:16" hidden="1" x14ac:dyDescent="0.3">
      <c r="A126" s="107" t="s">
        <v>15</v>
      </c>
      <c r="B126" s="105"/>
      <c r="C126" s="108"/>
      <c r="D126" s="108"/>
      <c r="E126" s="108"/>
      <c r="F126" s="108"/>
      <c r="G126" s="108"/>
      <c r="H126" s="108"/>
      <c r="I126" s="108"/>
      <c r="J126" s="108"/>
      <c r="K126" s="108"/>
      <c r="L126" s="109"/>
    </row>
    <row r="127" spans="1:16" ht="52.5" thickBot="1" x14ac:dyDescent="0.35">
      <c r="A127" s="115" t="s">
        <v>16</v>
      </c>
      <c r="B127" s="104">
        <f>'3.PIELIKUMS'!L62</f>
        <v>0</v>
      </c>
      <c r="C127" s="116"/>
      <c r="D127" s="116"/>
      <c r="E127" s="116"/>
      <c r="F127" s="116"/>
      <c r="G127" s="116">
        <f t="shared" ref="G127:L127" si="55">$B$127/6</f>
        <v>0</v>
      </c>
      <c r="H127" s="116">
        <f t="shared" si="55"/>
        <v>0</v>
      </c>
      <c r="I127" s="116">
        <f t="shared" si="55"/>
        <v>0</v>
      </c>
      <c r="J127" s="116">
        <f t="shared" si="55"/>
        <v>0</v>
      </c>
      <c r="K127" s="116">
        <f t="shared" si="55"/>
        <v>0</v>
      </c>
      <c r="L127" s="125">
        <f t="shared" si="55"/>
        <v>0</v>
      </c>
      <c r="M127" s="121">
        <f>G127+H127+I127+J127+K127+L127</f>
        <v>0</v>
      </c>
      <c r="N127" s="121">
        <f>B127-M127</f>
        <v>0</v>
      </c>
    </row>
    <row r="128" spans="1:16" ht="25.5" customHeight="1" thickBot="1" x14ac:dyDescent="0.35">
      <c r="A128" s="605" t="s">
        <v>34</v>
      </c>
      <c r="B128" s="606"/>
      <c r="C128" s="606"/>
      <c r="D128" s="606"/>
      <c r="E128" s="606"/>
      <c r="F128" s="606"/>
      <c r="G128" s="606"/>
      <c r="H128" s="606"/>
      <c r="I128" s="606"/>
      <c r="J128" s="606"/>
      <c r="K128" s="606"/>
      <c r="L128" s="616"/>
    </row>
    <row r="129" spans="1:15" x14ac:dyDescent="0.3">
      <c r="A129" s="106" t="s">
        <v>9</v>
      </c>
      <c r="B129" s="131" t="e">
        <f>B130+B131+B132+B133</f>
        <v>#REF!</v>
      </c>
      <c r="C129" s="131">
        <f>C130+C131+C132+C133</f>
        <v>0</v>
      </c>
      <c r="D129" s="131">
        <f t="shared" ref="D129:L129" si="56">D130+D131+D132+D133</f>
        <v>0</v>
      </c>
      <c r="E129" s="131">
        <f t="shared" si="56"/>
        <v>0</v>
      </c>
      <c r="F129" s="131">
        <f t="shared" si="56"/>
        <v>0</v>
      </c>
      <c r="G129" s="131" t="e">
        <f t="shared" si="56"/>
        <v>#REF!</v>
      </c>
      <c r="H129" s="131" t="e">
        <f t="shared" si="56"/>
        <v>#REF!</v>
      </c>
      <c r="I129" s="131" t="e">
        <f t="shared" si="56"/>
        <v>#REF!</v>
      </c>
      <c r="J129" s="131" t="e">
        <f t="shared" si="56"/>
        <v>#REF!</v>
      </c>
      <c r="K129" s="131" t="e">
        <f t="shared" si="56"/>
        <v>#REF!</v>
      </c>
      <c r="L129" s="132" t="e">
        <f t="shared" si="56"/>
        <v>#REF!</v>
      </c>
      <c r="M129" s="138"/>
      <c r="N129" s="138"/>
      <c r="O129" s="138"/>
    </row>
    <row r="130" spans="1:15" hidden="1" x14ac:dyDescent="0.3">
      <c r="A130" s="107" t="s">
        <v>10</v>
      </c>
      <c r="B130" s="134"/>
      <c r="C130" s="134"/>
      <c r="D130" s="134"/>
      <c r="E130" s="134"/>
      <c r="F130" s="134"/>
      <c r="G130" s="134"/>
      <c r="H130" s="134"/>
      <c r="I130" s="134"/>
      <c r="J130" s="134"/>
      <c r="K130" s="134"/>
      <c r="L130" s="135"/>
      <c r="M130" s="138"/>
      <c r="N130" s="138"/>
      <c r="O130" s="138"/>
    </row>
    <row r="131" spans="1:15" hidden="1" x14ac:dyDescent="0.3">
      <c r="A131" s="107" t="s">
        <v>11</v>
      </c>
      <c r="B131" s="134"/>
      <c r="C131" s="134"/>
      <c r="D131" s="134"/>
      <c r="E131" s="134"/>
      <c r="F131" s="134"/>
      <c r="G131" s="134"/>
      <c r="H131" s="134"/>
      <c r="I131" s="134"/>
      <c r="J131" s="134"/>
      <c r="K131" s="134"/>
      <c r="L131" s="135"/>
      <c r="M131" s="138"/>
      <c r="N131" s="138"/>
      <c r="O131" s="138"/>
    </row>
    <row r="132" spans="1:15" ht="26" hidden="1" x14ac:dyDescent="0.3">
      <c r="A132" s="107" t="s">
        <v>12</v>
      </c>
      <c r="B132" s="134"/>
      <c r="C132" s="134"/>
      <c r="D132" s="134"/>
      <c r="E132" s="134"/>
      <c r="F132" s="134"/>
      <c r="G132" s="134"/>
      <c r="H132" s="134"/>
      <c r="I132" s="134"/>
      <c r="J132" s="134"/>
      <c r="K132" s="134"/>
      <c r="L132" s="135"/>
      <c r="M132" s="138"/>
      <c r="N132" s="138"/>
      <c r="O132" s="138"/>
    </row>
    <row r="133" spans="1:15" ht="26" x14ac:dyDescent="0.3">
      <c r="A133" s="110" t="s">
        <v>13</v>
      </c>
      <c r="B133" s="136" t="e">
        <f>B135+B136</f>
        <v>#REF!</v>
      </c>
      <c r="C133" s="136">
        <f>C135+C136</f>
        <v>0</v>
      </c>
      <c r="D133" s="136">
        <f t="shared" ref="D133:L133" si="57">D135+D136</f>
        <v>0</v>
      </c>
      <c r="E133" s="136">
        <f t="shared" si="57"/>
        <v>0</v>
      </c>
      <c r="F133" s="136">
        <f t="shared" si="57"/>
        <v>0</v>
      </c>
      <c r="G133" s="136" t="e">
        <f t="shared" si="57"/>
        <v>#REF!</v>
      </c>
      <c r="H133" s="136" t="e">
        <f t="shared" si="57"/>
        <v>#REF!</v>
      </c>
      <c r="I133" s="136" t="e">
        <f t="shared" si="57"/>
        <v>#REF!</v>
      </c>
      <c r="J133" s="136" t="e">
        <f t="shared" si="57"/>
        <v>#REF!</v>
      </c>
      <c r="K133" s="136" t="e">
        <f t="shared" si="57"/>
        <v>#REF!</v>
      </c>
      <c r="L133" s="137" t="e">
        <f t="shared" si="57"/>
        <v>#REF!</v>
      </c>
      <c r="M133" s="138"/>
      <c r="N133" s="138"/>
      <c r="O133" s="138"/>
    </row>
    <row r="134" spans="1:15" x14ac:dyDescent="0.3">
      <c r="A134" s="107" t="s">
        <v>14</v>
      </c>
      <c r="B134" s="105" t="e">
        <f t="shared" ref="B134:L134" si="58">B135+B136</f>
        <v>#REF!</v>
      </c>
      <c r="C134" s="105">
        <f t="shared" si="58"/>
        <v>0</v>
      </c>
      <c r="D134" s="105">
        <f t="shared" si="58"/>
        <v>0</v>
      </c>
      <c r="E134" s="105">
        <f t="shared" si="58"/>
        <v>0</v>
      </c>
      <c r="F134" s="105">
        <f t="shared" si="58"/>
        <v>0</v>
      </c>
      <c r="G134" s="105" t="e">
        <f t="shared" si="58"/>
        <v>#REF!</v>
      </c>
      <c r="H134" s="105" t="e">
        <f t="shared" si="58"/>
        <v>#REF!</v>
      </c>
      <c r="I134" s="105" t="e">
        <f t="shared" si="58"/>
        <v>#REF!</v>
      </c>
      <c r="J134" s="105" t="e">
        <f t="shared" si="58"/>
        <v>#REF!</v>
      </c>
      <c r="K134" s="105" t="e">
        <f t="shared" si="58"/>
        <v>#REF!</v>
      </c>
      <c r="L134" s="111" t="e">
        <f t="shared" si="58"/>
        <v>#REF!</v>
      </c>
    </row>
    <row r="135" spans="1:15" hidden="1" x14ac:dyDescent="0.3">
      <c r="A135" s="107" t="s">
        <v>15</v>
      </c>
      <c r="B135" s="105"/>
      <c r="C135" s="108"/>
      <c r="D135" s="108"/>
      <c r="E135" s="108"/>
      <c r="F135" s="108"/>
      <c r="G135" s="108"/>
      <c r="H135" s="108"/>
      <c r="I135" s="108"/>
      <c r="J135" s="108"/>
      <c r="K135" s="108"/>
      <c r="L135" s="109"/>
    </row>
    <row r="136" spans="1:15" ht="52.5" thickBot="1" x14ac:dyDescent="0.35">
      <c r="A136" s="115" t="s">
        <v>16</v>
      </c>
      <c r="B136" s="104" t="e">
        <f>'3.PIELIKUMS'!#REF!</f>
        <v>#REF!</v>
      </c>
      <c r="C136" s="116"/>
      <c r="D136" s="116"/>
      <c r="E136" s="116"/>
      <c r="F136" s="116"/>
      <c r="G136" s="116" t="e">
        <f t="shared" ref="G136:L136" si="59">$B$136/6</f>
        <v>#REF!</v>
      </c>
      <c r="H136" s="116" t="e">
        <f t="shared" si="59"/>
        <v>#REF!</v>
      </c>
      <c r="I136" s="116" t="e">
        <f t="shared" si="59"/>
        <v>#REF!</v>
      </c>
      <c r="J136" s="116" t="e">
        <f t="shared" si="59"/>
        <v>#REF!</v>
      </c>
      <c r="K136" s="116" t="e">
        <f t="shared" si="59"/>
        <v>#REF!</v>
      </c>
      <c r="L136" s="125" t="e">
        <f t="shared" si="59"/>
        <v>#REF!</v>
      </c>
      <c r="M136" s="121" t="e">
        <f>G136+H136+I136+J136+K136+L136</f>
        <v>#REF!</v>
      </c>
      <c r="N136" s="121" t="e">
        <f>B136-M136</f>
        <v>#REF!</v>
      </c>
    </row>
    <row r="137" spans="1:15" ht="15.75" customHeight="1" thickBot="1" x14ac:dyDescent="0.35">
      <c r="A137" s="600" t="s">
        <v>35</v>
      </c>
      <c r="B137" s="601"/>
      <c r="C137" s="601"/>
      <c r="D137" s="601"/>
      <c r="E137" s="601"/>
      <c r="F137" s="601"/>
      <c r="G137" s="601"/>
      <c r="H137" s="601"/>
      <c r="I137" s="601"/>
      <c r="J137" s="601"/>
      <c r="K137" s="601"/>
      <c r="L137" s="602"/>
    </row>
    <row r="138" spans="1:15" x14ac:dyDescent="0.3">
      <c r="A138" s="106" t="s">
        <v>9</v>
      </c>
      <c r="B138" s="131" t="e">
        <f>B139+B140+B141+B142</f>
        <v>#REF!</v>
      </c>
      <c r="C138" s="131">
        <f>C139+C140+C141+C142</f>
        <v>0</v>
      </c>
      <c r="D138" s="131">
        <f t="shared" ref="D138:L138" si="60">D139+D140+D141+D142</f>
        <v>0</v>
      </c>
      <c r="E138" s="131">
        <f t="shared" si="60"/>
        <v>0</v>
      </c>
      <c r="F138" s="131">
        <f t="shared" si="60"/>
        <v>0</v>
      </c>
      <c r="G138" s="131" t="e">
        <f t="shared" si="60"/>
        <v>#REF!</v>
      </c>
      <c r="H138" s="131" t="e">
        <f t="shared" si="60"/>
        <v>#REF!</v>
      </c>
      <c r="I138" s="131" t="e">
        <f t="shared" si="60"/>
        <v>#REF!</v>
      </c>
      <c r="J138" s="131" t="e">
        <f t="shared" si="60"/>
        <v>#REF!</v>
      </c>
      <c r="K138" s="131" t="e">
        <f t="shared" si="60"/>
        <v>#REF!</v>
      </c>
      <c r="L138" s="132" t="e">
        <f t="shared" si="60"/>
        <v>#REF!</v>
      </c>
    </row>
    <row r="139" spans="1:15" hidden="1" x14ac:dyDescent="0.3">
      <c r="A139" s="107" t="s">
        <v>10</v>
      </c>
      <c r="B139" s="134"/>
      <c r="C139" s="134"/>
      <c r="D139" s="134"/>
      <c r="E139" s="134"/>
      <c r="F139" s="134"/>
      <c r="G139" s="134"/>
      <c r="H139" s="134"/>
      <c r="I139" s="134"/>
      <c r="J139" s="134"/>
      <c r="K139" s="134"/>
      <c r="L139" s="135"/>
    </row>
    <row r="140" spans="1:15" hidden="1" x14ac:dyDescent="0.3">
      <c r="A140" s="107" t="s">
        <v>11</v>
      </c>
      <c r="B140" s="134"/>
      <c r="C140" s="134"/>
      <c r="D140" s="134"/>
      <c r="E140" s="134"/>
      <c r="F140" s="134"/>
      <c r="G140" s="134"/>
      <c r="H140" s="134"/>
      <c r="I140" s="134"/>
      <c r="J140" s="134"/>
      <c r="K140" s="134"/>
      <c r="L140" s="135"/>
    </row>
    <row r="141" spans="1:15" ht="26" hidden="1" x14ac:dyDescent="0.3">
      <c r="A141" s="107" t="s">
        <v>12</v>
      </c>
      <c r="B141" s="134"/>
      <c r="C141" s="134"/>
      <c r="D141" s="134"/>
      <c r="E141" s="134"/>
      <c r="F141" s="134"/>
      <c r="G141" s="134"/>
      <c r="H141" s="134"/>
      <c r="I141" s="134"/>
      <c r="J141" s="134"/>
      <c r="K141" s="134"/>
      <c r="L141" s="135"/>
    </row>
    <row r="142" spans="1:15" ht="26" x14ac:dyDescent="0.3">
      <c r="A142" s="110" t="s">
        <v>13</v>
      </c>
      <c r="B142" s="136" t="e">
        <f>B144+B145</f>
        <v>#REF!</v>
      </c>
      <c r="C142" s="136">
        <f>C144+C145</f>
        <v>0</v>
      </c>
      <c r="D142" s="136">
        <f t="shared" ref="D142:L142" si="61">D144+D145</f>
        <v>0</v>
      </c>
      <c r="E142" s="136">
        <f t="shared" si="61"/>
        <v>0</v>
      </c>
      <c r="F142" s="136">
        <f t="shared" si="61"/>
        <v>0</v>
      </c>
      <c r="G142" s="136" t="e">
        <f t="shared" si="61"/>
        <v>#REF!</v>
      </c>
      <c r="H142" s="136" t="e">
        <f t="shared" si="61"/>
        <v>#REF!</v>
      </c>
      <c r="I142" s="136" t="e">
        <f t="shared" si="61"/>
        <v>#REF!</v>
      </c>
      <c r="J142" s="136" t="e">
        <f t="shared" si="61"/>
        <v>#REF!</v>
      </c>
      <c r="K142" s="136" t="e">
        <f t="shared" si="61"/>
        <v>#REF!</v>
      </c>
      <c r="L142" s="137" t="e">
        <f t="shared" si="61"/>
        <v>#REF!</v>
      </c>
    </row>
    <row r="143" spans="1:15" x14ac:dyDescent="0.3">
      <c r="A143" s="107" t="s">
        <v>14</v>
      </c>
      <c r="B143" s="105" t="e">
        <f t="shared" ref="B143:L143" si="62">B144+B145</f>
        <v>#REF!</v>
      </c>
      <c r="C143" s="105">
        <f t="shared" si="62"/>
        <v>0</v>
      </c>
      <c r="D143" s="105">
        <f t="shared" si="62"/>
        <v>0</v>
      </c>
      <c r="E143" s="105">
        <f t="shared" si="62"/>
        <v>0</v>
      </c>
      <c r="F143" s="105">
        <f t="shared" si="62"/>
        <v>0</v>
      </c>
      <c r="G143" s="105" t="e">
        <f t="shared" si="62"/>
        <v>#REF!</v>
      </c>
      <c r="H143" s="105" t="e">
        <f t="shared" si="62"/>
        <v>#REF!</v>
      </c>
      <c r="I143" s="105" t="e">
        <f t="shared" si="62"/>
        <v>#REF!</v>
      </c>
      <c r="J143" s="105" t="e">
        <f t="shared" si="62"/>
        <v>#REF!</v>
      </c>
      <c r="K143" s="105" t="e">
        <f t="shared" si="62"/>
        <v>#REF!</v>
      </c>
      <c r="L143" s="111" t="e">
        <f t="shared" si="62"/>
        <v>#REF!</v>
      </c>
    </row>
    <row r="144" spans="1:15" x14ac:dyDescent="0.3">
      <c r="A144" s="107" t="s">
        <v>15</v>
      </c>
      <c r="B144" s="126"/>
      <c r="C144" s="108"/>
      <c r="D144" s="108"/>
      <c r="E144" s="108"/>
      <c r="F144" s="108"/>
      <c r="G144" s="108"/>
      <c r="H144" s="108"/>
      <c r="I144" s="108"/>
      <c r="J144" s="108"/>
      <c r="K144" s="108"/>
      <c r="L144" s="109"/>
    </row>
    <row r="145" spans="1:15" ht="52.5" thickBot="1" x14ac:dyDescent="0.35">
      <c r="A145" s="115" t="s">
        <v>16</v>
      </c>
      <c r="B145" s="104" t="e">
        <f>'3.PIELIKUMS'!#REF!</f>
        <v>#REF!</v>
      </c>
      <c r="C145" s="116"/>
      <c r="D145" s="116"/>
      <c r="E145" s="116"/>
      <c r="F145" s="116"/>
      <c r="G145" s="116" t="e">
        <f t="shared" ref="G145:L145" si="63">$B$145/6</f>
        <v>#REF!</v>
      </c>
      <c r="H145" s="116" t="e">
        <f t="shared" si="63"/>
        <v>#REF!</v>
      </c>
      <c r="I145" s="116" t="e">
        <f t="shared" si="63"/>
        <v>#REF!</v>
      </c>
      <c r="J145" s="116" t="e">
        <f t="shared" si="63"/>
        <v>#REF!</v>
      </c>
      <c r="K145" s="116" t="e">
        <f t="shared" si="63"/>
        <v>#REF!</v>
      </c>
      <c r="L145" s="125" t="e">
        <f t="shared" si="63"/>
        <v>#REF!</v>
      </c>
      <c r="M145" s="121" t="e">
        <f>G145+H145+I145+J145+K145+L145</f>
        <v>#REF!</v>
      </c>
      <c r="N145" s="121" t="e">
        <f>B145-M145</f>
        <v>#REF!</v>
      </c>
    </row>
    <row r="146" spans="1:15" ht="17.25" customHeight="1" thickBot="1" x14ac:dyDescent="0.35">
      <c r="A146" s="610" t="s">
        <v>36</v>
      </c>
      <c r="B146" s="611"/>
      <c r="C146" s="611"/>
      <c r="D146" s="611"/>
      <c r="E146" s="611"/>
      <c r="F146" s="611"/>
      <c r="G146" s="611"/>
      <c r="H146" s="611"/>
      <c r="I146" s="611"/>
      <c r="J146" s="611"/>
      <c r="K146" s="611"/>
      <c r="L146" s="612"/>
    </row>
    <row r="147" spans="1:15" ht="16.5" customHeight="1" thickBot="1" x14ac:dyDescent="0.35">
      <c r="A147" s="613" t="s">
        <v>37</v>
      </c>
      <c r="B147" s="614"/>
      <c r="C147" s="614"/>
      <c r="D147" s="614"/>
      <c r="E147" s="614"/>
      <c r="F147" s="614"/>
      <c r="G147" s="614"/>
      <c r="H147" s="614"/>
      <c r="I147" s="614"/>
      <c r="J147" s="614"/>
      <c r="K147" s="614"/>
      <c r="L147" s="615"/>
    </row>
    <row r="148" spans="1:15" s="122" customFormat="1" x14ac:dyDescent="0.3">
      <c r="A148" s="106" t="s">
        <v>9</v>
      </c>
      <c r="B148" s="131">
        <f>B149+B150+B151+B152</f>
        <v>0</v>
      </c>
      <c r="C148" s="131">
        <f>C149+C150+C151+C152</f>
        <v>0</v>
      </c>
      <c r="D148" s="131">
        <f t="shared" ref="D148:L148" si="64">D149+D150+D151+D152</f>
        <v>0</v>
      </c>
      <c r="E148" s="131">
        <f t="shared" si="64"/>
        <v>0</v>
      </c>
      <c r="F148" s="131">
        <f t="shared" si="64"/>
        <v>0</v>
      </c>
      <c r="G148" s="131">
        <f t="shared" si="64"/>
        <v>0</v>
      </c>
      <c r="H148" s="131">
        <f t="shared" si="64"/>
        <v>0</v>
      </c>
      <c r="I148" s="131">
        <f t="shared" si="64"/>
        <v>0</v>
      </c>
      <c r="J148" s="131">
        <f t="shared" si="64"/>
        <v>0</v>
      </c>
      <c r="K148" s="131">
        <f t="shared" si="64"/>
        <v>0</v>
      </c>
      <c r="L148" s="132">
        <f t="shared" si="64"/>
        <v>0</v>
      </c>
    </row>
    <row r="149" spans="1:15" hidden="1" x14ac:dyDescent="0.3">
      <c r="A149" s="107" t="s">
        <v>10</v>
      </c>
      <c r="B149" s="134"/>
      <c r="C149" s="134"/>
      <c r="D149" s="134"/>
      <c r="E149" s="134"/>
      <c r="F149" s="134"/>
      <c r="G149" s="134"/>
      <c r="H149" s="134"/>
      <c r="I149" s="134"/>
      <c r="J149" s="134"/>
      <c r="K149" s="134"/>
      <c r="L149" s="135"/>
    </row>
    <row r="150" spans="1:15" hidden="1" x14ac:dyDescent="0.3">
      <c r="A150" s="107" t="s">
        <v>11</v>
      </c>
      <c r="B150" s="134"/>
      <c r="C150" s="134"/>
      <c r="D150" s="134"/>
      <c r="E150" s="134"/>
      <c r="F150" s="134"/>
      <c r="G150" s="134"/>
      <c r="H150" s="134"/>
      <c r="I150" s="134"/>
      <c r="J150" s="134"/>
      <c r="K150" s="134"/>
      <c r="L150" s="135"/>
    </row>
    <row r="151" spans="1:15" ht="26" hidden="1" x14ac:dyDescent="0.3">
      <c r="A151" s="107" t="s">
        <v>12</v>
      </c>
      <c r="B151" s="134"/>
      <c r="C151" s="134"/>
      <c r="D151" s="134"/>
      <c r="E151" s="134"/>
      <c r="F151" s="134"/>
      <c r="G151" s="134"/>
      <c r="H151" s="134"/>
      <c r="I151" s="134"/>
      <c r="J151" s="134"/>
      <c r="K151" s="134"/>
      <c r="L151" s="135"/>
    </row>
    <row r="152" spans="1:15" s="122" customFormat="1" ht="26" x14ac:dyDescent="0.3">
      <c r="A152" s="110" t="s">
        <v>13</v>
      </c>
      <c r="B152" s="136">
        <f>B154+B155</f>
        <v>0</v>
      </c>
      <c r="C152" s="136">
        <f>C154+C155</f>
        <v>0</v>
      </c>
      <c r="D152" s="136">
        <f t="shared" ref="D152:L152" si="65">D154+D155</f>
        <v>0</v>
      </c>
      <c r="E152" s="136">
        <f t="shared" si="65"/>
        <v>0</v>
      </c>
      <c r="F152" s="136">
        <f t="shared" si="65"/>
        <v>0</v>
      </c>
      <c r="G152" s="136">
        <f t="shared" si="65"/>
        <v>0</v>
      </c>
      <c r="H152" s="136">
        <f t="shared" si="65"/>
        <v>0</v>
      </c>
      <c r="I152" s="136">
        <f t="shared" si="65"/>
        <v>0</v>
      </c>
      <c r="J152" s="136">
        <f t="shared" si="65"/>
        <v>0</v>
      </c>
      <c r="K152" s="136">
        <f t="shared" si="65"/>
        <v>0</v>
      </c>
      <c r="L152" s="137">
        <f t="shared" si="65"/>
        <v>0</v>
      </c>
    </row>
    <row r="153" spans="1:15" x14ac:dyDescent="0.3">
      <c r="A153" s="107" t="s">
        <v>14</v>
      </c>
      <c r="B153" s="105">
        <f t="shared" ref="B153:L153" si="66">B154+B155</f>
        <v>0</v>
      </c>
      <c r="C153" s="105">
        <f t="shared" si="66"/>
        <v>0</v>
      </c>
      <c r="D153" s="105">
        <f t="shared" si="66"/>
        <v>0</v>
      </c>
      <c r="E153" s="105">
        <f t="shared" si="66"/>
        <v>0</v>
      </c>
      <c r="F153" s="105">
        <f t="shared" si="66"/>
        <v>0</v>
      </c>
      <c r="G153" s="105">
        <f t="shared" si="66"/>
        <v>0</v>
      </c>
      <c r="H153" s="105">
        <f t="shared" si="66"/>
        <v>0</v>
      </c>
      <c r="I153" s="105">
        <f t="shared" si="66"/>
        <v>0</v>
      </c>
      <c r="J153" s="105">
        <f t="shared" si="66"/>
        <v>0</v>
      </c>
      <c r="K153" s="105">
        <f t="shared" si="66"/>
        <v>0</v>
      </c>
      <c r="L153" s="111">
        <f t="shared" si="66"/>
        <v>0</v>
      </c>
    </row>
    <row r="154" spans="1:15" hidden="1" x14ac:dyDescent="0.3">
      <c r="A154" s="107" t="s">
        <v>15</v>
      </c>
      <c r="B154" s="105"/>
      <c r="C154" s="108"/>
      <c r="D154" s="108"/>
      <c r="E154" s="108"/>
      <c r="F154" s="108"/>
      <c r="G154" s="108"/>
      <c r="H154" s="108"/>
      <c r="I154" s="108"/>
      <c r="J154" s="108"/>
      <c r="K154" s="108"/>
      <c r="L154" s="109"/>
    </row>
    <row r="155" spans="1:15" ht="52.5" thickBot="1" x14ac:dyDescent="0.35">
      <c r="A155" s="112" t="s">
        <v>16</v>
      </c>
      <c r="B155" s="104">
        <f>'3.PIELIKUMS'!L73</f>
        <v>0</v>
      </c>
      <c r="C155" s="116"/>
      <c r="D155" s="116"/>
      <c r="E155" s="116"/>
      <c r="F155" s="116"/>
      <c r="G155" s="116">
        <f t="shared" ref="G155:L155" si="67">$B$155/6</f>
        <v>0</v>
      </c>
      <c r="H155" s="116">
        <f t="shared" si="67"/>
        <v>0</v>
      </c>
      <c r="I155" s="116">
        <f t="shared" si="67"/>
        <v>0</v>
      </c>
      <c r="J155" s="116">
        <f t="shared" si="67"/>
        <v>0</v>
      </c>
      <c r="K155" s="116">
        <f t="shared" si="67"/>
        <v>0</v>
      </c>
      <c r="L155" s="125">
        <f t="shared" si="67"/>
        <v>0</v>
      </c>
      <c r="M155" s="121">
        <f>G155+H155+I155+J155+K155+L155</f>
        <v>0</v>
      </c>
      <c r="N155" s="121">
        <f>B155-M155</f>
        <v>0</v>
      </c>
    </row>
    <row r="156" spans="1:15" s="122" customFormat="1" ht="15.75" customHeight="1" thickBot="1" x14ac:dyDescent="0.35">
      <c r="A156" s="600" t="s">
        <v>38</v>
      </c>
      <c r="B156" s="601"/>
      <c r="C156" s="601"/>
      <c r="D156" s="601"/>
      <c r="E156" s="601"/>
      <c r="F156" s="601"/>
      <c r="G156" s="601"/>
      <c r="H156" s="601"/>
      <c r="I156" s="601"/>
      <c r="J156" s="601"/>
      <c r="K156" s="601"/>
      <c r="L156" s="602"/>
    </row>
    <row r="157" spans="1:15" x14ac:dyDescent="0.3">
      <c r="A157" s="106" t="s">
        <v>9</v>
      </c>
      <c r="B157" s="131">
        <f>B158+B159+B160+B161</f>
        <v>0</v>
      </c>
      <c r="C157" s="131">
        <f>C158+C159+C160+C161</f>
        <v>0</v>
      </c>
      <c r="D157" s="131">
        <f t="shared" ref="D157:L157" si="68">D158+D159+D160+D161</f>
        <v>0</v>
      </c>
      <c r="E157" s="131">
        <f t="shared" si="68"/>
        <v>0</v>
      </c>
      <c r="F157" s="131">
        <f t="shared" si="68"/>
        <v>0</v>
      </c>
      <c r="G157" s="131">
        <f t="shared" si="68"/>
        <v>0</v>
      </c>
      <c r="H157" s="131">
        <f t="shared" si="68"/>
        <v>0</v>
      </c>
      <c r="I157" s="131">
        <f t="shared" si="68"/>
        <v>0</v>
      </c>
      <c r="J157" s="131">
        <f t="shared" si="68"/>
        <v>0</v>
      </c>
      <c r="K157" s="131">
        <f t="shared" si="68"/>
        <v>0</v>
      </c>
      <c r="L157" s="132">
        <f t="shared" si="68"/>
        <v>0</v>
      </c>
      <c r="M157" s="138"/>
      <c r="N157" s="138"/>
      <c r="O157" s="138"/>
    </row>
    <row r="158" spans="1:15" hidden="1" x14ac:dyDescent="0.3">
      <c r="A158" s="107" t="s">
        <v>10</v>
      </c>
      <c r="B158" s="134"/>
      <c r="C158" s="134"/>
      <c r="D158" s="134"/>
      <c r="E158" s="134"/>
      <c r="F158" s="134"/>
      <c r="G158" s="134"/>
      <c r="H158" s="134"/>
      <c r="I158" s="134"/>
      <c r="J158" s="134"/>
      <c r="K158" s="134"/>
      <c r="L158" s="135"/>
      <c r="M158" s="138"/>
      <c r="N158" s="138"/>
      <c r="O158" s="138"/>
    </row>
    <row r="159" spans="1:15" hidden="1" x14ac:dyDescent="0.3">
      <c r="A159" s="107" t="s">
        <v>11</v>
      </c>
      <c r="B159" s="134"/>
      <c r="C159" s="134"/>
      <c r="D159" s="134"/>
      <c r="E159" s="134"/>
      <c r="F159" s="134"/>
      <c r="G159" s="134"/>
      <c r="H159" s="134"/>
      <c r="I159" s="134"/>
      <c r="J159" s="134"/>
      <c r="K159" s="134"/>
      <c r="L159" s="135"/>
      <c r="M159" s="138"/>
      <c r="N159" s="138"/>
      <c r="O159" s="138"/>
    </row>
    <row r="160" spans="1:15" ht="26" hidden="1" x14ac:dyDescent="0.3">
      <c r="A160" s="107" t="s">
        <v>12</v>
      </c>
      <c r="B160" s="134"/>
      <c r="C160" s="134"/>
      <c r="D160" s="134"/>
      <c r="E160" s="134"/>
      <c r="F160" s="134"/>
      <c r="G160" s="134"/>
      <c r="H160" s="134"/>
      <c r="I160" s="134"/>
      <c r="J160" s="134"/>
      <c r="K160" s="134"/>
      <c r="L160" s="135"/>
      <c r="M160" s="138"/>
      <c r="N160" s="138"/>
      <c r="O160" s="138"/>
    </row>
    <row r="161" spans="1:15" ht="26" x14ac:dyDescent="0.3">
      <c r="A161" s="110" t="s">
        <v>13</v>
      </c>
      <c r="B161" s="136">
        <f>B163+B164</f>
        <v>0</v>
      </c>
      <c r="C161" s="136">
        <f>C163+C164</f>
        <v>0</v>
      </c>
      <c r="D161" s="136">
        <f t="shared" ref="D161:L161" si="69">D163+D164</f>
        <v>0</v>
      </c>
      <c r="E161" s="136">
        <f t="shared" si="69"/>
        <v>0</v>
      </c>
      <c r="F161" s="136">
        <f t="shared" si="69"/>
        <v>0</v>
      </c>
      <c r="G161" s="136">
        <f t="shared" si="69"/>
        <v>0</v>
      </c>
      <c r="H161" s="136">
        <f t="shared" si="69"/>
        <v>0</v>
      </c>
      <c r="I161" s="136">
        <f t="shared" si="69"/>
        <v>0</v>
      </c>
      <c r="J161" s="136">
        <f t="shared" si="69"/>
        <v>0</v>
      </c>
      <c r="K161" s="136">
        <f t="shared" si="69"/>
        <v>0</v>
      </c>
      <c r="L161" s="137">
        <f t="shared" si="69"/>
        <v>0</v>
      </c>
      <c r="M161" s="138"/>
      <c r="N161" s="138"/>
      <c r="O161" s="138"/>
    </row>
    <row r="162" spans="1:15" x14ac:dyDescent="0.3">
      <c r="A162" s="107" t="s">
        <v>14</v>
      </c>
      <c r="B162" s="105">
        <f t="shared" ref="B162:L162" si="70">B163+B164</f>
        <v>0</v>
      </c>
      <c r="C162" s="105">
        <f t="shared" si="70"/>
        <v>0</v>
      </c>
      <c r="D162" s="105">
        <f t="shared" si="70"/>
        <v>0</v>
      </c>
      <c r="E162" s="105">
        <f t="shared" si="70"/>
        <v>0</v>
      </c>
      <c r="F162" s="105">
        <f t="shared" si="70"/>
        <v>0</v>
      </c>
      <c r="G162" s="105">
        <f t="shared" si="70"/>
        <v>0</v>
      </c>
      <c r="H162" s="105">
        <f t="shared" si="70"/>
        <v>0</v>
      </c>
      <c r="I162" s="105">
        <f t="shared" si="70"/>
        <v>0</v>
      </c>
      <c r="J162" s="105">
        <f t="shared" si="70"/>
        <v>0</v>
      </c>
      <c r="K162" s="105">
        <f t="shared" si="70"/>
        <v>0</v>
      </c>
      <c r="L162" s="111">
        <f t="shared" si="70"/>
        <v>0</v>
      </c>
    </row>
    <row r="163" spans="1:15" hidden="1" x14ac:dyDescent="0.3">
      <c r="A163" s="107" t="s">
        <v>15</v>
      </c>
      <c r="B163" s="105"/>
      <c r="C163" s="108"/>
      <c r="D163" s="108"/>
      <c r="E163" s="108"/>
      <c r="F163" s="108"/>
      <c r="G163" s="108"/>
      <c r="H163" s="108"/>
      <c r="I163" s="108"/>
      <c r="J163" s="108"/>
      <c r="K163" s="108"/>
      <c r="L163" s="109"/>
    </row>
    <row r="164" spans="1:15" ht="52.5" thickBot="1" x14ac:dyDescent="0.35">
      <c r="A164" s="115" t="s">
        <v>16</v>
      </c>
      <c r="B164" s="104">
        <f>'3.PIELIKUMS'!L75</f>
        <v>0</v>
      </c>
      <c r="C164" s="116"/>
      <c r="D164" s="116"/>
      <c r="E164" s="116"/>
      <c r="F164" s="116"/>
      <c r="G164" s="116">
        <f t="shared" ref="G164:L164" si="71">$B$164/6</f>
        <v>0</v>
      </c>
      <c r="H164" s="116">
        <f t="shared" si="71"/>
        <v>0</v>
      </c>
      <c r="I164" s="116">
        <f t="shared" si="71"/>
        <v>0</v>
      </c>
      <c r="J164" s="116">
        <f t="shared" si="71"/>
        <v>0</v>
      </c>
      <c r="K164" s="116">
        <f t="shared" si="71"/>
        <v>0</v>
      </c>
      <c r="L164" s="125">
        <f t="shared" si="71"/>
        <v>0</v>
      </c>
      <c r="M164" s="121">
        <f>G164+H164+I164+J164+K164+L164</f>
        <v>0</v>
      </c>
      <c r="N164" s="121">
        <f>B164-M164</f>
        <v>0</v>
      </c>
    </row>
    <row r="165" spans="1:15" ht="16.5" customHeight="1" thickBot="1" x14ac:dyDescent="0.35">
      <c r="A165" s="600" t="s">
        <v>39</v>
      </c>
      <c r="B165" s="601"/>
      <c r="C165" s="601"/>
      <c r="D165" s="601"/>
      <c r="E165" s="601"/>
      <c r="F165" s="601"/>
      <c r="G165" s="601"/>
      <c r="H165" s="601"/>
      <c r="I165" s="601"/>
      <c r="J165" s="601"/>
      <c r="K165" s="601"/>
      <c r="L165" s="602"/>
    </row>
    <row r="166" spans="1:15" x14ac:dyDescent="0.3">
      <c r="A166" s="106" t="s">
        <v>9</v>
      </c>
      <c r="B166" s="131">
        <f>B167+B168+B169+B170</f>
        <v>0</v>
      </c>
      <c r="C166" s="131">
        <f>C167+C168+C169+C170</f>
        <v>0</v>
      </c>
      <c r="D166" s="131">
        <f t="shared" ref="D166:L166" si="72">D167+D168+D169+D170</f>
        <v>0</v>
      </c>
      <c r="E166" s="131">
        <f t="shared" si="72"/>
        <v>0</v>
      </c>
      <c r="F166" s="131">
        <f t="shared" si="72"/>
        <v>0</v>
      </c>
      <c r="G166" s="131">
        <f t="shared" si="72"/>
        <v>0</v>
      </c>
      <c r="H166" s="131">
        <f t="shared" si="72"/>
        <v>0</v>
      </c>
      <c r="I166" s="131">
        <f t="shared" si="72"/>
        <v>0</v>
      </c>
      <c r="J166" s="131">
        <f t="shared" si="72"/>
        <v>0</v>
      </c>
      <c r="K166" s="131">
        <f t="shared" si="72"/>
        <v>0</v>
      </c>
      <c r="L166" s="132">
        <f t="shared" si="72"/>
        <v>0</v>
      </c>
    </row>
    <row r="167" spans="1:15" hidden="1" x14ac:dyDescent="0.3">
      <c r="A167" s="107" t="s">
        <v>10</v>
      </c>
      <c r="B167" s="134"/>
      <c r="C167" s="134"/>
      <c r="D167" s="134"/>
      <c r="E167" s="134"/>
      <c r="F167" s="134"/>
      <c r="G167" s="134"/>
      <c r="H167" s="134"/>
      <c r="I167" s="134"/>
      <c r="J167" s="134"/>
      <c r="K167" s="134"/>
      <c r="L167" s="135"/>
    </row>
    <row r="168" spans="1:15" hidden="1" x14ac:dyDescent="0.3">
      <c r="A168" s="107" t="s">
        <v>11</v>
      </c>
      <c r="B168" s="134"/>
      <c r="C168" s="134"/>
      <c r="D168" s="134"/>
      <c r="E168" s="134"/>
      <c r="F168" s="134"/>
      <c r="G168" s="134"/>
      <c r="H168" s="134"/>
      <c r="I168" s="134"/>
      <c r="J168" s="134"/>
      <c r="K168" s="134"/>
      <c r="L168" s="135"/>
    </row>
    <row r="169" spans="1:15" ht="26" hidden="1" x14ac:dyDescent="0.3">
      <c r="A169" s="107" t="s">
        <v>12</v>
      </c>
      <c r="B169" s="134"/>
      <c r="C169" s="134"/>
      <c r="D169" s="134"/>
      <c r="E169" s="134"/>
      <c r="F169" s="134"/>
      <c r="G169" s="134"/>
      <c r="H169" s="134"/>
      <c r="I169" s="134"/>
      <c r="J169" s="134"/>
      <c r="K169" s="134"/>
      <c r="L169" s="135"/>
    </row>
    <row r="170" spans="1:15" ht="26" x14ac:dyDescent="0.3">
      <c r="A170" s="110" t="s">
        <v>13</v>
      </c>
      <c r="B170" s="136">
        <f>B172+B173</f>
        <v>0</v>
      </c>
      <c r="C170" s="136">
        <f>C172+C173</f>
        <v>0</v>
      </c>
      <c r="D170" s="136">
        <f t="shared" ref="D170:L170" si="73">D172+D173</f>
        <v>0</v>
      </c>
      <c r="E170" s="136">
        <f t="shared" si="73"/>
        <v>0</v>
      </c>
      <c r="F170" s="136">
        <f t="shared" si="73"/>
        <v>0</v>
      </c>
      <c r="G170" s="136">
        <f t="shared" si="73"/>
        <v>0</v>
      </c>
      <c r="H170" s="136">
        <f t="shared" si="73"/>
        <v>0</v>
      </c>
      <c r="I170" s="136">
        <f t="shared" si="73"/>
        <v>0</v>
      </c>
      <c r="J170" s="136">
        <f t="shared" si="73"/>
        <v>0</v>
      </c>
      <c r="K170" s="136">
        <f t="shared" si="73"/>
        <v>0</v>
      </c>
      <c r="L170" s="137">
        <f t="shared" si="73"/>
        <v>0</v>
      </c>
    </row>
    <row r="171" spans="1:15" x14ac:dyDescent="0.3">
      <c r="A171" s="107" t="s">
        <v>14</v>
      </c>
      <c r="B171" s="105">
        <f t="shared" ref="B171:L171" si="74">B172+B173</f>
        <v>0</v>
      </c>
      <c r="C171" s="105">
        <f t="shared" si="74"/>
        <v>0</v>
      </c>
      <c r="D171" s="105">
        <f t="shared" si="74"/>
        <v>0</v>
      </c>
      <c r="E171" s="105">
        <f t="shared" si="74"/>
        <v>0</v>
      </c>
      <c r="F171" s="105">
        <f t="shared" si="74"/>
        <v>0</v>
      </c>
      <c r="G171" s="105">
        <f t="shared" si="74"/>
        <v>0</v>
      </c>
      <c r="H171" s="105">
        <f t="shared" si="74"/>
        <v>0</v>
      </c>
      <c r="I171" s="105">
        <f t="shared" si="74"/>
        <v>0</v>
      </c>
      <c r="J171" s="105">
        <f t="shared" si="74"/>
        <v>0</v>
      </c>
      <c r="K171" s="105">
        <f t="shared" si="74"/>
        <v>0</v>
      </c>
      <c r="L171" s="111">
        <f t="shared" si="74"/>
        <v>0</v>
      </c>
    </row>
    <row r="172" spans="1:15" hidden="1" x14ac:dyDescent="0.3">
      <c r="A172" s="107" t="s">
        <v>15</v>
      </c>
      <c r="B172" s="105"/>
      <c r="C172" s="108"/>
      <c r="D172" s="108"/>
      <c r="E172" s="108"/>
      <c r="F172" s="108"/>
      <c r="G172" s="108"/>
      <c r="H172" s="108"/>
      <c r="I172" s="108"/>
      <c r="J172" s="108"/>
      <c r="K172" s="108"/>
      <c r="L172" s="109"/>
    </row>
    <row r="173" spans="1:15" ht="52.5" thickBot="1" x14ac:dyDescent="0.35">
      <c r="A173" s="115" t="s">
        <v>16</v>
      </c>
      <c r="B173" s="104">
        <f>'3.PIELIKUMS'!L81</f>
        <v>0</v>
      </c>
      <c r="C173" s="116"/>
      <c r="D173" s="116"/>
      <c r="E173" s="116"/>
      <c r="F173" s="116"/>
      <c r="G173" s="116">
        <f t="shared" ref="G173:L173" si="75">$B$173/6</f>
        <v>0</v>
      </c>
      <c r="H173" s="116">
        <f t="shared" si="75"/>
        <v>0</v>
      </c>
      <c r="I173" s="116">
        <f t="shared" si="75"/>
        <v>0</v>
      </c>
      <c r="J173" s="116">
        <f t="shared" si="75"/>
        <v>0</v>
      </c>
      <c r="K173" s="116">
        <f t="shared" si="75"/>
        <v>0</v>
      </c>
      <c r="L173" s="125">
        <f t="shared" si="75"/>
        <v>0</v>
      </c>
      <c r="M173" s="121">
        <f>G173+H173+I173+J173+K173+L173</f>
        <v>0</v>
      </c>
      <c r="N173" s="121">
        <f>B173-M173</f>
        <v>0</v>
      </c>
    </row>
    <row r="174" spans="1:15" ht="17.25" customHeight="1" thickBot="1" x14ac:dyDescent="0.35">
      <c r="A174" s="600" t="s">
        <v>40</v>
      </c>
      <c r="B174" s="601"/>
      <c r="C174" s="601"/>
      <c r="D174" s="601"/>
      <c r="E174" s="601"/>
      <c r="F174" s="601"/>
      <c r="G174" s="601"/>
      <c r="H174" s="601"/>
      <c r="I174" s="601"/>
      <c r="J174" s="601"/>
      <c r="K174" s="601"/>
      <c r="L174" s="602"/>
    </row>
    <row r="175" spans="1:15" x14ac:dyDescent="0.3">
      <c r="A175" s="106" t="s">
        <v>9</v>
      </c>
      <c r="B175" s="131">
        <f>B176+B177+B178+B179</f>
        <v>0</v>
      </c>
      <c r="C175" s="131">
        <f>C176+C177+C178+C179</f>
        <v>0</v>
      </c>
      <c r="D175" s="131">
        <f t="shared" ref="D175:L175" si="76">D176+D177+D178+D179</f>
        <v>0</v>
      </c>
      <c r="E175" s="131">
        <f t="shared" si="76"/>
        <v>0</v>
      </c>
      <c r="F175" s="131">
        <f t="shared" si="76"/>
        <v>0</v>
      </c>
      <c r="G175" s="131">
        <f t="shared" si="76"/>
        <v>0</v>
      </c>
      <c r="H175" s="131">
        <f t="shared" si="76"/>
        <v>0</v>
      </c>
      <c r="I175" s="131">
        <f t="shared" si="76"/>
        <v>0</v>
      </c>
      <c r="J175" s="131">
        <f t="shared" si="76"/>
        <v>0</v>
      </c>
      <c r="K175" s="131">
        <f t="shared" si="76"/>
        <v>0</v>
      </c>
      <c r="L175" s="132">
        <f t="shared" si="76"/>
        <v>0</v>
      </c>
      <c r="M175" s="138"/>
      <c r="N175" s="138"/>
      <c r="O175" s="138"/>
    </row>
    <row r="176" spans="1:15" hidden="1" x14ac:dyDescent="0.3">
      <c r="A176" s="107" t="s">
        <v>10</v>
      </c>
      <c r="B176" s="134"/>
      <c r="C176" s="134"/>
      <c r="D176" s="134"/>
      <c r="E176" s="134"/>
      <c r="F176" s="134"/>
      <c r="G176" s="134"/>
      <c r="H176" s="134"/>
      <c r="I176" s="134"/>
      <c r="J176" s="134"/>
      <c r="K176" s="134"/>
      <c r="L176" s="135"/>
      <c r="M176" s="138"/>
      <c r="N176" s="138"/>
      <c r="O176" s="138"/>
    </row>
    <row r="177" spans="1:15" hidden="1" x14ac:dyDescent="0.3">
      <c r="A177" s="107" t="s">
        <v>11</v>
      </c>
      <c r="B177" s="134"/>
      <c r="C177" s="134"/>
      <c r="D177" s="134"/>
      <c r="E177" s="134"/>
      <c r="F177" s="134"/>
      <c r="G177" s="134"/>
      <c r="H177" s="134"/>
      <c r="I177" s="134"/>
      <c r="J177" s="134"/>
      <c r="K177" s="134"/>
      <c r="L177" s="135"/>
      <c r="M177" s="138"/>
      <c r="N177" s="138"/>
      <c r="O177" s="138"/>
    </row>
    <row r="178" spans="1:15" ht="26" hidden="1" x14ac:dyDescent="0.3">
      <c r="A178" s="107" t="s">
        <v>12</v>
      </c>
      <c r="B178" s="134"/>
      <c r="C178" s="134"/>
      <c r="D178" s="134"/>
      <c r="E178" s="134"/>
      <c r="F178" s="134"/>
      <c r="G178" s="134"/>
      <c r="H178" s="134"/>
      <c r="I178" s="134"/>
      <c r="J178" s="134"/>
      <c r="K178" s="134"/>
      <c r="L178" s="135"/>
      <c r="M178" s="138"/>
      <c r="N178" s="138"/>
      <c r="O178" s="138"/>
    </row>
    <row r="179" spans="1:15" ht="26" x14ac:dyDescent="0.3">
      <c r="A179" s="110" t="s">
        <v>13</v>
      </c>
      <c r="B179" s="136">
        <f>B181+B182</f>
        <v>0</v>
      </c>
      <c r="C179" s="136">
        <f>C181+C182</f>
        <v>0</v>
      </c>
      <c r="D179" s="136">
        <f t="shared" ref="D179:L179" si="77">D181+D182</f>
        <v>0</v>
      </c>
      <c r="E179" s="136">
        <f t="shared" si="77"/>
        <v>0</v>
      </c>
      <c r="F179" s="136">
        <f t="shared" si="77"/>
        <v>0</v>
      </c>
      <c r="G179" s="136">
        <f t="shared" si="77"/>
        <v>0</v>
      </c>
      <c r="H179" s="136">
        <f t="shared" si="77"/>
        <v>0</v>
      </c>
      <c r="I179" s="136">
        <f t="shared" si="77"/>
        <v>0</v>
      </c>
      <c r="J179" s="136">
        <f t="shared" si="77"/>
        <v>0</v>
      </c>
      <c r="K179" s="136">
        <f t="shared" si="77"/>
        <v>0</v>
      </c>
      <c r="L179" s="137">
        <f t="shared" si="77"/>
        <v>0</v>
      </c>
      <c r="M179" s="138"/>
      <c r="N179" s="138"/>
      <c r="O179" s="138"/>
    </row>
    <row r="180" spans="1:15" x14ac:dyDescent="0.3">
      <c r="A180" s="107" t="s">
        <v>14</v>
      </c>
      <c r="B180" s="105">
        <f t="shared" ref="B180:L180" si="78">B181+B182</f>
        <v>0</v>
      </c>
      <c r="C180" s="105">
        <f t="shared" si="78"/>
        <v>0</v>
      </c>
      <c r="D180" s="105">
        <f t="shared" si="78"/>
        <v>0</v>
      </c>
      <c r="E180" s="105">
        <f t="shared" si="78"/>
        <v>0</v>
      </c>
      <c r="F180" s="105">
        <f t="shared" si="78"/>
        <v>0</v>
      </c>
      <c r="G180" s="105">
        <f t="shared" si="78"/>
        <v>0</v>
      </c>
      <c r="H180" s="105">
        <f t="shared" si="78"/>
        <v>0</v>
      </c>
      <c r="I180" s="105">
        <f t="shared" si="78"/>
        <v>0</v>
      </c>
      <c r="J180" s="105">
        <f t="shared" si="78"/>
        <v>0</v>
      </c>
      <c r="K180" s="105">
        <f t="shared" si="78"/>
        <v>0</v>
      </c>
      <c r="L180" s="111">
        <f t="shared" si="78"/>
        <v>0</v>
      </c>
    </row>
    <row r="181" spans="1:15" hidden="1" x14ac:dyDescent="0.3">
      <c r="A181" s="107" t="s">
        <v>15</v>
      </c>
      <c r="B181" s="105"/>
      <c r="C181" s="108"/>
      <c r="D181" s="108"/>
      <c r="E181" s="108"/>
      <c r="F181" s="108"/>
      <c r="G181" s="108"/>
      <c r="H181" s="108"/>
      <c r="I181" s="108"/>
      <c r="J181" s="108"/>
      <c r="K181" s="108"/>
      <c r="L181" s="109"/>
    </row>
    <row r="182" spans="1:15" ht="52.5" thickBot="1" x14ac:dyDescent="0.35">
      <c r="A182" s="115" t="s">
        <v>16</v>
      </c>
      <c r="B182" s="104">
        <f>'3.PIELIKUMS'!L119</f>
        <v>0</v>
      </c>
      <c r="C182" s="116"/>
      <c r="D182" s="116"/>
      <c r="E182" s="116"/>
      <c r="F182" s="116"/>
      <c r="G182" s="116">
        <f t="shared" ref="G182:L182" si="79">$B$182/6</f>
        <v>0</v>
      </c>
      <c r="H182" s="116">
        <f t="shared" si="79"/>
        <v>0</v>
      </c>
      <c r="I182" s="116">
        <f t="shared" si="79"/>
        <v>0</v>
      </c>
      <c r="J182" s="116">
        <f t="shared" si="79"/>
        <v>0</v>
      </c>
      <c r="K182" s="116">
        <f t="shared" si="79"/>
        <v>0</v>
      </c>
      <c r="L182" s="125">
        <f t="shared" si="79"/>
        <v>0</v>
      </c>
      <c r="M182" s="121">
        <f>G182+H182+I182+J182+K182+L182</f>
        <v>0</v>
      </c>
      <c r="N182" s="121">
        <f>B182-M182</f>
        <v>0</v>
      </c>
    </row>
    <row r="183" spans="1:15" ht="20.25" customHeight="1" thickBot="1" x14ac:dyDescent="0.35">
      <c r="A183" s="600" t="s">
        <v>41</v>
      </c>
      <c r="B183" s="601"/>
      <c r="C183" s="603"/>
      <c r="D183" s="603"/>
      <c r="E183" s="603"/>
      <c r="F183" s="603"/>
      <c r="G183" s="603"/>
      <c r="H183" s="603"/>
      <c r="I183" s="603"/>
      <c r="J183" s="603"/>
      <c r="K183" s="603"/>
      <c r="L183" s="604"/>
    </row>
    <row r="184" spans="1:15" x14ac:dyDescent="0.3">
      <c r="A184" s="106" t="s">
        <v>9</v>
      </c>
      <c r="B184" s="131" t="e">
        <f>B185+B186+B187+B188</f>
        <v>#REF!</v>
      </c>
      <c r="C184" s="131">
        <f>C185+C186+C187+C188</f>
        <v>0</v>
      </c>
      <c r="D184" s="131">
        <f t="shared" ref="D184:L184" si="80">D185+D186+D187+D188</f>
        <v>0</v>
      </c>
      <c r="E184" s="131">
        <f t="shared" si="80"/>
        <v>0</v>
      </c>
      <c r="F184" s="131">
        <f t="shared" si="80"/>
        <v>0</v>
      </c>
      <c r="G184" s="131" t="e">
        <f t="shared" si="80"/>
        <v>#REF!</v>
      </c>
      <c r="H184" s="131" t="e">
        <f t="shared" si="80"/>
        <v>#REF!</v>
      </c>
      <c r="I184" s="131" t="e">
        <f t="shared" si="80"/>
        <v>#REF!</v>
      </c>
      <c r="J184" s="131" t="e">
        <f t="shared" si="80"/>
        <v>#REF!</v>
      </c>
      <c r="K184" s="131" t="e">
        <f t="shared" si="80"/>
        <v>#REF!</v>
      </c>
      <c r="L184" s="132" t="e">
        <f t="shared" si="80"/>
        <v>#REF!</v>
      </c>
    </row>
    <row r="185" spans="1:15" hidden="1" x14ac:dyDescent="0.3">
      <c r="A185" s="107" t="s">
        <v>10</v>
      </c>
      <c r="B185" s="134"/>
      <c r="C185" s="134"/>
      <c r="D185" s="134"/>
      <c r="E185" s="134"/>
      <c r="F185" s="134"/>
      <c r="G185" s="134"/>
      <c r="H185" s="134"/>
      <c r="I185" s="134"/>
      <c r="J185" s="134"/>
      <c r="K185" s="134"/>
      <c r="L185" s="135"/>
    </row>
    <row r="186" spans="1:15" hidden="1" x14ac:dyDescent="0.3">
      <c r="A186" s="107" t="s">
        <v>11</v>
      </c>
      <c r="B186" s="134"/>
      <c r="C186" s="134"/>
      <c r="D186" s="134"/>
      <c r="E186" s="134"/>
      <c r="F186" s="134"/>
      <c r="G186" s="134"/>
      <c r="H186" s="134"/>
      <c r="I186" s="134"/>
      <c r="J186" s="134"/>
      <c r="K186" s="134"/>
      <c r="L186" s="135"/>
    </row>
    <row r="187" spans="1:15" ht="26" hidden="1" x14ac:dyDescent="0.3">
      <c r="A187" s="107" t="s">
        <v>12</v>
      </c>
      <c r="B187" s="134"/>
      <c r="C187" s="134"/>
      <c r="D187" s="134"/>
      <c r="E187" s="134"/>
      <c r="F187" s="134"/>
      <c r="G187" s="134"/>
      <c r="H187" s="134"/>
      <c r="I187" s="134"/>
      <c r="J187" s="134"/>
      <c r="K187" s="134"/>
      <c r="L187" s="135"/>
    </row>
    <row r="188" spans="1:15" ht="26" x14ac:dyDescent="0.3">
      <c r="A188" s="110" t="s">
        <v>13</v>
      </c>
      <c r="B188" s="136" t="e">
        <f>B190+B191</f>
        <v>#REF!</v>
      </c>
      <c r="C188" s="136">
        <f>C190+C191</f>
        <v>0</v>
      </c>
      <c r="D188" s="136">
        <f t="shared" ref="D188:L188" si="81">D190+D191</f>
        <v>0</v>
      </c>
      <c r="E188" s="136">
        <f t="shared" si="81"/>
        <v>0</v>
      </c>
      <c r="F188" s="136">
        <f t="shared" si="81"/>
        <v>0</v>
      </c>
      <c r="G188" s="136" t="e">
        <f t="shared" si="81"/>
        <v>#REF!</v>
      </c>
      <c r="H188" s="136" t="e">
        <f t="shared" si="81"/>
        <v>#REF!</v>
      </c>
      <c r="I188" s="136" t="e">
        <f t="shared" si="81"/>
        <v>#REF!</v>
      </c>
      <c r="J188" s="136" t="e">
        <f t="shared" si="81"/>
        <v>#REF!</v>
      </c>
      <c r="K188" s="136" t="e">
        <f t="shared" si="81"/>
        <v>#REF!</v>
      </c>
      <c r="L188" s="137" t="e">
        <f t="shared" si="81"/>
        <v>#REF!</v>
      </c>
    </row>
    <row r="189" spans="1:15" x14ac:dyDescent="0.3">
      <c r="A189" s="107" t="s">
        <v>14</v>
      </c>
      <c r="B189" s="105" t="e">
        <f t="shared" ref="B189:L189" si="82">B190+B191</f>
        <v>#REF!</v>
      </c>
      <c r="C189" s="105">
        <f t="shared" si="82"/>
        <v>0</v>
      </c>
      <c r="D189" s="105">
        <f t="shared" si="82"/>
        <v>0</v>
      </c>
      <c r="E189" s="105">
        <f t="shared" si="82"/>
        <v>0</v>
      </c>
      <c r="F189" s="105">
        <f t="shared" si="82"/>
        <v>0</v>
      </c>
      <c r="G189" s="105" t="e">
        <f t="shared" si="82"/>
        <v>#REF!</v>
      </c>
      <c r="H189" s="105" t="e">
        <f t="shared" si="82"/>
        <v>#REF!</v>
      </c>
      <c r="I189" s="105" t="e">
        <f t="shared" si="82"/>
        <v>#REF!</v>
      </c>
      <c r="J189" s="105" t="e">
        <f t="shared" si="82"/>
        <v>#REF!</v>
      </c>
      <c r="K189" s="105" t="e">
        <f t="shared" si="82"/>
        <v>#REF!</v>
      </c>
      <c r="L189" s="111" t="e">
        <f t="shared" si="82"/>
        <v>#REF!</v>
      </c>
    </row>
    <row r="190" spans="1:15" hidden="1" x14ac:dyDescent="0.3">
      <c r="A190" s="107" t="s">
        <v>15</v>
      </c>
      <c r="B190" s="105"/>
      <c r="C190" s="108"/>
      <c r="D190" s="108"/>
      <c r="E190" s="108"/>
      <c r="F190" s="108"/>
      <c r="G190" s="108"/>
      <c r="H190" s="108"/>
      <c r="I190" s="108"/>
      <c r="J190" s="108"/>
      <c r="K190" s="108"/>
      <c r="L190" s="109"/>
    </row>
    <row r="191" spans="1:15" ht="52.5" thickBot="1" x14ac:dyDescent="0.35">
      <c r="A191" s="115" t="s">
        <v>16</v>
      </c>
      <c r="B191" s="104" t="e">
        <f>'3.PIELIKUMS'!#REF!</f>
        <v>#REF!</v>
      </c>
      <c r="C191" s="116"/>
      <c r="D191" s="116"/>
      <c r="E191" s="116"/>
      <c r="F191" s="116"/>
      <c r="G191" s="116" t="e">
        <f t="shared" ref="G191:L191" si="83">$B$191/6</f>
        <v>#REF!</v>
      </c>
      <c r="H191" s="116" t="e">
        <f t="shared" si="83"/>
        <v>#REF!</v>
      </c>
      <c r="I191" s="116" t="e">
        <f t="shared" si="83"/>
        <v>#REF!</v>
      </c>
      <c r="J191" s="116" t="e">
        <f t="shared" si="83"/>
        <v>#REF!</v>
      </c>
      <c r="K191" s="116" t="e">
        <f t="shared" si="83"/>
        <v>#REF!</v>
      </c>
      <c r="L191" s="125" t="e">
        <f t="shared" si="83"/>
        <v>#REF!</v>
      </c>
      <c r="M191" s="121" t="e">
        <f>G191+H191+I191+J191+K191+L191</f>
        <v>#REF!</v>
      </c>
      <c r="N191" s="121" t="e">
        <f>B191-M191</f>
        <v>#REF!</v>
      </c>
    </row>
    <row r="192" spans="1:15" ht="17.25" customHeight="1" thickBot="1" x14ac:dyDescent="0.35">
      <c r="A192" s="600" t="s">
        <v>42</v>
      </c>
      <c r="B192" s="601"/>
      <c r="C192" s="603"/>
      <c r="D192" s="603"/>
      <c r="E192" s="603"/>
      <c r="F192" s="603"/>
      <c r="G192" s="603"/>
      <c r="H192" s="603"/>
      <c r="I192" s="603"/>
      <c r="J192" s="603"/>
      <c r="K192" s="603"/>
      <c r="L192" s="604"/>
    </row>
    <row r="193" spans="1:14" x14ac:dyDescent="0.3">
      <c r="A193" s="106" t="s">
        <v>9</v>
      </c>
      <c r="B193" s="140">
        <f>B194+B195+B196+B197</f>
        <v>0</v>
      </c>
      <c r="C193" s="140">
        <f>C194+C195+C196+C197</f>
        <v>0</v>
      </c>
      <c r="D193" s="140">
        <f t="shared" ref="D193:L193" si="84">D194+D195+D196+D197</f>
        <v>0</v>
      </c>
      <c r="E193" s="140">
        <f t="shared" si="84"/>
        <v>0</v>
      </c>
      <c r="F193" s="140">
        <f t="shared" si="84"/>
        <v>0</v>
      </c>
      <c r="G193" s="140">
        <f t="shared" si="84"/>
        <v>0</v>
      </c>
      <c r="H193" s="140">
        <f t="shared" si="84"/>
        <v>0</v>
      </c>
      <c r="I193" s="140">
        <f t="shared" si="84"/>
        <v>0</v>
      </c>
      <c r="J193" s="140">
        <f t="shared" si="84"/>
        <v>0</v>
      </c>
      <c r="K193" s="140">
        <f t="shared" si="84"/>
        <v>0</v>
      </c>
      <c r="L193" s="141">
        <f t="shared" si="84"/>
        <v>0</v>
      </c>
    </row>
    <row r="194" spans="1:14" hidden="1" x14ac:dyDescent="0.3">
      <c r="A194" s="107" t="s">
        <v>10</v>
      </c>
      <c r="B194" s="142"/>
      <c r="C194" s="142"/>
      <c r="D194" s="142"/>
      <c r="E194" s="142"/>
      <c r="F194" s="142"/>
      <c r="G194" s="142"/>
      <c r="H194" s="142"/>
      <c r="I194" s="142"/>
      <c r="J194" s="142"/>
      <c r="K194" s="142"/>
      <c r="L194" s="143"/>
    </row>
    <row r="195" spans="1:14" hidden="1" x14ac:dyDescent="0.3">
      <c r="A195" s="107" t="s">
        <v>11</v>
      </c>
      <c r="B195" s="142"/>
      <c r="C195" s="142"/>
      <c r="D195" s="142"/>
      <c r="E195" s="142"/>
      <c r="F195" s="142"/>
      <c r="G195" s="142"/>
      <c r="H195" s="142"/>
      <c r="I195" s="142"/>
      <c r="J195" s="142"/>
      <c r="K195" s="142"/>
      <c r="L195" s="143"/>
    </row>
    <row r="196" spans="1:14" ht="26" hidden="1" x14ac:dyDescent="0.3">
      <c r="A196" s="107" t="s">
        <v>12</v>
      </c>
      <c r="B196" s="142"/>
      <c r="C196" s="142"/>
      <c r="D196" s="142"/>
      <c r="E196" s="142"/>
      <c r="F196" s="142"/>
      <c r="G196" s="142"/>
      <c r="H196" s="142"/>
      <c r="I196" s="142"/>
      <c r="J196" s="142"/>
      <c r="K196" s="142"/>
      <c r="L196" s="143"/>
    </row>
    <row r="197" spans="1:14" ht="26" x14ac:dyDescent="0.3">
      <c r="A197" s="110" t="s">
        <v>13</v>
      </c>
      <c r="B197" s="144">
        <f>B199+B200</f>
        <v>0</v>
      </c>
      <c r="C197" s="144">
        <f>C199+C200</f>
        <v>0</v>
      </c>
      <c r="D197" s="144">
        <f t="shared" ref="D197:L197" si="85">D199+D200</f>
        <v>0</v>
      </c>
      <c r="E197" s="144">
        <f t="shared" si="85"/>
        <v>0</v>
      </c>
      <c r="F197" s="144">
        <f t="shared" si="85"/>
        <v>0</v>
      </c>
      <c r="G197" s="144">
        <f t="shared" si="85"/>
        <v>0</v>
      </c>
      <c r="H197" s="144">
        <f t="shared" si="85"/>
        <v>0</v>
      </c>
      <c r="I197" s="144">
        <f t="shared" si="85"/>
        <v>0</v>
      </c>
      <c r="J197" s="144">
        <f t="shared" si="85"/>
        <v>0</v>
      </c>
      <c r="K197" s="144">
        <f t="shared" si="85"/>
        <v>0</v>
      </c>
      <c r="L197" s="145">
        <f t="shared" si="85"/>
        <v>0</v>
      </c>
    </row>
    <row r="198" spans="1:14" x14ac:dyDescent="0.3">
      <c r="A198" s="107" t="s">
        <v>14</v>
      </c>
      <c r="B198" s="105">
        <f t="shared" ref="B198:L198" si="86">B199+B200</f>
        <v>0</v>
      </c>
      <c r="C198" s="105">
        <f t="shared" si="86"/>
        <v>0</v>
      </c>
      <c r="D198" s="105">
        <f t="shared" si="86"/>
        <v>0</v>
      </c>
      <c r="E198" s="105">
        <f t="shared" si="86"/>
        <v>0</v>
      </c>
      <c r="F198" s="105">
        <f t="shared" si="86"/>
        <v>0</v>
      </c>
      <c r="G198" s="105">
        <f t="shared" si="86"/>
        <v>0</v>
      </c>
      <c r="H198" s="105">
        <f t="shared" si="86"/>
        <v>0</v>
      </c>
      <c r="I198" s="105">
        <f t="shared" si="86"/>
        <v>0</v>
      </c>
      <c r="J198" s="105">
        <f t="shared" si="86"/>
        <v>0</v>
      </c>
      <c r="K198" s="105">
        <f t="shared" si="86"/>
        <v>0</v>
      </c>
      <c r="L198" s="111">
        <f t="shared" si="86"/>
        <v>0</v>
      </c>
    </row>
    <row r="199" spans="1:14" hidden="1" x14ac:dyDescent="0.3">
      <c r="A199" s="107" t="s">
        <v>15</v>
      </c>
      <c r="B199" s="105"/>
      <c r="C199" s="108"/>
      <c r="D199" s="108"/>
      <c r="E199" s="108"/>
      <c r="F199" s="108"/>
      <c r="G199" s="108"/>
      <c r="H199" s="108"/>
      <c r="I199" s="108"/>
      <c r="J199" s="108"/>
      <c r="K199" s="108"/>
      <c r="L199" s="109"/>
    </row>
    <row r="200" spans="1:14" ht="52.5" thickBot="1" x14ac:dyDescent="0.35">
      <c r="A200" s="115" t="s">
        <v>16</v>
      </c>
      <c r="B200" s="104">
        <f>'3.PIELIKUMS'!L86</f>
        <v>0</v>
      </c>
      <c r="C200" s="116"/>
      <c r="D200" s="116"/>
      <c r="E200" s="116"/>
      <c r="F200" s="116"/>
      <c r="G200" s="116">
        <f t="shared" ref="G200:L200" si="87">$B$200/6</f>
        <v>0</v>
      </c>
      <c r="H200" s="116">
        <f t="shared" si="87"/>
        <v>0</v>
      </c>
      <c r="I200" s="116">
        <f t="shared" si="87"/>
        <v>0</v>
      </c>
      <c r="J200" s="116">
        <f t="shared" si="87"/>
        <v>0</v>
      </c>
      <c r="K200" s="116">
        <f t="shared" si="87"/>
        <v>0</v>
      </c>
      <c r="L200" s="125">
        <f t="shared" si="87"/>
        <v>0</v>
      </c>
      <c r="M200" s="121">
        <f>G200+H200+I200+J200+K200+L200</f>
        <v>0</v>
      </c>
      <c r="N200" s="121">
        <f>B200-M200</f>
        <v>0</v>
      </c>
    </row>
    <row r="201" spans="1:14" ht="15.75" customHeight="1" thickBot="1" x14ac:dyDescent="0.35">
      <c r="A201" s="600" t="s">
        <v>43</v>
      </c>
      <c r="B201" s="601"/>
      <c r="C201" s="603"/>
      <c r="D201" s="603"/>
      <c r="E201" s="603"/>
      <c r="F201" s="603"/>
      <c r="G201" s="603"/>
      <c r="H201" s="603"/>
      <c r="I201" s="603"/>
      <c r="J201" s="603"/>
      <c r="K201" s="603"/>
      <c r="L201" s="604"/>
    </row>
    <row r="202" spans="1:14" x14ac:dyDescent="0.3">
      <c r="A202" s="106" t="s">
        <v>9</v>
      </c>
      <c r="B202" s="140">
        <f>B203+B204+B205+B206</f>
        <v>0</v>
      </c>
      <c r="C202" s="140">
        <f>C203+C204+C205+C206</f>
        <v>0</v>
      </c>
      <c r="D202" s="140">
        <f t="shared" ref="D202:L202" si="88">D203+D204+D205+D206</f>
        <v>0</v>
      </c>
      <c r="E202" s="140">
        <f t="shared" si="88"/>
        <v>0</v>
      </c>
      <c r="F202" s="140">
        <f t="shared" si="88"/>
        <v>0</v>
      </c>
      <c r="G202" s="140">
        <f t="shared" si="88"/>
        <v>0</v>
      </c>
      <c r="H202" s="140">
        <f t="shared" si="88"/>
        <v>0</v>
      </c>
      <c r="I202" s="140">
        <f t="shared" si="88"/>
        <v>0</v>
      </c>
      <c r="J202" s="140">
        <f t="shared" si="88"/>
        <v>0</v>
      </c>
      <c r="K202" s="140">
        <f t="shared" si="88"/>
        <v>0</v>
      </c>
      <c r="L202" s="141">
        <f t="shared" si="88"/>
        <v>0</v>
      </c>
    </row>
    <row r="203" spans="1:14" hidden="1" x14ac:dyDescent="0.3">
      <c r="A203" s="107" t="s">
        <v>10</v>
      </c>
      <c r="B203" s="142"/>
      <c r="C203" s="142"/>
      <c r="D203" s="142"/>
      <c r="E203" s="142"/>
      <c r="F203" s="142"/>
      <c r="G203" s="142"/>
      <c r="H203" s="142"/>
      <c r="I203" s="142"/>
      <c r="J203" s="142"/>
      <c r="K203" s="142"/>
      <c r="L203" s="143"/>
    </row>
    <row r="204" spans="1:14" hidden="1" x14ac:dyDescent="0.3">
      <c r="A204" s="107" t="s">
        <v>11</v>
      </c>
      <c r="B204" s="142"/>
      <c r="C204" s="142"/>
      <c r="D204" s="142"/>
      <c r="E204" s="142"/>
      <c r="F204" s="142"/>
      <c r="G204" s="142"/>
      <c r="H204" s="142"/>
      <c r="I204" s="142"/>
      <c r="J204" s="142"/>
      <c r="K204" s="142"/>
      <c r="L204" s="143"/>
    </row>
    <row r="205" spans="1:14" ht="26" hidden="1" x14ac:dyDescent="0.3">
      <c r="A205" s="107" t="s">
        <v>12</v>
      </c>
      <c r="B205" s="142"/>
      <c r="C205" s="142"/>
      <c r="D205" s="142"/>
      <c r="E205" s="142"/>
      <c r="F205" s="142"/>
      <c r="G205" s="142"/>
      <c r="H205" s="142"/>
      <c r="I205" s="142"/>
      <c r="J205" s="142"/>
      <c r="K205" s="142"/>
      <c r="L205" s="143"/>
    </row>
    <row r="206" spans="1:14" ht="26" x14ac:dyDescent="0.3">
      <c r="A206" s="110" t="s">
        <v>13</v>
      </c>
      <c r="B206" s="144">
        <f>B208+B209</f>
        <v>0</v>
      </c>
      <c r="C206" s="144">
        <f>C208+C209</f>
        <v>0</v>
      </c>
      <c r="D206" s="144">
        <f t="shared" ref="D206:L206" si="89">D208+D209</f>
        <v>0</v>
      </c>
      <c r="E206" s="144">
        <f t="shared" si="89"/>
        <v>0</v>
      </c>
      <c r="F206" s="144">
        <f t="shared" si="89"/>
        <v>0</v>
      </c>
      <c r="G206" s="144">
        <f t="shared" si="89"/>
        <v>0</v>
      </c>
      <c r="H206" s="144">
        <f t="shared" si="89"/>
        <v>0</v>
      </c>
      <c r="I206" s="144">
        <f t="shared" si="89"/>
        <v>0</v>
      </c>
      <c r="J206" s="144">
        <f t="shared" si="89"/>
        <v>0</v>
      </c>
      <c r="K206" s="144">
        <f t="shared" si="89"/>
        <v>0</v>
      </c>
      <c r="L206" s="145">
        <f t="shared" si="89"/>
        <v>0</v>
      </c>
    </row>
    <row r="207" spans="1:14" x14ac:dyDescent="0.3">
      <c r="A207" s="107" t="s">
        <v>14</v>
      </c>
      <c r="B207" s="105">
        <f>B208+B209</f>
        <v>0</v>
      </c>
      <c r="C207" s="105">
        <f t="shared" ref="C207:L207" si="90">C208+C209</f>
        <v>0</v>
      </c>
      <c r="D207" s="105">
        <f t="shared" si="90"/>
        <v>0</v>
      </c>
      <c r="E207" s="105">
        <f t="shared" si="90"/>
        <v>0</v>
      </c>
      <c r="F207" s="105">
        <f t="shared" si="90"/>
        <v>0</v>
      </c>
      <c r="G207" s="105">
        <f t="shared" si="90"/>
        <v>0</v>
      </c>
      <c r="H207" s="105">
        <f t="shared" si="90"/>
        <v>0</v>
      </c>
      <c r="I207" s="105">
        <f t="shared" si="90"/>
        <v>0</v>
      </c>
      <c r="J207" s="105">
        <f t="shared" si="90"/>
        <v>0</v>
      </c>
      <c r="K207" s="105">
        <f t="shared" si="90"/>
        <v>0</v>
      </c>
      <c r="L207" s="111">
        <f t="shared" si="90"/>
        <v>0</v>
      </c>
    </row>
    <row r="208" spans="1:14" hidden="1" x14ac:dyDescent="0.3">
      <c r="A208" s="107" t="s">
        <v>15</v>
      </c>
      <c r="B208" s="105"/>
      <c r="C208" s="108"/>
      <c r="D208" s="108"/>
      <c r="E208" s="108"/>
      <c r="F208" s="108"/>
      <c r="G208" s="108"/>
      <c r="H208" s="108"/>
      <c r="I208" s="108"/>
      <c r="J208" s="108"/>
      <c r="K208" s="108"/>
      <c r="L208" s="109"/>
    </row>
    <row r="209" spans="1:15" ht="52.5" thickBot="1" x14ac:dyDescent="0.35">
      <c r="A209" s="115" t="s">
        <v>16</v>
      </c>
      <c r="B209" s="104">
        <f>'3.PIELIKUMS'!L126</f>
        <v>0</v>
      </c>
      <c r="C209" s="116"/>
      <c r="D209" s="116"/>
      <c r="E209" s="116"/>
      <c r="F209" s="116"/>
      <c r="G209" s="116">
        <f t="shared" ref="G209:L209" si="91">$B$209/6</f>
        <v>0</v>
      </c>
      <c r="H209" s="116">
        <f t="shared" si="91"/>
        <v>0</v>
      </c>
      <c r="I209" s="116">
        <f t="shared" si="91"/>
        <v>0</v>
      </c>
      <c r="J209" s="116">
        <f t="shared" si="91"/>
        <v>0</v>
      </c>
      <c r="K209" s="116">
        <f t="shared" si="91"/>
        <v>0</v>
      </c>
      <c r="L209" s="125">
        <f t="shared" si="91"/>
        <v>0</v>
      </c>
      <c r="M209" s="121">
        <f>G209+H209+I209+J209+K209+L209</f>
        <v>0</v>
      </c>
      <c r="N209" s="121">
        <f>B209-M209</f>
        <v>0</v>
      </c>
    </row>
    <row r="210" spans="1:15" ht="19.5" customHeight="1" thickBot="1" x14ac:dyDescent="0.35">
      <c r="A210" s="600" t="s">
        <v>44</v>
      </c>
      <c r="B210" s="601"/>
      <c r="C210" s="603"/>
      <c r="D210" s="603"/>
      <c r="E210" s="603"/>
      <c r="F210" s="603"/>
      <c r="G210" s="603"/>
      <c r="H210" s="603"/>
      <c r="I210" s="603"/>
      <c r="J210" s="603"/>
      <c r="K210" s="603"/>
      <c r="L210" s="604"/>
    </row>
    <row r="211" spans="1:15" x14ac:dyDescent="0.3">
      <c r="A211" s="106" t="s">
        <v>9</v>
      </c>
      <c r="B211" s="140">
        <f>B212+B213+B214+B215</f>
        <v>0</v>
      </c>
      <c r="C211" s="140">
        <f>C212+C213+C214+C215</f>
        <v>0</v>
      </c>
      <c r="D211" s="140">
        <f t="shared" ref="D211:L211" si="92">D212+D213+D214+D215</f>
        <v>0</v>
      </c>
      <c r="E211" s="140">
        <f t="shared" si="92"/>
        <v>0</v>
      </c>
      <c r="F211" s="140">
        <f t="shared" si="92"/>
        <v>0</v>
      </c>
      <c r="G211" s="140">
        <f t="shared" si="92"/>
        <v>0</v>
      </c>
      <c r="H211" s="140">
        <f t="shared" si="92"/>
        <v>0</v>
      </c>
      <c r="I211" s="140">
        <f t="shared" si="92"/>
        <v>0</v>
      </c>
      <c r="J211" s="140">
        <f t="shared" si="92"/>
        <v>0</v>
      </c>
      <c r="K211" s="140">
        <f t="shared" si="92"/>
        <v>0</v>
      </c>
      <c r="L211" s="141">
        <f t="shared" si="92"/>
        <v>0</v>
      </c>
    </row>
    <row r="212" spans="1:15" hidden="1" x14ac:dyDescent="0.3">
      <c r="A212" s="107" t="s">
        <v>10</v>
      </c>
      <c r="B212" s="142"/>
      <c r="C212" s="142"/>
      <c r="D212" s="142"/>
      <c r="E212" s="142"/>
      <c r="F212" s="142"/>
      <c r="G212" s="142"/>
      <c r="H212" s="142"/>
      <c r="I212" s="142"/>
      <c r="J212" s="142"/>
      <c r="K212" s="142"/>
      <c r="L212" s="143"/>
    </row>
    <row r="213" spans="1:15" hidden="1" x14ac:dyDescent="0.3">
      <c r="A213" s="107" t="s">
        <v>11</v>
      </c>
      <c r="B213" s="142"/>
      <c r="C213" s="142"/>
      <c r="D213" s="142"/>
      <c r="E213" s="142"/>
      <c r="F213" s="142"/>
      <c r="G213" s="142"/>
      <c r="H213" s="142"/>
      <c r="I213" s="142"/>
      <c r="J213" s="142"/>
      <c r="K213" s="142"/>
      <c r="L213" s="143"/>
    </row>
    <row r="214" spans="1:15" ht="26" hidden="1" x14ac:dyDescent="0.3">
      <c r="A214" s="107" t="s">
        <v>12</v>
      </c>
      <c r="B214" s="142"/>
      <c r="C214" s="142"/>
      <c r="D214" s="142"/>
      <c r="E214" s="142"/>
      <c r="F214" s="142"/>
      <c r="G214" s="142"/>
      <c r="H214" s="142"/>
      <c r="I214" s="142"/>
      <c r="J214" s="142"/>
      <c r="K214" s="142"/>
      <c r="L214" s="143"/>
    </row>
    <row r="215" spans="1:15" ht="26" x14ac:dyDescent="0.3">
      <c r="A215" s="110" t="s">
        <v>13</v>
      </c>
      <c r="B215" s="144">
        <f>B217+B218</f>
        <v>0</v>
      </c>
      <c r="C215" s="144">
        <f>C217+C218</f>
        <v>0</v>
      </c>
      <c r="D215" s="144">
        <f t="shared" ref="D215:L215" si="93">D217+D218</f>
        <v>0</v>
      </c>
      <c r="E215" s="144">
        <f t="shared" si="93"/>
        <v>0</v>
      </c>
      <c r="F215" s="144">
        <f t="shared" si="93"/>
        <v>0</v>
      </c>
      <c r="G215" s="144">
        <f t="shared" si="93"/>
        <v>0</v>
      </c>
      <c r="H215" s="144">
        <f t="shared" si="93"/>
        <v>0</v>
      </c>
      <c r="I215" s="144">
        <f t="shared" si="93"/>
        <v>0</v>
      </c>
      <c r="J215" s="144">
        <f t="shared" si="93"/>
        <v>0</v>
      </c>
      <c r="K215" s="144">
        <f t="shared" si="93"/>
        <v>0</v>
      </c>
      <c r="L215" s="145">
        <f t="shared" si="93"/>
        <v>0</v>
      </c>
    </row>
    <row r="216" spans="1:15" x14ac:dyDescent="0.3">
      <c r="A216" s="107" t="s">
        <v>14</v>
      </c>
      <c r="B216" s="105">
        <f>B217+B218</f>
        <v>0</v>
      </c>
      <c r="C216" s="105">
        <f t="shared" ref="C216:L216" si="94">C217+C218</f>
        <v>0</v>
      </c>
      <c r="D216" s="105">
        <f t="shared" si="94"/>
        <v>0</v>
      </c>
      <c r="E216" s="105">
        <f t="shared" si="94"/>
        <v>0</v>
      </c>
      <c r="F216" s="105">
        <f t="shared" si="94"/>
        <v>0</v>
      </c>
      <c r="G216" s="105">
        <f t="shared" si="94"/>
        <v>0</v>
      </c>
      <c r="H216" s="105">
        <f t="shared" si="94"/>
        <v>0</v>
      </c>
      <c r="I216" s="105">
        <f t="shared" si="94"/>
        <v>0</v>
      </c>
      <c r="J216" s="105">
        <f t="shared" si="94"/>
        <v>0</v>
      </c>
      <c r="K216" s="105">
        <f t="shared" si="94"/>
        <v>0</v>
      </c>
      <c r="L216" s="111">
        <f t="shared" si="94"/>
        <v>0</v>
      </c>
    </row>
    <row r="217" spans="1:15" hidden="1" x14ac:dyDescent="0.3">
      <c r="A217" s="107" t="s">
        <v>15</v>
      </c>
      <c r="B217" s="105"/>
      <c r="C217" s="108"/>
      <c r="D217" s="108"/>
      <c r="E217" s="108"/>
      <c r="F217" s="108"/>
      <c r="G217" s="108"/>
      <c r="H217" s="108"/>
      <c r="I217" s="108"/>
      <c r="J217" s="108"/>
      <c r="K217" s="108"/>
      <c r="L217" s="109"/>
    </row>
    <row r="218" spans="1:15" ht="52.5" thickBot="1" x14ac:dyDescent="0.35">
      <c r="A218" s="115" t="s">
        <v>16</v>
      </c>
      <c r="B218" s="104">
        <f>'3.PIELIKUMS'!L91</f>
        <v>0</v>
      </c>
      <c r="C218" s="116"/>
      <c r="D218" s="116"/>
      <c r="E218" s="116"/>
      <c r="F218" s="116"/>
      <c r="G218" s="116">
        <f t="shared" ref="G218:L218" si="95">$B$218/6</f>
        <v>0</v>
      </c>
      <c r="H218" s="116">
        <f t="shared" si="95"/>
        <v>0</v>
      </c>
      <c r="I218" s="116">
        <f t="shared" si="95"/>
        <v>0</v>
      </c>
      <c r="J218" s="116">
        <f t="shared" si="95"/>
        <v>0</v>
      </c>
      <c r="K218" s="116">
        <f t="shared" si="95"/>
        <v>0</v>
      </c>
      <c r="L218" s="125">
        <f t="shared" si="95"/>
        <v>0</v>
      </c>
      <c r="M218" s="121">
        <f>G218+H218+I218+J218+K218+L218</f>
        <v>0</v>
      </c>
      <c r="N218" s="121">
        <f>B218-M218</f>
        <v>0</v>
      </c>
    </row>
    <row r="219" spans="1:15" ht="13.5" thickBot="1" x14ac:dyDescent="0.35">
      <c r="A219" s="610" t="s">
        <v>45</v>
      </c>
      <c r="B219" s="611"/>
      <c r="C219" s="611"/>
      <c r="D219" s="611"/>
      <c r="E219" s="611"/>
      <c r="F219" s="611"/>
      <c r="G219" s="611"/>
      <c r="H219" s="611"/>
      <c r="I219" s="611"/>
      <c r="J219" s="611"/>
      <c r="K219" s="611"/>
      <c r="L219" s="612"/>
    </row>
    <row r="220" spans="1:15" ht="15" customHeight="1" thickBot="1" x14ac:dyDescent="0.35">
      <c r="A220" s="613" t="s">
        <v>46</v>
      </c>
      <c r="B220" s="614"/>
      <c r="C220" s="614"/>
      <c r="D220" s="614"/>
      <c r="E220" s="614"/>
      <c r="F220" s="614"/>
      <c r="G220" s="614"/>
      <c r="H220" s="614"/>
      <c r="I220" s="614"/>
      <c r="J220" s="614"/>
      <c r="K220" s="614"/>
      <c r="L220" s="615"/>
    </row>
    <row r="221" spans="1:15" s="122" customFormat="1" x14ac:dyDescent="0.3">
      <c r="A221" s="106" t="s">
        <v>9</v>
      </c>
      <c r="B221" s="131">
        <f>B222+B223+B224+B225</f>
        <v>0</v>
      </c>
      <c r="C221" s="131">
        <f>C222+C223+C224+C225</f>
        <v>0</v>
      </c>
      <c r="D221" s="131">
        <f t="shared" ref="D221:L221" si="96">D222+D223+D224+D225</f>
        <v>0</v>
      </c>
      <c r="E221" s="131">
        <f t="shared" si="96"/>
        <v>0</v>
      </c>
      <c r="F221" s="131">
        <f t="shared" si="96"/>
        <v>0</v>
      </c>
      <c r="G221" s="131">
        <f t="shared" si="96"/>
        <v>0</v>
      </c>
      <c r="H221" s="131">
        <f t="shared" si="96"/>
        <v>0</v>
      </c>
      <c r="I221" s="131">
        <f t="shared" si="96"/>
        <v>0</v>
      </c>
      <c r="J221" s="131">
        <f t="shared" si="96"/>
        <v>0</v>
      </c>
      <c r="K221" s="131">
        <f t="shared" si="96"/>
        <v>0</v>
      </c>
      <c r="L221" s="132">
        <f t="shared" si="96"/>
        <v>0</v>
      </c>
      <c r="M221" s="139"/>
      <c r="N221" s="139"/>
      <c r="O221" s="139"/>
    </row>
    <row r="222" spans="1:15" hidden="1" x14ac:dyDescent="0.3">
      <c r="A222" s="107" t="s">
        <v>10</v>
      </c>
      <c r="B222" s="134"/>
      <c r="C222" s="134"/>
      <c r="D222" s="134"/>
      <c r="E222" s="134"/>
      <c r="F222" s="134"/>
      <c r="G222" s="134"/>
      <c r="H222" s="134"/>
      <c r="I222" s="134"/>
      <c r="J222" s="134"/>
      <c r="K222" s="134"/>
      <c r="L222" s="135"/>
      <c r="M222" s="138"/>
      <c r="N222" s="138"/>
      <c r="O222" s="138"/>
    </row>
    <row r="223" spans="1:15" hidden="1" x14ac:dyDescent="0.3">
      <c r="A223" s="107" t="s">
        <v>11</v>
      </c>
      <c r="B223" s="134"/>
      <c r="C223" s="134"/>
      <c r="D223" s="134"/>
      <c r="E223" s="134"/>
      <c r="F223" s="134"/>
      <c r="G223" s="134"/>
      <c r="H223" s="134"/>
      <c r="I223" s="134"/>
      <c r="J223" s="134"/>
      <c r="K223" s="134"/>
      <c r="L223" s="135"/>
      <c r="M223" s="138"/>
      <c r="N223" s="138"/>
      <c r="O223" s="138"/>
    </row>
    <row r="224" spans="1:15" ht="26" hidden="1" x14ac:dyDescent="0.3">
      <c r="A224" s="107" t="s">
        <v>12</v>
      </c>
      <c r="B224" s="134"/>
      <c r="C224" s="134"/>
      <c r="D224" s="134"/>
      <c r="E224" s="134"/>
      <c r="F224" s="134"/>
      <c r="G224" s="134"/>
      <c r="H224" s="134"/>
      <c r="I224" s="134"/>
      <c r="J224" s="134"/>
      <c r="K224" s="134"/>
      <c r="L224" s="135"/>
      <c r="M224" s="138"/>
      <c r="N224" s="138"/>
      <c r="O224" s="138"/>
    </row>
    <row r="225" spans="1:15" s="122" customFormat="1" ht="26" x14ac:dyDescent="0.3">
      <c r="A225" s="110" t="s">
        <v>13</v>
      </c>
      <c r="B225" s="136">
        <f>B227+B228</f>
        <v>0</v>
      </c>
      <c r="C225" s="136">
        <f>C227+C228</f>
        <v>0</v>
      </c>
      <c r="D225" s="136">
        <f t="shared" ref="D225:L225" si="97">D227+D228</f>
        <v>0</v>
      </c>
      <c r="E225" s="136">
        <f t="shared" si="97"/>
        <v>0</v>
      </c>
      <c r="F225" s="136">
        <f t="shared" si="97"/>
        <v>0</v>
      </c>
      <c r="G225" s="136">
        <f t="shared" si="97"/>
        <v>0</v>
      </c>
      <c r="H225" s="136">
        <f t="shared" si="97"/>
        <v>0</v>
      </c>
      <c r="I225" s="136">
        <f t="shared" si="97"/>
        <v>0</v>
      </c>
      <c r="J225" s="136">
        <f t="shared" si="97"/>
        <v>0</v>
      </c>
      <c r="K225" s="136">
        <f t="shared" si="97"/>
        <v>0</v>
      </c>
      <c r="L225" s="137">
        <f t="shared" si="97"/>
        <v>0</v>
      </c>
      <c r="M225" s="139"/>
      <c r="N225" s="139"/>
      <c r="O225" s="139"/>
    </row>
    <row r="226" spans="1:15" x14ac:dyDescent="0.3">
      <c r="A226" s="107" t="s">
        <v>14</v>
      </c>
      <c r="B226" s="105">
        <f t="shared" ref="B226:L226" si="98">B227+B228</f>
        <v>0</v>
      </c>
      <c r="C226" s="105">
        <f t="shared" si="98"/>
        <v>0</v>
      </c>
      <c r="D226" s="105">
        <f t="shared" si="98"/>
        <v>0</v>
      </c>
      <c r="E226" s="105">
        <f t="shared" si="98"/>
        <v>0</v>
      </c>
      <c r="F226" s="105">
        <f t="shared" si="98"/>
        <v>0</v>
      </c>
      <c r="G226" s="105">
        <f t="shared" si="98"/>
        <v>0</v>
      </c>
      <c r="H226" s="105">
        <f t="shared" si="98"/>
        <v>0</v>
      </c>
      <c r="I226" s="105">
        <f t="shared" si="98"/>
        <v>0</v>
      </c>
      <c r="J226" s="105">
        <f t="shared" si="98"/>
        <v>0</v>
      </c>
      <c r="K226" s="105">
        <f t="shared" si="98"/>
        <v>0</v>
      </c>
      <c r="L226" s="111">
        <f t="shared" si="98"/>
        <v>0</v>
      </c>
    </row>
    <row r="227" spans="1:15" hidden="1" x14ac:dyDescent="0.3">
      <c r="A227" s="107" t="s">
        <v>15</v>
      </c>
      <c r="B227" s="105"/>
      <c r="C227" s="108"/>
      <c r="D227" s="108"/>
      <c r="E227" s="108"/>
      <c r="F227" s="108"/>
      <c r="G227" s="108"/>
      <c r="H227" s="108"/>
      <c r="I227" s="108"/>
      <c r="J227" s="108"/>
      <c r="K227" s="108"/>
      <c r="L227" s="109"/>
    </row>
    <row r="228" spans="1:15" ht="52.5" thickBot="1" x14ac:dyDescent="0.35">
      <c r="A228" s="112" t="s">
        <v>16</v>
      </c>
      <c r="B228" s="104">
        <f>'3.PIELIKUMS'!L101</f>
        <v>0</v>
      </c>
      <c r="C228" s="116"/>
      <c r="D228" s="116"/>
      <c r="E228" s="116"/>
      <c r="F228" s="116"/>
      <c r="G228" s="116">
        <f t="shared" ref="G228:L228" si="99">$B$228/6</f>
        <v>0</v>
      </c>
      <c r="H228" s="116">
        <f t="shared" si="99"/>
        <v>0</v>
      </c>
      <c r="I228" s="116">
        <f t="shared" si="99"/>
        <v>0</v>
      </c>
      <c r="J228" s="116">
        <f t="shared" si="99"/>
        <v>0</v>
      </c>
      <c r="K228" s="116">
        <f t="shared" si="99"/>
        <v>0</v>
      </c>
      <c r="L228" s="125">
        <f t="shared" si="99"/>
        <v>0</v>
      </c>
      <c r="M228" s="121">
        <f>G228+H228+I228+J228+K228+L228</f>
        <v>0</v>
      </c>
      <c r="N228" s="121">
        <f>B228-M228</f>
        <v>0</v>
      </c>
    </row>
    <row r="229" spans="1:15" s="122" customFormat="1" ht="18.75" customHeight="1" thickBot="1" x14ac:dyDescent="0.35">
      <c r="A229" s="600" t="s">
        <v>47</v>
      </c>
      <c r="B229" s="601"/>
      <c r="C229" s="601"/>
      <c r="D229" s="601"/>
      <c r="E229" s="601"/>
      <c r="F229" s="601"/>
      <c r="G229" s="601"/>
      <c r="H229" s="601"/>
      <c r="I229" s="601"/>
      <c r="J229" s="601"/>
      <c r="K229" s="601"/>
      <c r="L229" s="602"/>
    </row>
    <row r="230" spans="1:15" x14ac:dyDescent="0.3">
      <c r="A230" s="106" t="s">
        <v>9</v>
      </c>
      <c r="B230" s="131" t="e">
        <f>B231+B232+B233+B234</f>
        <v>#REF!</v>
      </c>
      <c r="C230" s="131">
        <f>C231+C232+C233+C234</f>
        <v>0</v>
      </c>
      <c r="D230" s="131">
        <f t="shared" ref="D230:L230" si="100">D231+D232+D233+D234</f>
        <v>0</v>
      </c>
      <c r="E230" s="131">
        <f t="shared" si="100"/>
        <v>0</v>
      </c>
      <c r="F230" s="131">
        <f t="shared" si="100"/>
        <v>0</v>
      </c>
      <c r="G230" s="131" t="e">
        <f t="shared" si="100"/>
        <v>#REF!</v>
      </c>
      <c r="H230" s="131" t="e">
        <f t="shared" si="100"/>
        <v>#REF!</v>
      </c>
      <c r="I230" s="131" t="e">
        <f t="shared" si="100"/>
        <v>#REF!</v>
      </c>
      <c r="J230" s="131" t="e">
        <f t="shared" si="100"/>
        <v>#REF!</v>
      </c>
      <c r="K230" s="131" t="e">
        <f t="shared" si="100"/>
        <v>#REF!</v>
      </c>
      <c r="L230" s="132" t="e">
        <f t="shared" si="100"/>
        <v>#REF!</v>
      </c>
      <c r="M230" s="138"/>
      <c r="N230" s="138"/>
      <c r="O230" s="138"/>
    </row>
    <row r="231" spans="1:15" hidden="1" x14ac:dyDescent="0.3">
      <c r="A231" s="107" t="s">
        <v>10</v>
      </c>
      <c r="B231" s="134"/>
      <c r="C231" s="134"/>
      <c r="D231" s="134"/>
      <c r="E231" s="134"/>
      <c r="F231" s="134"/>
      <c r="G231" s="134"/>
      <c r="H231" s="134"/>
      <c r="I231" s="134"/>
      <c r="J231" s="134"/>
      <c r="K231" s="134"/>
      <c r="L231" s="135"/>
      <c r="M231" s="138"/>
      <c r="N231" s="138"/>
      <c r="O231" s="138"/>
    </row>
    <row r="232" spans="1:15" hidden="1" x14ac:dyDescent="0.3">
      <c r="A232" s="107" t="s">
        <v>11</v>
      </c>
      <c r="B232" s="134"/>
      <c r="C232" s="134"/>
      <c r="D232" s="134"/>
      <c r="E232" s="134"/>
      <c r="F232" s="134"/>
      <c r="G232" s="134"/>
      <c r="H232" s="134"/>
      <c r="I232" s="134"/>
      <c r="J232" s="134"/>
      <c r="K232" s="134"/>
      <c r="L232" s="135"/>
      <c r="M232" s="138"/>
      <c r="N232" s="138"/>
      <c r="O232" s="138"/>
    </row>
    <row r="233" spans="1:15" ht="26" hidden="1" x14ac:dyDescent="0.3">
      <c r="A233" s="107" t="s">
        <v>12</v>
      </c>
      <c r="B233" s="134"/>
      <c r="C233" s="134"/>
      <c r="D233" s="134"/>
      <c r="E233" s="134"/>
      <c r="F233" s="134"/>
      <c r="G233" s="134"/>
      <c r="H233" s="134"/>
      <c r="I233" s="134"/>
      <c r="J233" s="134"/>
      <c r="K233" s="134"/>
      <c r="L233" s="135"/>
      <c r="M233" s="138"/>
      <c r="N233" s="138"/>
      <c r="O233" s="138"/>
    </row>
    <row r="234" spans="1:15" ht="26" x14ac:dyDescent="0.3">
      <c r="A234" s="110" t="s">
        <v>13</v>
      </c>
      <c r="B234" s="136" t="e">
        <f>B236+B237</f>
        <v>#REF!</v>
      </c>
      <c r="C234" s="136">
        <f>C236+C237</f>
        <v>0</v>
      </c>
      <c r="D234" s="136">
        <f t="shared" ref="D234:L234" si="101">D236+D237</f>
        <v>0</v>
      </c>
      <c r="E234" s="136">
        <f t="shared" si="101"/>
        <v>0</v>
      </c>
      <c r="F234" s="136">
        <f t="shared" si="101"/>
        <v>0</v>
      </c>
      <c r="G234" s="136" t="e">
        <f t="shared" si="101"/>
        <v>#REF!</v>
      </c>
      <c r="H234" s="136" t="e">
        <f t="shared" si="101"/>
        <v>#REF!</v>
      </c>
      <c r="I234" s="136" t="e">
        <f t="shared" si="101"/>
        <v>#REF!</v>
      </c>
      <c r="J234" s="136" t="e">
        <f t="shared" si="101"/>
        <v>#REF!</v>
      </c>
      <c r="K234" s="136" t="e">
        <f t="shared" si="101"/>
        <v>#REF!</v>
      </c>
      <c r="L234" s="137" t="e">
        <f t="shared" si="101"/>
        <v>#REF!</v>
      </c>
      <c r="M234" s="138"/>
      <c r="N234" s="138"/>
      <c r="O234" s="138"/>
    </row>
    <row r="235" spans="1:15" x14ac:dyDescent="0.3">
      <c r="A235" s="107" t="s">
        <v>14</v>
      </c>
      <c r="B235" s="105" t="e">
        <f t="shared" ref="B235:L235" si="102">B236+B237</f>
        <v>#REF!</v>
      </c>
      <c r="C235" s="105">
        <f t="shared" si="102"/>
        <v>0</v>
      </c>
      <c r="D235" s="105">
        <f t="shared" si="102"/>
        <v>0</v>
      </c>
      <c r="E235" s="105">
        <f t="shared" si="102"/>
        <v>0</v>
      </c>
      <c r="F235" s="105">
        <f t="shared" si="102"/>
        <v>0</v>
      </c>
      <c r="G235" s="105" t="e">
        <f t="shared" si="102"/>
        <v>#REF!</v>
      </c>
      <c r="H235" s="105" t="e">
        <f t="shared" si="102"/>
        <v>#REF!</v>
      </c>
      <c r="I235" s="105" t="e">
        <f t="shared" si="102"/>
        <v>#REF!</v>
      </c>
      <c r="J235" s="105" t="e">
        <f t="shared" si="102"/>
        <v>#REF!</v>
      </c>
      <c r="K235" s="105" t="e">
        <f t="shared" si="102"/>
        <v>#REF!</v>
      </c>
      <c r="L235" s="111" t="e">
        <f t="shared" si="102"/>
        <v>#REF!</v>
      </c>
    </row>
    <row r="236" spans="1:15" hidden="1" x14ac:dyDescent="0.3">
      <c r="A236" s="107" t="s">
        <v>15</v>
      </c>
      <c r="B236" s="105"/>
      <c r="C236" s="108"/>
      <c r="D236" s="108"/>
      <c r="E236" s="108"/>
      <c r="F236" s="108"/>
      <c r="G236" s="108"/>
      <c r="H236" s="108"/>
      <c r="I236" s="108"/>
      <c r="J236" s="108"/>
      <c r="K236" s="108"/>
      <c r="L236" s="109"/>
    </row>
    <row r="237" spans="1:15" ht="52.5" thickBot="1" x14ac:dyDescent="0.35">
      <c r="A237" s="115" t="s">
        <v>16</v>
      </c>
      <c r="B237" s="104" t="e">
        <f>'3.PIELIKUMS'!#REF!</f>
        <v>#REF!</v>
      </c>
      <c r="C237" s="116"/>
      <c r="D237" s="116"/>
      <c r="E237" s="116"/>
      <c r="F237" s="116"/>
      <c r="G237" s="116" t="e">
        <f t="shared" ref="G237:L237" si="103">$B$237/6</f>
        <v>#REF!</v>
      </c>
      <c r="H237" s="116" t="e">
        <f t="shared" si="103"/>
        <v>#REF!</v>
      </c>
      <c r="I237" s="116" t="e">
        <f t="shared" si="103"/>
        <v>#REF!</v>
      </c>
      <c r="J237" s="116" t="e">
        <f t="shared" si="103"/>
        <v>#REF!</v>
      </c>
      <c r="K237" s="116" t="e">
        <f t="shared" si="103"/>
        <v>#REF!</v>
      </c>
      <c r="L237" s="125" t="e">
        <f t="shared" si="103"/>
        <v>#REF!</v>
      </c>
      <c r="M237" s="121" t="e">
        <f>G237+H237+I237+J237+K237+L237</f>
        <v>#REF!</v>
      </c>
      <c r="N237" s="121" t="e">
        <f>B237-M237</f>
        <v>#REF!</v>
      </c>
    </row>
    <row r="238" spans="1:15" ht="14.25" customHeight="1" thickBot="1" x14ac:dyDescent="0.35">
      <c r="A238" s="600" t="s">
        <v>48</v>
      </c>
      <c r="B238" s="601"/>
      <c r="C238" s="601"/>
      <c r="D238" s="601"/>
      <c r="E238" s="601"/>
      <c r="F238" s="601"/>
      <c r="G238" s="601"/>
      <c r="H238" s="601"/>
      <c r="I238" s="601"/>
      <c r="J238" s="601"/>
      <c r="K238" s="601"/>
      <c r="L238" s="602"/>
    </row>
    <row r="239" spans="1:15" x14ac:dyDescent="0.3">
      <c r="A239" s="106" t="s">
        <v>9</v>
      </c>
      <c r="B239" s="131" t="e">
        <f>B240+B241+B242+B243</f>
        <v>#REF!</v>
      </c>
      <c r="C239" s="131">
        <f>C240+C241+C242+C243</f>
        <v>0</v>
      </c>
      <c r="D239" s="131">
        <f t="shared" ref="D239:L239" si="104">D240+D241+D242+D243</f>
        <v>0</v>
      </c>
      <c r="E239" s="131">
        <f t="shared" si="104"/>
        <v>0</v>
      </c>
      <c r="F239" s="131">
        <f t="shared" si="104"/>
        <v>0</v>
      </c>
      <c r="G239" s="131" t="e">
        <f t="shared" si="104"/>
        <v>#REF!</v>
      </c>
      <c r="H239" s="131" t="e">
        <f t="shared" si="104"/>
        <v>#REF!</v>
      </c>
      <c r="I239" s="131" t="e">
        <f t="shared" si="104"/>
        <v>#REF!</v>
      </c>
      <c r="J239" s="131" t="e">
        <f t="shared" si="104"/>
        <v>#REF!</v>
      </c>
      <c r="K239" s="131" t="e">
        <f t="shared" si="104"/>
        <v>#REF!</v>
      </c>
      <c r="L239" s="132" t="e">
        <f t="shared" si="104"/>
        <v>#REF!</v>
      </c>
      <c r="M239" s="138"/>
      <c r="N239" s="138"/>
      <c r="O239" s="138"/>
    </row>
    <row r="240" spans="1:15" hidden="1" x14ac:dyDescent="0.3">
      <c r="A240" s="107" t="s">
        <v>10</v>
      </c>
      <c r="B240" s="134"/>
      <c r="C240" s="134"/>
      <c r="D240" s="134"/>
      <c r="E240" s="134"/>
      <c r="F240" s="134"/>
      <c r="G240" s="134"/>
      <c r="H240" s="134"/>
      <c r="I240" s="134"/>
      <c r="J240" s="134"/>
      <c r="K240" s="134"/>
      <c r="L240" s="135"/>
      <c r="M240" s="138"/>
      <c r="N240" s="138"/>
      <c r="O240" s="138"/>
    </row>
    <row r="241" spans="1:15" hidden="1" x14ac:dyDescent="0.3">
      <c r="A241" s="107" t="s">
        <v>11</v>
      </c>
      <c r="B241" s="134"/>
      <c r="C241" s="134"/>
      <c r="D241" s="134"/>
      <c r="E241" s="134"/>
      <c r="F241" s="134"/>
      <c r="G241" s="134"/>
      <c r="H241" s="134"/>
      <c r="I241" s="134"/>
      <c r="J241" s="134"/>
      <c r="K241" s="134"/>
      <c r="L241" s="135"/>
      <c r="M241" s="138"/>
      <c r="N241" s="138"/>
      <c r="O241" s="138"/>
    </row>
    <row r="242" spans="1:15" ht="26" hidden="1" x14ac:dyDescent="0.3">
      <c r="A242" s="107" t="s">
        <v>12</v>
      </c>
      <c r="B242" s="134"/>
      <c r="C242" s="134"/>
      <c r="D242" s="134"/>
      <c r="E242" s="134"/>
      <c r="F242" s="134"/>
      <c r="G242" s="134"/>
      <c r="H242" s="134"/>
      <c r="I242" s="134"/>
      <c r="J242" s="134"/>
      <c r="K242" s="134"/>
      <c r="L242" s="135"/>
      <c r="M242" s="138"/>
      <c r="N242" s="138"/>
      <c r="O242" s="138"/>
    </row>
    <row r="243" spans="1:15" ht="26" x14ac:dyDescent="0.3">
      <c r="A243" s="110" t="s">
        <v>13</v>
      </c>
      <c r="B243" s="136" t="e">
        <f>B245+B246</f>
        <v>#REF!</v>
      </c>
      <c r="C243" s="136">
        <f>C245+C246</f>
        <v>0</v>
      </c>
      <c r="D243" s="136">
        <f t="shared" ref="D243:L243" si="105">D245+D246</f>
        <v>0</v>
      </c>
      <c r="E243" s="136">
        <f t="shared" si="105"/>
        <v>0</v>
      </c>
      <c r="F243" s="136">
        <f t="shared" si="105"/>
        <v>0</v>
      </c>
      <c r="G243" s="136" t="e">
        <f t="shared" si="105"/>
        <v>#REF!</v>
      </c>
      <c r="H243" s="136" t="e">
        <f t="shared" si="105"/>
        <v>#REF!</v>
      </c>
      <c r="I243" s="136" t="e">
        <f t="shared" si="105"/>
        <v>#REF!</v>
      </c>
      <c r="J243" s="136" t="e">
        <f t="shared" si="105"/>
        <v>#REF!</v>
      </c>
      <c r="K243" s="136" t="e">
        <f t="shared" si="105"/>
        <v>#REF!</v>
      </c>
      <c r="L243" s="137" t="e">
        <f t="shared" si="105"/>
        <v>#REF!</v>
      </c>
      <c r="M243" s="138"/>
      <c r="N243" s="138"/>
      <c r="O243" s="138"/>
    </row>
    <row r="244" spans="1:15" x14ac:dyDescent="0.3">
      <c r="A244" s="107" t="s">
        <v>14</v>
      </c>
      <c r="B244" s="105" t="e">
        <f t="shared" ref="B244:L244" si="106">B245+B246</f>
        <v>#REF!</v>
      </c>
      <c r="C244" s="105">
        <f t="shared" si="106"/>
        <v>0</v>
      </c>
      <c r="D244" s="105">
        <f t="shared" si="106"/>
        <v>0</v>
      </c>
      <c r="E244" s="105">
        <f t="shared" si="106"/>
        <v>0</v>
      </c>
      <c r="F244" s="105">
        <f t="shared" si="106"/>
        <v>0</v>
      </c>
      <c r="G244" s="105" t="e">
        <f t="shared" si="106"/>
        <v>#REF!</v>
      </c>
      <c r="H244" s="105" t="e">
        <f t="shared" si="106"/>
        <v>#REF!</v>
      </c>
      <c r="I244" s="105" t="e">
        <f t="shared" si="106"/>
        <v>#REF!</v>
      </c>
      <c r="J244" s="105" t="e">
        <f t="shared" si="106"/>
        <v>#REF!</v>
      </c>
      <c r="K244" s="105" t="e">
        <f t="shared" si="106"/>
        <v>#REF!</v>
      </c>
      <c r="L244" s="111" t="e">
        <f t="shared" si="106"/>
        <v>#REF!</v>
      </c>
    </row>
    <row r="245" spans="1:15" hidden="1" x14ac:dyDescent="0.3">
      <c r="A245" s="107" t="s">
        <v>15</v>
      </c>
      <c r="B245" s="105"/>
      <c r="C245" s="108"/>
      <c r="D245" s="108"/>
      <c r="E245" s="108"/>
      <c r="F245" s="108"/>
      <c r="G245" s="108"/>
      <c r="H245" s="108"/>
      <c r="I245" s="108"/>
      <c r="J245" s="108"/>
      <c r="K245" s="108"/>
      <c r="L245" s="109"/>
    </row>
    <row r="246" spans="1:15" ht="52.5" thickBot="1" x14ac:dyDescent="0.35">
      <c r="A246" s="115" t="s">
        <v>16</v>
      </c>
      <c r="B246" s="104" t="e">
        <f>'3.PIELIKUMS'!#REF!</f>
        <v>#REF!</v>
      </c>
      <c r="C246" s="116"/>
      <c r="D246" s="116"/>
      <c r="E246" s="116"/>
      <c r="F246" s="116"/>
      <c r="G246" s="116" t="e">
        <f t="shared" ref="G246:L246" si="107">$B$246/6</f>
        <v>#REF!</v>
      </c>
      <c r="H246" s="116" t="e">
        <f t="shared" si="107"/>
        <v>#REF!</v>
      </c>
      <c r="I246" s="116" t="e">
        <f t="shared" si="107"/>
        <v>#REF!</v>
      </c>
      <c r="J246" s="116" t="e">
        <f t="shared" si="107"/>
        <v>#REF!</v>
      </c>
      <c r="K246" s="116" t="e">
        <f t="shared" si="107"/>
        <v>#REF!</v>
      </c>
      <c r="L246" s="125" t="e">
        <f t="shared" si="107"/>
        <v>#REF!</v>
      </c>
      <c r="M246" s="121" t="e">
        <f>G246+H246+I246+J246+K246+L246</f>
        <v>#REF!</v>
      </c>
      <c r="N246" s="121" t="e">
        <f>B246-M246</f>
        <v>#REF!</v>
      </c>
    </row>
    <row r="247" spans="1:15" ht="28.5" customHeight="1" thickBot="1" x14ac:dyDescent="0.35">
      <c r="A247" s="600" t="s">
        <v>49</v>
      </c>
      <c r="B247" s="601"/>
      <c r="C247" s="601"/>
      <c r="D247" s="601"/>
      <c r="E247" s="601"/>
      <c r="F247" s="601"/>
      <c r="G247" s="601"/>
      <c r="H247" s="601"/>
      <c r="I247" s="601"/>
      <c r="J247" s="601"/>
      <c r="K247" s="601"/>
      <c r="L247" s="602"/>
    </row>
    <row r="248" spans="1:15" x14ac:dyDescent="0.3">
      <c r="A248" s="106" t="s">
        <v>9</v>
      </c>
      <c r="B248" s="131">
        <f>B249+B250+B251+B252</f>
        <v>0</v>
      </c>
      <c r="C248" s="131">
        <f>C249+C250+C251+C252</f>
        <v>0</v>
      </c>
      <c r="D248" s="131">
        <f t="shared" ref="D248:L248" si="108">D249+D250+D251+D252</f>
        <v>0</v>
      </c>
      <c r="E248" s="131">
        <f t="shared" si="108"/>
        <v>0</v>
      </c>
      <c r="F248" s="131">
        <f t="shared" si="108"/>
        <v>0</v>
      </c>
      <c r="G248" s="131">
        <f t="shared" si="108"/>
        <v>0</v>
      </c>
      <c r="H248" s="131">
        <f t="shared" si="108"/>
        <v>0</v>
      </c>
      <c r="I248" s="131">
        <f t="shared" si="108"/>
        <v>0</v>
      </c>
      <c r="J248" s="131">
        <f t="shared" si="108"/>
        <v>0</v>
      </c>
      <c r="K248" s="131">
        <f t="shared" si="108"/>
        <v>0</v>
      </c>
      <c r="L248" s="132">
        <f t="shared" si="108"/>
        <v>0</v>
      </c>
    </row>
    <row r="249" spans="1:15" hidden="1" x14ac:dyDescent="0.3">
      <c r="A249" s="107" t="s">
        <v>10</v>
      </c>
      <c r="B249" s="134"/>
      <c r="C249" s="134"/>
      <c r="D249" s="134"/>
      <c r="E249" s="134"/>
      <c r="F249" s="134"/>
      <c r="G249" s="134"/>
      <c r="H249" s="134"/>
      <c r="I249" s="134"/>
      <c r="J249" s="134"/>
      <c r="K249" s="134"/>
      <c r="L249" s="135"/>
    </row>
    <row r="250" spans="1:15" hidden="1" x14ac:dyDescent="0.3">
      <c r="A250" s="107" t="s">
        <v>11</v>
      </c>
      <c r="B250" s="134"/>
      <c r="C250" s="134"/>
      <c r="D250" s="134"/>
      <c r="E250" s="134"/>
      <c r="F250" s="134"/>
      <c r="G250" s="134"/>
      <c r="H250" s="134"/>
      <c r="I250" s="134"/>
      <c r="J250" s="134"/>
      <c r="K250" s="134"/>
      <c r="L250" s="135"/>
    </row>
    <row r="251" spans="1:15" ht="26" hidden="1" x14ac:dyDescent="0.3">
      <c r="A251" s="107" t="s">
        <v>12</v>
      </c>
      <c r="B251" s="134"/>
      <c r="C251" s="134"/>
      <c r="D251" s="134"/>
      <c r="E251" s="134"/>
      <c r="F251" s="134"/>
      <c r="G251" s="134"/>
      <c r="H251" s="134"/>
      <c r="I251" s="134"/>
      <c r="J251" s="134"/>
      <c r="K251" s="134"/>
      <c r="L251" s="135"/>
    </row>
    <row r="252" spans="1:15" ht="26" x14ac:dyDescent="0.3">
      <c r="A252" s="110" t="s">
        <v>13</v>
      </c>
      <c r="B252" s="136">
        <f>B254+B255</f>
        <v>0</v>
      </c>
      <c r="C252" s="136">
        <f>C254+C255</f>
        <v>0</v>
      </c>
      <c r="D252" s="136">
        <f t="shared" ref="D252:L252" si="109">D254+D255</f>
        <v>0</v>
      </c>
      <c r="E252" s="136">
        <f t="shared" si="109"/>
        <v>0</v>
      </c>
      <c r="F252" s="136">
        <f t="shared" si="109"/>
        <v>0</v>
      </c>
      <c r="G252" s="136">
        <f t="shared" si="109"/>
        <v>0</v>
      </c>
      <c r="H252" s="136">
        <f t="shared" si="109"/>
        <v>0</v>
      </c>
      <c r="I252" s="136">
        <f t="shared" si="109"/>
        <v>0</v>
      </c>
      <c r="J252" s="136">
        <f t="shared" si="109"/>
        <v>0</v>
      </c>
      <c r="K252" s="136">
        <f t="shared" si="109"/>
        <v>0</v>
      </c>
      <c r="L252" s="137">
        <f t="shared" si="109"/>
        <v>0</v>
      </c>
    </row>
    <row r="253" spans="1:15" x14ac:dyDescent="0.3">
      <c r="A253" s="107" t="s">
        <v>14</v>
      </c>
      <c r="B253" s="105">
        <f t="shared" ref="B253:L253" si="110">B254+B255</f>
        <v>0</v>
      </c>
      <c r="C253" s="105">
        <f t="shared" si="110"/>
        <v>0</v>
      </c>
      <c r="D253" s="105">
        <f t="shared" si="110"/>
        <v>0</v>
      </c>
      <c r="E253" s="105">
        <f t="shared" si="110"/>
        <v>0</v>
      </c>
      <c r="F253" s="105">
        <f t="shared" si="110"/>
        <v>0</v>
      </c>
      <c r="G253" s="105">
        <f t="shared" si="110"/>
        <v>0</v>
      </c>
      <c r="H253" s="105">
        <f t="shared" si="110"/>
        <v>0</v>
      </c>
      <c r="I253" s="105">
        <f t="shared" si="110"/>
        <v>0</v>
      </c>
      <c r="J253" s="105">
        <f t="shared" si="110"/>
        <v>0</v>
      </c>
      <c r="K253" s="105">
        <f t="shared" si="110"/>
        <v>0</v>
      </c>
      <c r="L253" s="111">
        <f t="shared" si="110"/>
        <v>0</v>
      </c>
    </row>
    <row r="254" spans="1:15" hidden="1" x14ac:dyDescent="0.3">
      <c r="A254" s="107" t="s">
        <v>15</v>
      </c>
      <c r="B254" s="105"/>
      <c r="C254" s="108"/>
      <c r="D254" s="108"/>
      <c r="E254" s="108"/>
      <c r="F254" s="108"/>
      <c r="G254" s="108"/>
      <c r="H254" s="108"/>
      <c r="I254" s="108"/>
      <c r="J254" s="108"/>
      <c r="K254" s="108"/>
      <c r="L254" s="109"/>
    </row>
    <row r="255" spans="1:15" ht="52.5" thickBot="1" x14ac:dyDescent="0.35">
      <c r="A255" s="115" t="s">
        <v>16</v>
      </c>
      <c r="B255" s="104">
        <f>'3.PIELIKUMS'!L109</f>
        <v>0</v>
      </c>
      <c r="C255" s="116"/>
      <c r="D255" s="116"/>
      <c r="E255" s="116"/>
      <c r="F255" s="116"/>
      <c r="G255" s="116">
        <f t="shared" ref="G255:L255" si="111">$B$255/6</f>
        <v>0</v>
      </c>
      <c r="H255" s="116">
        <f t="shared" si="111"/>
        <v>0</v>
      </c>
      <c r="I255" s="116">
        <f t="shared" si="111"/>
        <v>0</v>
      </c>
      <c r="J255" s="116">
        <f t="shared" si="111"/>
        <v>0</v>
      </c>
      <c r="K255" s="116">
        <f t="shared" si="111"/>
        <v>0</v>
      </c>
      <c r="L255" s="125">
        <f t="shared" si="111"/>
        <v>0</v>
      </c>
      <c r="M255" s="121">
        <f>G255+H255+I255+J255+K255+L255</f>
        <v>0</v>
      </c>
      <c r="N255" s="121">
        <f>B255-M255</f>
        <v>0</v>
      </c>
    </row>
    <row r="256" spans="1:15" ht="18.75" customHeight="1" thickBot="1" x14ac:dyDescent="0.35">
      <c r="A256" s="600" t="s">
        <v>50</v>
      </c>
      <c r="B256" s="601"/>
      <c r="C256" s="603"/>
      <c r="D256" s="603"/>
      <c r="E256" s="603"/>
      <c r="F256" s="603"/>
      <c r="G256" s="603"/>
      <c r="H256" s="603"/>
      <c r="I256" s="603"/>
      <c r="J256" s="603"/>
      <c r="K256" s="603"/>
      <c r="L256" s="604"/>
    </row>
    <row r="257" spans="1:15" x14ac:dyDescent="0.3">
      <c r="A257" s="106" t="s">
        <v>9</v>
      </c>
      <c r="B257" s="131">
        <f>B258+B259+B260+B261</f>
        <v>0</v>
      </c>
      <c r="C257" s="131">
        <f>C258+C259+C260+C261</f>
        <v>0</v>
      </c>
      <c r="D257" s="131">
        <f t="shared" ref="D257:L257" si="112">D258+D259+D260+D261</f>
        <v>0</v>
      </c>
      <c r="E257" s="131">
        <f t="shared" si="112"/>
        <v>0</v>
      </c>
      <c r="F257" s="131">
        <f t="shared" si="112"/>
        <v>0</v>
      </c>
      <c r="G257" s="131">
        <f t="shared" si="112"/>
        <v>0</v>
      </c>
      <c r="H257" s="131">
        <f t="shared" si="112"/>
        <v>0</v>
      </c>
      <c r="I257" s="131">
        <f t="shared" si="112"/>
        <v>0</v>
      </c>
      <c r="J257" s="131">
        <f t="shared" si="112"/>
        <v>0</v>
      </c>
      <c r="K257" s="131">
        <f t="shared" si="112"/>
        <v>0</v>
      </c>
      <c r="L257" s="132">
        <f t="shared" si="112"/>
        <v>0</v>
      </c>
      <c r="M257" s="138"/>
      <c r="N257" s="138"/>
      <c r="O257" s="138"/>
    </row>
    <row r="258" spans="1:15" hidden="1" x14ac:dyDescent="0.3">
      <c r="A258" s="107" t="s">
        <v>10</v>
      </c>
      <c r="B258" s="134"/>
      <c r="C258" s="134"/>
      <c r="D258" s="134"/>
      <c r="E258" s="134"/>
      <c r="F258" s="134"/>
      <c r="G258" s="134"/>
      <c r="H258" s="134"/>
      <c r="I258" s="134"/>
      <c r="J258" s="134"/>
      <c r="K258" s="134"/>
      <c r="L258" s="135"/>
      <c r="M258" s="138"/>
      <c r="N258" s="138"/>
      <c r="O258" s="138"/>
    </row>
    <row r="259" spans="1:15" hidden="1" x14ac:dyDescent="0.3">
      <c r="A259" s="107" t="s">
        <v>11</v>
      </c>
      <c r="B259" s="134"/>
      <c r="C259" s="134"/>
      <c r="D259" s="134"/>
      <c r="E259" s="134"/>
      <c r="F259" s="134"/>
      <c r="G259" s="134"/>
      <c r="H259" s="134"/>
      <c r="I259" s="134"/>
      <c r="J259" s="134"/>
      <c r="K259" s="134"/>
      <c r="L259" s="135"/>
      <c r="M259" s="138"/>
      <c r="N259" s="138"/>
      <c r="O259" s="138"/>
    </row>
    <row r="260" spans="1:15" ht="26" hidden="1" x14ac:dyDescent="0.3">
      <c r="A260" s="107" t="s">
        <v>12</v>
      </c>
      <c r="B260" s="134"/>
      <c r="C260" s="134"/>
      <c r="D260" s="134"/>
      <c r="E260" s="134"/>
      <c r="F260" s="134"/>
      <c r="G260" s="134"/>
      <c r="H260" s="134"/>
      <c r="I260" s="134"/>
      <c r="J260" s="134"/>
      <c r="K260" s="134"/>
      <c r="L260" s="135"/>
      <c r="M260" s="138"/>
      <c r="N260" s="138"/>
      <c r="O260" s="138"/>
    </row>
    <row r="261" spans="1:15" ht="26" x14ac:dyDescent="0.3">
      <c r="A261" s="110" t="s">
        <v>13</v>
      </c>
      <c r="B261" s="136">
        <f>B263+B264</f>
        <v>0</v>
      </c>
      <c r="C261" s="136">
        <f>C263+C264</f>
        <v>0</v>
      </c>
      <c r="D261" s="136">
        <f t="shared" ref="D261:L261" si="113">D263+D264</f>
        <v>0</v>
      </c>
      <c r="E261" s="136">
        <f t="shared" si="113"/>
        <v>0</v>
      </c>
      <c r="F261" s="136">
        <f t="shared" si="113"/>
        <v>0</v>
      </c>
      <c r="G261" s="136">
        <f t="shared" si="113"/>
        <v>0</v>
      </c>
      <c r="H261" s="136">
        <f t="shared" si="113"/>
        <v>0</v>
      </c>
      <c r="I261" s="136">
        <f t="shared" si="113"/>
        <v>0</v>
      </c>
      <c r="J261" s="136">
        <f t="shared" si="113"/>
        <v>0</v>
      </c>
      <c r="K261" s="136">
        <f t="shared" si="113"/>
        <v>0</v>
      </c>
      <c r="L261" s="137">
        <f t="shared" si="113"/>
        <v>0</v>
      </c>
      <c r="M261" s="138"/>
      <c r="N261" s="138"/>
      <c r="O261" s="138"/>
    </row>
    <row r="262" spans="1:15" x14ac:dyDescent="0.3">
      <c r="A262" s="107" t="s">
        <v>14</v>
      </c>
      <c r="B262" s="105">
        <f t="shared" ref="B262:L262" si="114">B263+B264</f>
        <v>0</v>
      </c>
      <c r="C262" s="105">
        <f t="shared" si="114"/>
        <v>0</v>
      </c>
      <c r="D262" s="105">
        <f t="shared" si="114"/>
        <v>0</v>
      </c>
      <c r="E262" s="105">
        <f t="shared" si="114"/>
        <v>0</v>
      </c>
      <c r="F262" s="105">
        <f t="shared" si="114"/>
        <v>0</v>
      </c>
      <c r="G262" s="105">
        <f t="shared" si="114"/>
        <v>0</v>
      </c>
      <c r="H262" s="105">
        <f t="shared" si="114"/>
        <v>0</v>
      </c>
      <c r="I262" s="105">
        <f t="shared" si="114"/>
        <v>0</v>
      </c>
      <c r="J262" s="105">
        <f t="shared" si="114"/>
        <v>0</v>
      </c>
      <c r="K262" s="105">
        <f t="shared" si="114"/>
        <v>0</v>
      </c>
      <c r="L262" s="111">
        <f t="shared" si="114"/>
        <v>0</v>
      </c>
    </row>
    <row r="263" spans="1:15" hidden="1" x14ac:dyDescent="0.3">
      <c r="A263" s="107" t="s">
        <v>15</v>
      </c>
      <c r="B263" s="105"/>
      <c r="C263" s="108"/>
      <c r="D263" s="108"/>
      <c r="E263" s="108"/>
      <c r="F263" s="108"/>
      <c r="G263" s="108"/>
      <c r="H263" s="108"/>
      <c r="I263" s="108"/>
      <c r="J263" s="108"/>
      <c r="K263" s="108"/>
      <c r="L263" s="109"/>
    </row>
    <row r="264" spans="1:15" ht="52.5" thickBot="1" x14ac:dyDescent="0.35">
      <c r="A264" s="115" t="s">
        <v>16</v>
      </c>
      <c r="B264" s="104">
        <f>'3.PIELIKUMS'!L53</f>
        <v>0</v>
      </c>
      <c r="C264" s="116"/>
      <c r="D264" s="116"/>
      <c r="E264" s="116"/>
      <c r="F264" s="116"/>
      <c r="G264" s="116">
        <f t="shared" ref="G264:L264" si="115">$B$264/6</f>
        <v>0</v>
      </c>
      <c r="H264" s="116">
        <f t="shared" si="115"/>
        <v>0</v>
      </c>
      <c r="I264" s="116">
        <f t="shared" si="115"/>
        <v>0</v>
      </c>
      <c r="J264" s="116">
        <f t="shared" si="115"/>
        <v>0</v>
      </c>
      <c r="K264" s="116">
        <f t="shared" si="115"/>
        <v>0</v>
      </c>
      <c r="L264" s="125">
        <f t="shared" si="115"/>
        <v>0</v>
      </c>
      <c r="M264" s="121">
        <f>G264+H264+I264+J264+K264+L264</f>
        <v>0</v>
      </c>
      <c r="N264" s="121">
        <f>B264-M264</f>
        <v>0</v>
      </c>
    </row>
    <row r="265" spans="1:15" ht="27" customHeight="1" thickBot="1" x14ac:dyDescent="0.35">
      <c r="A265" s="605" t="s">
        <v>51</v>
      </c>
      <c r="B265" s="606"/>
      <c r="C265" s="607"/>
      <c r="D265" s="607"/>
      <c r="E265" s="607"/>
      <c r="F265" s="607"/>
      <c r="G265" s="607"/>
      <c r="H265" s="607"/>
      <c r="I265" s="607"/>
      <c r="J265" s="607"/>
      <c r="K265" s="607"/>
      <c r="L265" s="608"/>
    </row>
    <row r="266" spans="1:15" x14ac:dyDescent="0.3">
      <c r="A266" s="106" t="s">
        <v>9</v>
      </c>
      <c r="B266" s="131" t="e">
        <f>B267+B268+B269+B270</f>
        <v>#REF!</v>
      </c>
      <c r="C266" s="131">
        <f>C267+C268+C269+C270</f>
        <v>0</v>
      </c>
      <c r="D266" s="131">
        <f t="shared" ref="D266:L266" si="116">D267+D268+D269+D270</f>
        <v>0</v>
      </c>
      <c r="E266" s="131">
        <f t="shared" si="116"/>
        <v>0</v>
      </c>
      <c r="F266" s="131">
        <f t="shared" si="116"/>
        <v>0</v>
      </c>
      <c r="G266" s="131" t="e">
        <f t="shared" si="116"/>
        <v>#REF!</v>
      </c>
      <c r="H266" s="131" t="e">
        <f t="shared" si="116"/>
        <v>#REF!</v>
      </c>
      <c r="I266" s="131" t="e">
        <f t="shared" si="116"/>
        <v>#REF!</v>
      </c>
      <c r="J266" s="131" t="e">
        <f t="shared" si="116"/>
        <v>#REF!</v>
      </c>
      <c r="K266" s="131" t="e">
        <f t="shared" si="116"/>
        <v>#REF!</v>
      </c>
      <c r="L266" s="132" t="e">
        <f t="shared" si="116"/>
        <v>#REF!</v>
      </c>
      <c r="M266" s="138"/>
      <c r="N266" s="138"/>
      <c r="O266" s="138"/>
    </row>
    <row r="267" spans="1:15" hidden="1" x14ac:dyDescent="0.3">
      <c r="A267" s="107" t="s">
        <v>10</v>
      </c>
      <c r="B267" s="134"/>
      <c r="C267" s="134"/>
      <c r="D267" s="134"/>
      <c r="E267" s="134"/>
      <c r="F267" s="134"/>
      <c r="G267" s="134"/>
      <c r="H267" s="134"/>
      <c r="I267" s="134"/>
      <c r="J267" s="134"/>
      <c r="K267" s="134"/>
      <c r="L267" s="135"/>
      <c r="M267" s="138"/>
      <c r="N267" s="138"/>
      <c r="O267" s="138"/>
    </row>
    <row r="268" spans="1:15" hidden="1" x14ac:dyDescent="0.3">
      <c r="A268" s="107" t="s">
        <v>11</v>
      </c>
      <c r="B268" s="134"/>
      <c r="C268" s="134"/>
      <c r="D268" s="134"/>
      <c r="E268" s="134"/>
      <c r="F268" s="134"/>
      <c r="G268" s="134"/>
      <c r="H268" s="134"/>
      <c r="I268" s="134"/>
      <c r="J268" s="134"/>
      <c r="K268" s="134"/>
      <c r="L268" s="135"/>
      <c r="M268" s="138"/>
      <c r="N268" s="138"/>
      <c r="O268" s="138"/>
    </row>
    <row r="269" spans="1:15" ht="26" hidden="1" x14ac:dyDescent="0.3">
      <c r="A269" s="107" t="s">
        <v>12</v>
      </c>
      <c r="B269" s="134"/>
      <c r="C269" s="134"/>
      <c r="D269" s="134"/>
      <c r="E269" s="134"/>
      <c r="F269" s="134"/>
      <c r="G269" s="134"/>
      <c r="H269" s="134"/>
      <c r="I269" s="134"/>
      <c r="J269" s="134"/>
      <c r="K269" s="134"/>
      <c r="L269" s="135"/>
      <c r="M269" s="138"/>
      <c r="N269" s="138"/>
      <c r="O269" s="138"/>
    </row>
    <row r="270" spans="1:15" ht="26" x14ac:dyDescent="0.3">
      <c r="A270" s="110" t="s">
        <v>13</v>
      </c>
      <c r="B270" s="136" t="e">
        <f>B272+B273</f>
        <v>#REF!</v>
      </c>
      <c r="C270" s="136">
        <f>C272+C273</f>
        <v>0</v>
      </c>
      <c r="D270" s="136">
        <f t="shared" ref="D270:L270" si="117">D272+D273</f>
        <v>0</v>
      </c>
      <c r="E270" s="136">
        <f t="shared" si="117"/>
        <v>0</v>
      </c>
      <c r="F270" s="136">
        <f t="shared" si="117"/>
        <v>0</v>
      </c>
      <c r="G270" s="136" t="e">
        <f t="shared" si="117"/>
        <v>#REF!</v>
      </c>
      <c r="H270" s="136" t="e">
        <f t="shared" si="117"/>
        <v>#REF!</v>
      </c>
      <c r="I270" s="136" t="e">
        <f t="shared" si="117"/>
        <v>#REF!</v>
      </c>
      <c r="J270" s="136" t="e">
        <f t="shared" si="117"/>
        <v>#REF!</v>
      </c>
      <c r="K270" s="136" t="e">
        <f t="shared" si="117"/>
        <v>#REF!</v>
      </c>
      <c r="L270" s="137" t="e">
        <f t="shared" si="117"/>
        <v>#REF!</v>
      </c>
      <c r="M270" s="138"/>
      <c r="N270" s="138"/>
      <c r="O270" s="138"/>
    </row>
    <row r="271" spans="1:15" x14ac:dyDescent="0.3">
      <c r="A271" s="107" t="s">
        <v>14</v>
      </c>
      <c r="B271" s="105" t="e">
        <f t="shared" ref="B271:L271" si="118">B272+B273</f>
        <v>#REF!</v>
      </c>
      <c r="C271" s="105">
        <f t="shared" si="118"/>
        <v>0</v>
      </c>
      <c r="D271" s="105">
        <f t="shared" si="118"/>
        <v>0</v>
      </c>
      <c r="E271" s="105">
        <f t="shared" si="118"/>
        <v>0</v>
      </c>
      <c r="F271" s="105">
        <f t="shared" si="118"/>
        <v>0</v>
      </c>
      <c r="G271" s="105" t="e">
        <f t="shared" si="118"/>
        <v>#REF!</v>
      </c>
      <c r="H271" s="105" t="e">
        <f t="shared" si="118"/>
        <v>#REF!</v>
      </c>
      <c r="I271" s="105" t="e">
        <f t="shared" si="118"/>
        <v>#REF!</v>
      </c>
      <c r="J271" s="105" t="e">
        <f t="shared" si="118"/>
        <v>#REF!</v>
      </c>
      <c r="K271" s="105" t="e">
        <f t="shared" si="118"/>
        <v>#REF!</v>
      </c>
      <c r="L271" s="111" t="e">
        <f t="shared" si="118"/>
        <v>#REF!</v>
      </c>
    </row>
    <row r="272" spans="1:15" hidden="1" x14ac:dyDescent="0.3">
      <c r="A272" s="107" t="s">
        <v>15</v>
      </c>
      <c r="B272" s="105"/>
      <c r="C272" s="108"/>
      <c r="D272" s="108"/>
      <c r="E272" s="108"/>
      <c r="F272" s="108"/>
      <c r="G272" s="108"/>
      <c r="H272" s="108"/>
      <c r="I272" s="108"/>
      <c r="J272" s="108"/>
      <c r="K272" s="108"/>
      <c r="L272" s="109"/>
    </row>
    <row r="273" spans="1:14" ht="52.5" thickBot="1" x14ac:dyDescent="0.35">
      <c r="A273" s="115" t="s">
        <v>16</v>
      </c>
      <c r="B273" s="104" t="e">
        <f>'3.PIELIKUMS'!#REF!</f>
        <v>#REF!</v>
      </c>
      <c r="C273" s="116"/>
      <c r="D273" s="116"/>
      <c r="E273" s="116"/>
      <c r="F273" s="116"/>
      <c r="G273" s="116" t="e">
        <f t="shared" ref="G273:L273" si="119">$B$273/6</f>
        <v>#REF!</v>
      </c>
      <c r="H273" s="116" t="e">
        <f t="shared" si="119"/>
        <v>#REF!</v>
      </c>
      <c r="I273" s="116" t="e">
        <f t="shared" si="119"/>
        <v>#REF!</v>
      </c>
      <c r="J273" s="116" t="e">
        <f t="shared" si="119"/>
        <v>#REF!</v>
      </c>
      <c r="K273" s="116" t="e">
        <f t="shared" si="119"/>
        <v>#REF!</v>
      </c>
      <c r="L273" s="125" t="e">
        <f t="shared" si="119"/>
        <v>#REF!</v>
      </c>
      <c r="M273" s="121" t="e">
        <f>G273+H273+I273+J273+K273+L273</f>
        <v>#REF!</v>
      </c>
      <c r="N273" s="121" t="e">
        <f>B273-M273</f>
        <v>#REF!</v>
      </c>
    </row>
    <row r="274" spans="1:14" ht="18.75" customHeight="1" thickBot="1" x14ac:dyDescent="0.35">
      <c r="A274" s="600" t="s">
        <v>52</v>
      </c>
      <c r="B274" s="601"/>
      <c r="C274" s="601"/>
      <c r="D274" s="601"/>
      <c r="E274" s="601"/>
      <c r="F274" s="601"/>
      <c r="G274" s="601"/>
      <c r="H274" s="601"/>
      <c r="I274" s="601"/>
      <c r="J274" s="601"/>
      <c r="K274" s="601"/>
      <c r="L274" s="602"/>
    </row>
    <row r="275" spans="1:14" x14ac:dyDescent="0.3">
      <c r="A275" s="106" t="s">
        <v>9</v>
      </c>
      <c r="B275" s="131" t="e">
        <f>B276+B277+B278+B279</f>
        <v>#REF!</v>
      </c>
      <c r="C275" s="131">
        <f>C276+C277+C278+C279</f>
        <v>0</v>
      </c>
      <c r="D275" s="131">
        <f t="shared" ref="D275:L275" si="120">D276+D277+D278+D279</f>
        <v>0</v>
      </c>
      <c r="E275" s="131">
        <f t="shared" si="120"/>
        <v>0</v>
      </c>
      <c r="F275" s="131">
        <f t="shared" si="120"/>
        <v>0</v>
      </c>
      <c r="G275" s="131" t="e">
        <f t="shared" si="120"/>
        <v>#REF!</v>
      </c>
      <c r="H275" s="131" t="e">
        <f t="shared" si="120"/>
        <v>#REF!</v>
      </c>
      <c r="I275" s="131" t="e">
        <f t="shared" si="120"/>
        <v>#REF!</v>
      </c>
      <c r="J275" s="131" t="e">
        <f t="shared" si="120"/>
        <v>#REF!</v>
      </c>
      <c r="K275" s="131" t="e">
        <f t="shared" si="120"/>
        <v>#REF!</v>
      </c>
      <c r="L275" s="132" t="e">
        <f t="shared" si="120"/>
        <v>#REF!</v>
      </c>
    </row>
    <row r="276" spans="1:14" hidden="1" x14ac:dyDescent="0.3">
      <c r="A276" s="107" t="s">
        <v>10</v>
      </c>
      <c r="B276" s="134"/>
      <c r="C276" s="134"/>
      <c r="D276" s="134"/>
      <c r="E276" s="134"/>
      <c r="F276" s="134"/>
      <c r="G276" s="134"/>
      <c r="H276" s="134"/>
      <c r="I276" s="134"/>
      <c r="J276" s="134"/>
      <c r="K276" s="134"/>
      <c r="L276" s="135"/>
    </row>
    <row r="277" spans="1:14" hidden="1" x14ac:dyDescent="0.3">
      <c r="A277" s="107" t="s">
        <v>11</v>
      </c>
      <c r="B277" s="134"/>
      <c r="C277" s="134"/>
      <c r="D277" s="134"/>
      <c r="E277" s="134"/>
      <c r="F277" s="134"/>
      <c r="G277" s="134"/>
      <c r="H277" s="134"/>
      <c r="I277" s="134"/>
      <c r="J277" s="134"/>
      <c r="K277" s="134"/>
      <c r="L277" s="135"/>
    </row>
    <row r="278" spans="1:14" ht="26" hidden="1" x14ac:dyDescent="0.3">
      <c r="A278" s="107" t="s">
        <v>12</v>
      </c>
      <c r="B278" s="134"/>
      <c r="C278" s="134"/>
      <c r="D278" s="134"/>
      <c r="E278" s="134"/>
      <c r="F278" s="134"/>
      <c r="G278" s="134"/>
      <c r="H278" s="134"/>
      <c r="I278" s="134"/>
      <c r="J278" s="134"/>
      <c r="K278" s="134"/>
      <c r="L278" s="135"/>
    </row>
    <row r="279" spans="1:14" ht="26" x14ac:dyDescent="0.3">
      <c r="A279" s="110" t="s">
        <v>13</v>
      </c>
      <c r="B279" s="136" t="e">
        <f>B281+B282</f>
        <v>#REF!</v>
      </c>
      <c r="C279" s="136">
        <f>C281+C282</f>
        <v>0</v>
      </c>
      <c r="D279" s="136">
        <f t="shared" ref="D279:L279" si="121">D281+D282</f>
        <v>0</v>
      </c>
      <c r="E279" s="136">
        <f t="shared" si="121"/>
        <v>0</v>
      </c>
      <c r="F279" s="136">
        <f t="shared" si="121"/>
        <v>0</v>
      </c>
      <c r="G279" s="136" t="e">
        <f t="shared" si="121"/>
        <v>#REF!</v>
      </c>
      <c r="H279" s="136" t="e">
        <f t="shared" si="121"/>
        <v>#REF!</v>
      </c>
      <c r="I279" s="136" t="e">
        <f t="shared" si="121"/>
        <v>#REF!</v>
      </c>
      <c r="J279" s="136" t="e">
        <f t="shared" si="121"/>
        <v>#REF!</v>
      </c>
      <c r="K279" s="136" t="e">
        <f t="shared" si="121"/>
        <v>#REF!</v>
      </c>
      <c r="L279" s="137" t="e">
        <f t="shared" si="121"/>
        <v>#REF!</v>
      </c>
    </row>
    <row r="280" spans="1:14" x14ac:dyDescent="0.3">
      <c r="A280" s="107" t="s">
        <v>14</v>
      </c>
      <c r="B280" s="105" t="e">
        <f t="shared" ref="B280:L280" si="122">B281+B282</f>
        <v>#REF!</v>
      </c>
      <c r="C280" s="105">
        <f t="shared" si="122"/>
        <v>0</v>
      </c>
      <c r="D280" s="105">
        <f t="shared" si="122"/>
        <v>0</v>
      </c>
      <c r="E280" s="105">
        <f t="shared" si="122"/>
        <v>0</v>
      </c>
      <c r="F280" s="105">
        <f t="shared" si="122"/>
        <v>0</v>
      </c>
      <c r="G280" s="105" t="e">
        <f t="shared" si="122"/>
        <v>#REF!</v>
      </c>
      <c r="H280" s="105" t="e">
        <f t="shared" si="122"/>
        <v>#REF!</v>
      </c>
      <c r="I280" s="105" t="e">
        <f t="shared" si="122"/>
        <v>#REF!</v>
      </c>
      <c r="J280" s="105" t="e">
        <f t="shared" si="122"/>
        <v>#REF!</v>
      </c>
      <c r="K280" s="105" t="e">
        <f t="shared" si="122"/>
        <v>#REF!</v>
      </c>
      <c r="L280" s="111" t="e">
        <f t="shared" si="122"/>
        <v>#REF!</v>
      </c>
    </row>
    <row r="281" spans="1:14" x14ac:dyDescent="0.3">
      <c r="A281" s="107" t="s">
        <v>15</v>
      </c>
      <c r="B281" s="126"/>
      <c r="C281" s="108"/>
      <c r="D281" s="108"/>
      <c r="E281" s="108"/>
      <c r="F281" s="108"/>
      <c r="G281" s="108"/>
      <c r="H281" s="108"/>
      <c r="I281" s="108"/>
      <c r="J281" s="108"/>
      <c r="K281" s="108"/>
      <c r="L281" s="109"/>
    </row>
    <row r="282" spans="1:14" ht="52.5" thickBot="1" x14ac:dyDescent="0.35">
      <c r="A282" s="115" t="s">
        <v>16</v>
      </c>
      <c r="B282" s="104" t="e">
        <f>'3.PIELIKUMS'!#REF!</f>
        <v>#REF!</v>
      </c>
      <c r="C282" s="116"/>
      <c r="D282" s="116"/>
      <c r="E282" s="116"/>
      <c r="F282" s="116"/>
      <c r="G282" s="116" t="e">
        <f t="shared" ref="G282:L282" si="123">$B$282/6</f>
        <v>#REF!</v>
      </c>
      <c r="H282" s="116" t="e">
        <f t="shared" si="123"/>
        <v>#REF!</v>
      </c>
      <c r="I282" s="116" t="e">
        <f t="shared" si="123"/>
        <v>#REF!</v>
      </c>
      <c r="J282" s="116" t="e">
        <f t="shared" si="123"/>
        <v>#REF!</v>
      </c>
      <c r="K282" s="116" t="e">
        <f t="shared" si="123"/>
        <v>#REF!</v>
      </c>
      <c r="L282" s="125" t="e">
        <f t="shared" si="123"/>
        <v>#REF!</v>
      </c>
      <c r="M282" s="121" t="e">
        <f>G282+H282+I282+J282+K282+L282</f>
        <v>#REF!</v>
      </c>
      <c r="N282" s="121" t="e">
        <f>B282-M282</f>
        <v>#REF!</v>
      </c>
    </row>
    <row r="283" spans="1:14" ht="16.5" customHeight="1" thickBot="1" x14ac:dyDescent="0.35">
      <c r="A283" s="600" t="s">
        <v>53</v>
      </c>
      <c r="B283" s="601"/>
      <c r="C283" s="601"/>
      <c r="D283" s="601"/>
      <c r="E283" s="601"/>
      <c r="F283" s="601"/>
      <c r="G283" s="601"/>
      <c r="H283" s="601"/>
      <c r="I283" s="601"/>
      <c r="J283" s="601"/>
      <c r="K283" s="601"/>
      <c r="L283" s="602"/>
    </row>
    <row r="284" spans="1:14" x14ac:dyDescent="0.3">
      <c r="A284" s="106" t="s">
        <v>9</v>
      </c>
      <c r="B284" s="131">
        <f>B285+B286+B287+B288</f>
        <v>0</v>
      </c>
      <c r="C284" s="131">
        <f>C285+C286+C287+C288</f>
        <v>0</v>
      </c>
      <c r="D284" s="131">
        <f t="shared" ref="D284:L284" si="124">D285+D286+D287+D288</f>
        <v>0</v>
      </c>
      <c r="E284" s="131">
        <f t="shared" si="124"/>
        <v>0</v>
      </c>
      <c r="F284" s="131">
        <f t="shared" si="124"/>
        <v>0</v>
      </c>
      <c r="G284" s="131">
        <f t="shared" si="124"/>
        <v>0</v>
      </c>
      <c r="H284" s="131">
        <f t="shared" si="124"/>
        <v>0</v>
      </c>
      <c r="I284" s="131">
        <f t="shared" si="124"/>
        <v>0</v>
      </c>
      <c r="J284" s="131">
        <f t="shared" si="124"/>
        <v>0</v>
      </c>
      <c r="K284" s="131">
        <f t="shared" si="124"/>
        <v>0</v>
      </c>
      <c r="L284" s="132">
        <f t="shared" si="124"/>
        <v>0</v>
      </c>
    </row>
    <row r="285" spans="1:14" hidden="1" x14ac:dyDescent="0.3">
      <c r="A285" s="107" t="s">
        <v>10</v>
      </c>
      <c r="B285" s="134"/>
      <c r="C285" s="134"/>
      <c r="D285" s="134"/>
      <c r="E285" s="134"/>
      <c r="F285" s="134"/>
      <c r="G285" s="134"/>
      <c r="H285" s="134"/>
      <c r="I285" s="134"/>
      <c r="J285" s="134"/>
      <c r="K285" s="134"/>
      <c r="L285" s="135"/>
    </row>
    <row r="286" spans="1:14" hidden="1" x14ac:dyDescent="0.3">
      <c r="A286" s="107" t="s">
        <v>11</v>
      </c>
      <c r="B286" s="134"/>
      <c r="C286" s="134"/>
      <c r="D286" s="134"/>
      <c r="E286" s="134"/>
      <c r="F286" s="134"/>
      <c r="G286" s="134"/>
      <c r="H286" s="134"/>
      <c r="I286" s="134"/>
      <c r="J286" s="134"/>
      <c r="K286" s="134"/>
      <c r="L286" s="135"/>
    </row>
    <row r="287" spans="1:14" ht="26" hidden="1" x14ac:dyDescent="0.3">
      <c r="A287" s="107" t="s">
        <v>12</v>
      </c>
      <c r="B287" s="134"/>
      <c r="C287" s="134"/>
      <c r="D287" s="134"/>
      <c r="E287" s="134"/>
      <c r="F287" s="134"/>
      <c r="G287" s="134"/>
      <c r="H287" s="134"/>
      <c r="I287" s="134"/>
      <c r="J287" s="134"/>
      <c r="K287" s="134"/>
      <c r="L287" s="135"/>
    </row>
    <row r="288" spans="1:14" ht="26" x14ac:dyDescent="0.3">
      <c r="A288" s="110" t="s">
        <v>13</v>
      </c>
      <c r="B288" s="136">
        <f>B290+B291</f>
        <v>0</v>
      </c>
      <c r="C288" s="136">
        <f>C290+C291</f>
        <v>0</v>
      </c>
      <c r="D288" s="136">
        <f t="shared" ref="D288:L288" si="125">D290+D291</f>
        <v>0</v>
      </c>
      <c r="E288" s="136">
        <f t="shared" si="125"/>
        <v>0</v>
      </c>
      <c r="F288" s="136">
        <f t="shared" si="125"/>
        <v>0</v>
      </c>
      <c r="G288" s="136">
        <f t="shared" si="125"/>
        <v>0</v>
      </c>
      <c r="H288" s="136">
        <f t="shared" si="125"/>
        <v>0</v>
      </c>
      <c r="I288" s="136">
        <f t="shared" si="125"/>
        <v>0</v>
      </c>
      <c r="J288" s="136">
        <f t="shared" si="125"/>
        <v>0</v>
      </c>
      <c r="K288" s="136">
        <f t="shared" si="125"/>
        <v>0</v>
      </c>
      <c r="L288" s="137">
        <f t="shared" si="125"/>
        <v>0</v>
      </c>
    </row>
    <row r="289" spans="1:14" x14ac:dyDescent="0.3">
      <c r="A289" s="107" t="s">
        <v>14</v>
      </c>
      <c r="B289" s="105">
        <f t="shared" ref="B289:L289" si="126">B290+B291</f>
        <v>0</v>
      </c>
      <c r="C289" s="105">
        <f t="shared" si="126"/>
        <v>0</v>
      </c>
      <c r="D289" s="105">
        <f t="shared" si="126"/>
        <v>0</v>
      </c>
      <c r="E289" s="105">
        <f t="shared" si="126"/>
        <v>0</v>
      </c>
      <c r="F289" s="105">
        <f t="shared" si="126"/>
        <v>0</v>
      </c>
      <c r="G289" s="105">
        <f t="shared" si="126"/>
        <v>0</v>
      </c>
      <c r="H289" s="105">
        <f t="shared" si="126"/>
        <v>0</v>
      </c>
      <c r="I289" s="105">
        <f t="shared" si="126"/>
        <v>0</v>
      </c>
      <c r="J289" s="105">
        <f t="shared" si="126"/>
        <v>0</v>
      </c>
      <c r="K289" s="105">
        <f t="shared" si="126"/>
        <v>0</v>
      </c>
      <c r="L289" s="111">
        <f t="shared" si="126"/>
        <v>0</v>
      </c>
    </row>
    <row r="290" spans="1:14" hidden="1" x14ac:dyDescent="0.3">
      <c r="A290" s="107" t="s">
        <v>15</v>
      </c>
      <c r="B290" s="105"/>
      <c r="C290" s="108"/>
      <c r="D290" s="108"/>
      <c r="E290" s="108"/>
      <c r="F290" s="108"/>
      <c r="G290" s="108"/>
      <c r="H290" s="108"/>
      <c r="I290" s="108"/>
      <c r="J290" s="108"/>
      <c r="K290" s="108"/>
      <c r="L290" s="109"/>
    </row>
    <row r="291" spans="1:14" ht="52.5" thickBot="1" x14ac:dyDescent="0.35">
      <c r="A291" s="115" t="s">
        <v>16</v>
      </c>
      <c r="B291" s="104">
        <f>'3.PIELIKUMS'!L117</f>
        <v>0</v>
      </c>
      <c r="C291" s="116"/>
      <c r="D291" s="116"/>
      <c r="E291" s="116"/>
      <c r="F291" s="116"/>
      <c r="G291" s="116">
        <f t="shared" ref="G291:L291" si="127">$B$291/6</f>
        <v>0</v>
      </c>
      <c r="H291" s="116">
        <f t="shared" si="127"/>
        <v>0</v>
      </c>
      <c r="I291" s="116">
        <f t="shared" si="127"/>
        <v>0</v>
      </c>
      <c r="J291" s="116">
        <f t="shared" si="127"/>
        <v>0</v>
      </c>
      <c r="K291" s="116">
        <f t="shared" si="127"/>
        <v>0</v>
      </c>
      <c r="L291" s="125">
        <f t="shared" si="127"/>
        <v>0</v>
      </c>
      <c r="M291" s="121">
        <f>G291+H291+I291+J291+K291+L291</f>
        <v>0</v>
      </c>
      <c r="N291" s="121">
        <f>B291-M291</f>
        <v>0</v>
      </c>
    </row>
    <row r="292" spans="1:14" ht="16.5" customHeight="1" thickBot="1" x14ac:dyDescent="0.35">
      <c r="A292" s="600" t="s">
        <v>54</v>
      </c>
      <c r="B292" s="601"/>
      <c r="C292" s="601"/>
      <c r="D292" s="601"/>
      <c r="E292" s="601"/>
      <c r="F292" s="601"/>
      <c r="G292" s="601"/>
      <c r="H292" s="601"/>
      <c r="I292" s="601"/>
      <c r="J292" s="601"/>
      <c r="K292" s="601"/>
      <c r="L292" s="602"/>
    </row>
    <row r="293" spans="1:14" x14ac:dyDescent="0.3">
      <c r="A293" s="106" t="s">
        <v>9</v>
      </c>
      <c r="B293" s="131" t="e">
        <f>B294+B295+B296+B297</f>
        <v>#REF!</v>
      </c>
      <c r="C293" s="131">
        <f>C294+C295+C296+C297</f>
        <v>0</v>
      </c>
      <c r="D293" s="131">
        <f t="shared" ref="D293:L293" si="128">D294+D295+D296+D297</f>
        <v>0</v>
      </c>
      <c r="E293" s="131">
        <f t="shared" si="128"/>
        <v>0</v>
      </c>
      <c r="F293" s="131">
        <f t="shared" si="128"/>
        <v>0</v>
      </c>
      <c r="G293" s="131" t="e">
        <f t="shared" si="128"/>
        <v>#REF!</v>
      </c>
      <c r="H293" s="131" t="e">
        <f t="shared" si="128"/>
        <v>#REF!</v>
      </c>
      <c r="I293" s="131" t="e">
        <f t="shared" si="128"/>
        <v>#REF!</v>
      </c>
      <c r="J293" s="131" t="e">
        <f t="shared" si="128"/>
        <v>#REF!</v>
      </c>
      <c r="K293" s="131" t="e">
        <f t="shared" si="128"/>
        <v>#REF!</v>
      </c>
      <c r="L293" s="132" t="e">
        <f t="shared" si="128"/>
        <v>#REF!</v>
      </c>
    </row>
    <row r="294" spans="1:14" hidden="1" x14ac:dyDescent="0.3">
      <c r="A294" s="107" t="s">
        <v>10</v>
      </c>
      <c r="B294" s="134"/>
      <c r="C294" s="134"/>
      <c r="D294" s="134"/>
      <c r="E294" s="134"/>
      <c r="F294" s="134"/>
      <c r="G294" s="134"/>
      <c r="H294" s="134"/>
      <c r="I294" s="134"/>
      <c r="J294" s="134"/>
      <c r="K294" s="134"/>
      <c r="L294" s="135"/>
    </row>
    <row r="295" spans="1:14" hidden="1" x14ac:dyDescent="0.3">
      <c r="A295" s="107" t="s">
        <v>11</v>
      </c>
      <c r="B295" s="134"/>
      <c r="C295" s="134"/>
      <c r="D295" s="134"/>
      <c r="E295" s="134"/>
      <c r="F295" s="134"/>
      <c r="G295" s="134"/>
      <c r="H295" s="134"/>
      <c r="I295" s="134"/>
      <c r="J295" s="134"/>
      <c r="K295" s="134"/>
      <c r="L295" s="135"/>
    </row>
    <row r="296" spans="1:14" ht="26" hidden="1" x14ac:dyDescent="0.3">
      <c r="A296" s="107" t="s">
        <v>12</v>
      </c>
      <c r="B296" s="134"/>
      <c r="C296" s="134"/>
      <c r="D296" s="134"/>
      <c r="E296" s="134"/>
      <c r="F296" s="134"/>
      <c r="G296" s="134"/>
      <c r="H296" s="134"/>
      <c r="I296" s="134"/>
      <c r="J296" s="134"/>
      <c r="K296" s="134"/>
      <c r="L296" s="135"/>
    </row>
    <row r="297" spans="1:14" ht="26" x14ac:dyDescent="0.3">
      <c r="A297" s="110" t="s">
        <v>13</v>
      </c>
      <c r="B297" s="136" t="e">
        <f>B299+B300</f>
        <v>#REF!</v>
      </c>
      <c r="C297" s="136">
        <f>C299+C300</f>
        <v>0</v>
      </c>
      <c r="D297" s="136">
        <f t="shared" ref="D297:L297" si="129">D299+D300</f>
        <v>0</v>
      </c>
      <c r="E297" s="136">
        <f t="shared" si="129"/>
        <v>0</v>
      </c>
      <c r="F297" s="136">
        <f t="shared" si="129"/>
        <v>0</v>
      </c>
      <c r="G297" s="136" t="e">
        <f t="shared" si="129"/>
        <v>#REF!</v>
      </c>
      <c r="H297" s="136" t="e">
        <f t="shared" si="129"/>
        <v>#REF!</v>
      </c>
      <c r="I297" s="136" t="e">
        <f t="shared" si="129"/>
        <v>#REF!</v>
      </c>
      <c r="J297" s="136" t="e">
        <f t="shared" si="129"/>
        <v>#REF!</v>
      </c>
      <c r="K297" s="136" t="e">
        <f t="shared" si="129"/>
        <v>#REF!</v>
      </c>
      <c r="L297" s="137" t="e">
        <f t="shared" si="129"/>
        <v>#REF!</v>
      </c>
    </row>
    <row r="298" spans="1:14" x14ac:dyDescent="0.3">
      <c r="A298" s="107" t="s">
        <v>14</v>
      </c>
      <c r="B298" s="105" t="e">
        <f t="shared" ref="B298:L298" si="130">B299+B300</f>
        <v>#REF!</v>
      </c>
      <c r="C298" s="105">
        <f t="shared" si="130"/>
        <v>0</v>
      </c>
      <c r="D298" s="105">
        <f t="shared" si="130"/>
        <v>0</v>
      </c>
      <c r="E298" s="105">
        <f t="shared" si="130"/>
        <v>0</v>
      </c>
      <c r="F298" s="105">
        <f t="shared" si="130"/>
        <v>0</v>
      </c>
      <c r="G298" s="105" t="e">
        <f t="shared" si="130"/>
        <v>#REF!</v>
      </c>
      <c r="H298" s="105" t="e">
        <f t="shared" si="130"/>
        <v>#REF!</v>
      </c>
      <c r="I298" s="105" t="e">
        <f t="shared" si="130"/>
        <v>#REF!</v>
      </c>
      <c r="J298" s="105" t="e">
        <f t="shared" si="130"/>
        <v>#REF!</v>
      </c>
      <c r="K298" s="105" t="e">
        <f t="shared" si="130"/>
        <v>#REF!</v>
      </c>
      <c r="L298" s="111" t="e">
        <f t="shared" si="130"/>
        <v>#REF!</v>
      </c>
    </row>
    <row r="299" spans="1:14" hidden="1" x14ac:dyDescent="0.3">
      <c r="A299" s="107" t="s">
        <v>15</v>
      </c>
      <c r="B299" s="105"/>
      <c r="C299" s="108"/>
      <c r="D299" s="108"/>
      <c r="E299" s="108"/>
      <c r="F299" s="108"/>
      <c r="G299" s="108"/>
      <c r="H299" s="108"/>
      <c r="I299" s="108"/>
      <c r="J299" s="108"/>
      <c r="K299" s="108"/>
      <c r="L299" s="109"/>
    </row>
    <row r="300" spans="1:14" ht="52.5" thickBot="1" x14ac:dyDescent="0.35">
      <c r="A300" s="115" t="s">
        <v>16</v>
      </c>
      <c r="B300" s="104" t="e">
        <f>'3.PIELIKUMS'!#REF!</f>
        <v>#REF!</v>
      </c>
      <c r="C300" s="116"/>
      <c r="D300" s="116"/>
      <c r="E300" s="116"/>
      <c r="F300" s="116"/>
      <c r="G300" s="116" t="e">
        <f t="shared" ref="G300:L300" si="131">$B$300/6</f>
        <v>#REF!</v>
      </c>
      <c r="H300" s="116" t="e">
        <f t="shared" si="131"/>
        <v>#REF!</v>
      </c>
      <c r="I300" s="116" t="e">
        <f t="shared" si="131"/>
        <v>#REF!</v>
      </c>
      <c r="J300" s="116" t="e">
        <f t="shared" si="131"/>
        <v>#REF!</v>
      </c>
      <c r="K300" s="116" t="e">
        <f t="shared" si="131"/>
        <v>#REF!</v>
      </c>
      <c r="L300" s="125" t="e">
        <f t="shared" si="131"/>
        <v>#REF!</v>
      </c>
      <c r="M300" s="121" t="e">
        <f>G300+H300+I300+J300+K300+L300</f>
        <v>#REF!</v>
      </c>
      <c r="N300" s="121" t="e">
        <f>B300-M300</f>
        <v>#REF!</v>
      </c>
    </row>
    <row r="301" spans="1:14" ht="42.75" customHeight="1" x14ac:dyDescent="0.3">
      <c r="A301" s="609" t="s">
        <v>55</v>
      </c>
      <c r="B301" s="609"/>
      <c r="C301" s="609"/>
      <c r="D301" s="609"/>
      <c r="E301" s="609"/>
      <c r="F301" s="609"/>
      <c r="G301" s="609"/>
      <c r="H301" s="609"/>
      <c r="I301" s="609"/>
      <c r="J301" s="609"/>
      <c r="K301" s="609"/>
      <c r="L301" s="609"/>
    </row>
    <row r="302" spans="1:14" ht="15.75" customHeight="1" x14ac:dyDescent="0.3">
      <c r="A302" s="599" t="s">
        <v>56</v>
      </c>
      <c r="B302" s="599"/>
      <c r="C302" s="599"/>
      <c r="D302" s="599"/>
      <c r="E302" s="599"/>
      <c r="F302" s="599"/>
      <c r="G302" s="599"/>
      <c r="H302" s="599"/>
      <c r="I302" s="599"/>
      <c r="J302" s="599"/>
      <c r="K302" s="599"/>
      <c r="L302" s="599"/>
    </row>
  </sheetData>
  <mergeCells count="46">
    <mergeCell ref="A15:L15"/>
    <mergeCell ref="A16:L16"/>
    <mergeCell ref="A25:L25"/>
    <mergeCell ref="A34:L34"/>
    <mergeCell ref="A43:L43"/>
    <mergeCell ref="A1:L1"/>
    <mergeCell ref="A3:L3"/>
    <mergeCell ref="A5:A6"/>
    <mergeCell ref="B5:B6"/>
    <mergeCell ref="C5:E5"/>
    <mergeCell ref="F5:L5"/>
    <mergeCell ref="A128:L128"/>
    <mergeCell ref="A52:L52"/>
    <mergeCell ref="A53:L53"/>
    <mergeCell ref="A62:L62"/>
    <mergeCell ref="A71:L71"/>
    <mergeCell ref="A80:L80"/>
    <mergeCell ref="A89:L89"/>
    <mergeCell ref="A98:L98"/>
    <mergeCell ref="A107:L107"/>
    <mergeCell ref="A108:L108"/>
    <mergeCell ref="A119:L119"/>
    <mergeCell ref="A110:L110"/>
    <mergeCell ref="A109:L109"/>
    <mergeCell ref="A229:L229"/>
    <mergeCell ref="A137:L137"/>
    <mergeCell ref="A146:L146"/>
    <mergeCell ref="A147:L147"/>
    <mergeCell ref="A156:L156"/>
    <mergeCell ref="A165:L165"/>
    <mergeCell ref="A174:L174"/>
    <mergeCell ref="A183:L183"/>
    <mergeCell ref="A192:L192"/>
    <mergeCell ref="A219:L219"/>
    <mergeCell ref="A220:L220"/>
    <mergeCell ref="A201:L201"/>
    <mergeCell ref="A210:L210"/>
    <mergeCell ref="A302:L302"/>
    <mergeCell ref="A238:L238"/>
    <mergeCell ref="A247:L247"/>
    <mergeCell ref="A256:L256"/>
    <mergeCell ref="A265:L265"/>
    <mergeCell ref="A274:L274"/>
    <mergeCell ref="A301:L301"/>
    <mergeCell ref="A283:L283"/>
    <mergeCell ref="A292:L292"/>
  </mergeCells>
  <pageMargins left="0.7" right="0.7" top="0.75" bottom="0.75" header="0.3" footer="0.3"/>
  <pageSetup paperSize="9"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I92"/>
  <sheetViews>
    <sheetView topLeftCell="A59" workbookViewId="0">
      <selection activeCell="L78" sqref="L78"/>
    </sheetView>
  </sheetViews>
  <sheetFormatPr defaultRowHeight="14.5" x14ac:dyDescent="0.35"/>
  <cols>
    <col min="4" max="4" width="9.1796875" style="240"/>
    <col min="5" max="5" width="11.54296875" style="240" customWidth="1"/>
  </cols>
  <sheetData>
    <row r="5" spans="3:5" x14ac:dyDescent="0.35">
      <c r="C5" s="102">
        <v>2</v>
      </c>
      <c r="D5" s="195" t="s">
        <v>57</v>
      </c>
      <c r="E5" s="196"/>
    </row>
    <row r="6" spans="3:5" x14ac:dyDescent="0.35">
      <c r="C6" s="102">
        <v>3</v>
      </c>
      <c r="D6" s="195" t="s">
        <v>57</v>
      </c>
      <c r="E6" s="196"/>
    </row>
    <row r="7" spans="3:5" x14ac:dyDescent="0.35">
      <c r="C7" s="185">
        <v>16</v>
      </c>
      <c r="D7" s="222" t="s">
        <v>58</v>
      </c>
      <c r="E7" s="223">
        <v>4567500</v>
      </c>
    </row>
    <row r="8" spans="3:5" x14ac:dyDescent="0.35">
      <c r="C8" s="185">
        <v>21</v>
      </c>
      <c r="D8" s="207" t="s">
        <v>58</v>
      </c>
      <c r="E8" s="208">
        <v>2000000</v>
      </c>
    </row>
    <row r="9" spans="3:5" x14ac:dyDescent="0.35">
      <c r="C9" s="190">
        <v>26</v>
      </c>
      <c r="D9" s="207" t="s">
        <v>59</v>
      </c>
      <c r="E9" s="235">
        <v>15000000</v>
      </c>
    </row>
    <row r="10" spans="3:5" x14ac:dyDescent="0.35">
      <c r="C10" s="102">
        <v>34</v>
      </c>
      <c r="D10" s="195" t="s">
        <v>60</v>
      </c>
      <c r="E10" s="196">
        <v>12859897.142857144</v>
      </c>
    </row>
    <row r="11" spans="3:5" x14ac:dyDescent="0.35">
      <c r="C11" s="185">
        <v>35</v>
      </c>
      <c r="D11" s="207" t="s">
        <v>60</v>
      </c>
      <c r="E11" s="236">
        <v>21044090</v>
      </c>
    </row>
    <row r="12" spans="3:5" x14ac:dyDescent="0.35">
      <c r="C12" s="185">
        <v>41</v>
      </c>
      <c r="D12" s="222" t="s">
        <v>60</v>
      </c>
      <c r="E12" s="237">
        <v>310397257.14285713</v>
      </c>
    </row>
    <row r="13" spans="3:5" x14ac:dyDescent="0.35">
      <c r="C13" s="102">
        <v>65</v>
      </c>
      <c r="D13" s="195" t="s">
        <v>58</v>
      </c>
      <c r="E13" s="196">
        <v>48000000</v>
      </c>
    </row>
    <row r="14" spans="3:5" x14ac:dyDescent="0.35">
      <c r="C14" s="102">
        <v>67</v>
      </c>
      <c r="D14" s="195" t="s">
        <v>57</v>
      </c>
      <c r="E14" s="196">
        <v>10000000</v>
      </c>
    </row>
    <row r="15" spans="3:5" x14ac:dyDescent="0.35">
      <c r="C15" s="226">
        <v>71</v>
      </c>
      <c r="D15" s="195" t="s">
        <v>58</v>
      </c>
      <c r="E15" s="196">
        <v>48000000</v>
      </c>
    </row>
    <row r="16" spans="3:5" x14ac:dyDescent="0.35">
      <c r="C16" s="226">
        <v>71</v>
      </c>
      <c r="D16" s="195" t="s">
        <v>58</v>
      </c>
      <c r="E16" s="196">
        <v>72000000</v>
      </c>
    </row>
    <row r="17" spans="3:5" x14ac:dyDescent="0.35">
      <c r="C17" s="102">
        <v>72</v>
      </c>
      <c r="D17" s="195" t="s">
        <v>58</v>
      </c>
      <c r="E17" s="196">
        <v>7500000</v>
      </c>
    </row>
    <row r="18" spans="3:5" x14ac:dyDescent="0.35">
      <c r="C18" s="102">
        <v>74</v>
      </c>
      <c r="D18" s="195" t="s">
        <v>58</v>
      </c>
      <c r="E18" s="196">
        <v>22000000</v>
      </c>
    </row>
    <row r="19" spans="3:5" x14ac:dyDescent="0.35">
      <c r="C19" s="102">
        <v>75</v>
      </c>
      <c r="D19" s="195" t="s">
        <v>58</v>
      </c>
      <c r="E19" s="197"/>
    </row>
    <row r="20" spans="3:5" x14ac:dyDescent="0.35">
      <c r="C20" s="102">
        <v>76</v>
      </c>
      <c r="D20" s="195" t="s">
        <v>61</v>
      </c>
      <c r="E20" s="202">
        <v>20000000</v>
      </c>
    </row>
    <row r="21" spans="3:5" x14ac:dyDescent="0.35">
      <c r="C21" s="102">
        <v>77</v>
      </c>
      <c r="D21" s="195" t="s">
        <v>58</v>
      </c>
      <c r="E21" s="196">
        <v>45000000</v>
      </c>
    </row>
    <row r="22" spans="3:5" x14ac:dyDescent="0.35">
      <c r="C22" s="185">
        <v>81</v>
      </c>
      <c r="D22" s="203" t="s">
        <v>58</v>
      </c>
      <c r="E22" s="214">
        <f>250000000/2</f>
        <v>125000000</v>
      </c>
    </row>
    <row r="23" spans="3:5" x14ac:dyDescent="0.35">
      <c r="C23" s="185">
        <v>82</v>
      </c>
      <c r="D23" s="203" t="s">
        <v>58</v>
      </c>
      <c r="E23" s="204"/>
    </row>
    <row r="24" spans="3:5" x14ac:dyDescent="0.35">
      <c r="C24" s="102">
        <v>83</v>
      </c>
      <c r="D24" s="212" t="s">
        <v>58</v>
      </c>
      <c r="E24" s="213"/>
    </row>
    <row r="25" spans="3:5" x14ac:dyDescent="0.35">
      <c r="C25" s="185">
        <v>84</v>
      </c>
      <c r="D25" s="203" t="s">
        <v>58</v>
      </c>
      <c r="E25" s="204"/>
    </row>
    <row r="26" spans="3:5" x14ac:dyDescent="0.35">
      <c r="C26" s="102">
        <v>85</v>
      </c>
      <c r="D26" s="195" t="s">
        <v>59</v>
      </c>
      <c r="E26" s="197"/>
    </row>
    <row r="27" spans="3:5" x14ac:dyDescent="0.35">
      <c r="C27" s="234">
        <v>86</v>
      </c>
      <c r="D27" s="195" t="s">
        <v>58</v>
      </c>
      <c r="E27" s="197"/>
    </row>
    <row r="28" spans="3:5" x14ac:dyDescent="0.35">
      <c r="C28" s="102">
        <v>87</v>
      </c>
      <c r="D28" s="195" t="s">
        <v>59</v>
      </c>
      <c r="E28" s="202">
        <v>25000000</v>
      </c>
    </row>
    <row r="29" spans="3:5" x14ac:dyDescent="0.35">
      <c r="C29" s="102">
        <v>88</v>
      </c>
      <c r="D29" s="195" t="s">
        <v>59</v>
      </c>
      <c r="E29" s="202">
        <v>27000000</v>
      </c>
    </row>
    <row r="30" spans="3:5" x14ac:dyDescent="0.35">
      <c r="C30" s="102">
        <v>90</v>
      </c>
      <c r="D30" s="195" t="s">
        <v>61</v>
      </c>
      <c r="E30" s="202">
        <v>50000000</v>
      </c>
    </row>
    <row r="31" spans="3:5" x14ac:dyDescent="0.35">
      <c r="C31" s="102">
        <v>91</v>
      </c>
      <c r="D31" s="195" t="s">
        <v>61</v>
      </c>
      <c r="E31" s="202">
        <v>99500000</v>
      </c>
    </row>
    <row r="32" spans="3:5" x14ac:dyDescent="0.35">
      <c r="C32" s="102">
        <v>92</v>
      </c>
      <c r="D32" s="195" t="s">
        <v>62</v>
      </c>
      <c r="E32" s="196">
        <v>70000000</v>
      </c>
    </row>
    <row r="33" spans="3:5" x14ac:dyDescent="0.35">
      <c r="C33" s="102">
        <v>93</v>
      </c>
      <c r="D33" s="195" t="s">
        <v>57</v>
      </c>
      <c r="E33" s="196">
        <v>50000000</v>
      </c>
    </row>
    <row r="34" spans="3:5" x14ac:dyDescent="0.35">
      <c r="C34" s="102">
        <v>94</v>
      </c>
      <c r="D34" s="195" t="s">
        <v>57</v>
      </c>
      <c r="E34" s="196">
        <v>27500000</v>
      </c>
    </row>
    <row r="35" spans="3:5" x14ac:dyDescent="0.35">
      <c r="C35" s="102">
        <v>95</v>
      </c>
      <c r="D35" s="195" t="s">
        <v>59</v>
      </c>
      <c r="E35" s="202">
        <v>187500000</v>
      </c>
    </row>
    <row r="36" spans="3:5" x14ac:dyDescent="0.35">
      <c r="C36" s="102">
        <v>96</v>
      </c>
      <c r="D36" s="195" t="s">
        <v>59</v>
      </c>
      <c r="E36" s="202">
        <v>120000000</v>
      </c>
    </row>
    <row r="37" spans="3:5" x14ac:dyDescent="0.35">
      <c r="C37" s="102">
        <v>97</v>
      </c>
      <c r="D37" s="195" t="s">
        <v>59</v>
      </c>
      <c r="E37" s="197"/>
    </row>
    <row r="38" spans="3:5" x14ac:dyDescent="0.35">
      <c r="C38" s="102">
        <v>99</v>
      </c>
      <c r="D38" s="195" t="s">
        <v>59</v>
      </c>
      <c r="E38" s="196">
        <v>50000000</v>
      </c>
    </row>
    <row r="39" spans="3:5" x14ac:dyDescent="0.35">
      <c r="C39" s="102">
        <v>100</v>
      </c>
      <c r="D39" s="195" t="s">
        <v>59</v>
      </c>
      <c r="E39" s="202">
        <v>65000000</v>
      </c>
    </row>
    <row r="40" spans="3:5" x14ac:dyDescent="0.35">
      <c r="C40" s="102">
        <v>101</v>
      </c>
      <c r="D40" s="238" t="e">
        <f>'3.PIELIKUMS'!#REF!</f>
        <v>#REF!</v>
      </c>
      <c r="E40" s="239" t="e">
        <f>'3.PIELIKUMS'!#REF!</f>
        <v>#REF!</v>
      </c>
    </row>
    <row r="41" spans="3:5" x14ac:dyDescent="0.35">
      <c r="C41" s="190">
        <v>234</v>
      </c>
      <c r="D41" s="222" t="s">
        <v>57</v>
      </c>
      <c r="E41" s="223">
        <v>5035500</v>
      </c>
    </row>
    <row r="42" spans="3:5" x14ac:dyDescent="0.35">
      <c r="C42" s="185">
        <v>244</v>
      </c>
      <c r="D42" s="224" t="s">
        <v>62</v>
      </c>
      <c r="E42" s="225">
        <v>20000000</v>
      </c>
    </row>
    <row r="43" spans="3:5" x14ac:dyDescent="0.35">
      <c r="C43" s="102">
        <v>256</v>
      </c>
      <c r="D43" s="195" t="s">
        <v>58</v>
      </c>
      <c r="E43" s="196">
        <v>5000000</v>
      </c>
    </row>
    <row r="44" spans="3:5" x14ac:dyDescent="0.35">
      <c r="C44" s="102">
        <v>274</v>
      </c>
      <c r="D44" s="195" t="s">
        <v>58</v>
      </c>
      <c r="E44" s="196">
        <v>125000000</v>
      </c>
    </row>
    <row r="45" spans="3:5" x14ac:dyDescent="0.35">
      <c r="C45" s="102">
        <v>275</v>
      </c>
      <c r="D45" s="195" t="s">
        <v>63</v>
      </c>
      <c r="E45" s="196">
        <v>15000000</v>
      </c>
    </row>
    <row r="46" spans="3:5" x14ac:dyDescent="0.35">
      <c r="C46" s="190">
        <v>276</v>
      </c>
      <c r="D46" s="217" t="s">
        <v>62</v>
      </c>
      <c r="E46" s="218">
        <v>180000000</v>
      </c>
    </row>
    <row r="47" spans="3:5" x14ac:dyDescent="0.35">
      <c r="C47" s="190">
        <v>283</v>
      </c>
      <c r="D47" s="217" t="s">
        <v>59</v>
      </c>
      <c r="E47" s="219">
        <v>35714285.714285716</v>
      </c>
    </row>
    <row r="48" spans="3:5" x14ac:dyDescent="0.35">
      <c r="C48" s="185">
        <v>285</v>
      </c>
      <c r="D48" s="224" t="s">
        <v>62</v>
      </c>
      <c r="E48" s="225">
        <v>32000000</v>
      </c>
    </row>
    <row r="49" spans="3:5" x14ac:dyDescent="0.35">
      <c r="C49" s="102">
        <v>286</v>
      </c>
      <c r="D49" s="195" t="s">
        <v>62</v>
      </c>
      <c r="E49" s="196">
        <v>21000000</v>
      </c>
    </row>
    <row r="50" spans="3:5" x14ac:dyDescent="0.35">
      <c r="C50" s="188">
        <v>296</v>
      </c>
      <c r="D50" s="195" t="s">
        <v>64</v>
      </c>
      <c r="E50" s="196">
        <v>55000000</v>
      </c>
    </row>
    <row r="51" spans="3:5" x14ac:dyDescent="0.35">
      <c r="C51" s="102">
        <v>297</v>
      </c>
      <c r="D51" s="195" t="s">
        <v>64</v>
      </c>
      <c r="E51" s="196">
        <v>85000000</v>
      </c>
    </row>
    <row r="52" spans="3:5" x14ac:dyDescent="0.35">
      <c r="C52" s="102">
        <v>307</v>
      </c>
      <c r="D52" s="195" t="s">
        <v>61</v>
      </c>
      <c r="E52" s="196">
        <v>4908824</v>
      </c>
    </row>
    <row r="53" spans="3:5" x14ac:dyDescent="0.35">
      <c r="C53" s="102">
        <v>374</v>
      </c>
      <c r="D53" s="195" t="s">
        <v>57</v>
      </c>
      <c r="E53" s="196">
        <v>45000000</v>
      </c>
    </row>
    <row r="54" spans="3:5" x14ac:dyDescent="0.35">
      <c r="C54" s="102">
        <v>375</v>
      </c>
      <c r="D54" s="195" t="s">
        <v>58</v>
      </c>
      <c r="E54" s="196">
        <v>7000000</v>
      </c>
    </row>
    <row r="55" spans="3:5" x14ac:dyDescent="0.35">
      <c r="C55" s="102">
        <v>376</v>
      </c>
      <c r="D55" s="195" t="s">
        <v>58</v>
      </c>
      <c r="E55" s="196">
        <v>93000000</v>
      </c>
    </row>
    <row r="56" spans="3:5" x14ac:dyDescent="0.35">
      <c r="C56" s="102">
        <v>377</v>
      </c>
      <c r="D56" s="195" t="s">
        <v>57</v>
      </c>
      <c r="E56" s="196">
        <v>19000000</v>
      </c>
    </row>
    <row r="57" spans="3:5" x14ac:dyDescent="0.35">
      <c r="C57" s="185">
        <v>378</v>
      </c>
      <c r="D57" s="207" t="s">
        <v>57</v>
      </c>
      <c r="E57" s="208">
        <v>40000000</v>
      </c>
    </row>
    <row r="58" spans="3:5" x14ac:dyDescent="0.35">
      <c r="C58" s="102">
        <v>380</v>
      </c>
      <c r="D58" s="200" t="s">
        <v>57</v>
      </c>
      <c r="E58" s="201">
        <v>45000000</v>
      </c>
    </row>
    <row r="59" spans="3:5" x14ac:dyDescent="0.35">
      <c r="C59" s="189">
        <v>381</v>
      </c>
      <c r="D59" s="215" t="s">
        <v>58</v>
      </c>
      <c r="E59" s="216">
        <v>48000000</v>
      </c>
    </row>
    <row r="60" spans="3:5" x14ac:dyDescent="0.35">
      <c r="C60" s="189">
        <v>382</v>
      </c>
      <c r="D60" s="215" t="s">
        <v>57</v>
      </c>
      <c r="E60" s="216">
        <v>17500000</v>
      </c>
    </row>
    <row r="61" spans="3:5" x14ac:dyDescent="0.35">
      <c r="C61" s="185">
        <v>383</v>
      </c>
      <c r="D61" s="203" t="s">
        <v>58</v>
      </c>
      <c r="E61" s="214">
        <v>13687000</v>
      </c>
    </row>
    <row r="62" spans="3:5" x14ac:dyDescent="0.35">
      <c r="C62" s="102">
        <v>386</v>
      </c>
      <c r="D62" s="195" t="s">
        <v>58</v>
      </c>
      <c r="E62" s="196">
        <v>70000000</v>
      </c>
    </row>
    <row r="63" spans="3:5" x14ac:dyDescent="0.35">
      <c r="C63" s="102">
        <v>388</v>
      </c>
      <c r="D63" s="195" t="s">
        <v>58</v>
      </c>
      <c r="E63" s="196"/>
    </row>
    <row r="64" spans="3:5" x14ac:dyDescent="0.35">
      <c r="C64" s="102">
        <v>390</v>
      </c>
      <c r="D64" s="195" t="s">
        <v>58</v>
      </c>
      <c r="E64" s="196">
        <v>25000000</v>
      </c>
    </row>
    <row r="65" spans="3:9" x14ac:dyDescent="0.35">
      <c r="C65" s="190">
        <v>391</v>
      </c>
      <c r="D65" s="220" t="s">
        <v>61</v>
      </c>
      <c r="E65" s="221">
        <v>2000000</v>
      </c>
    </row>
    <row r="66" spans="3:9" x14ac:dyDescent="0.35">
      <c r="C66" s="185">
        <v>404</v>
      </c>
      <c r="D66" s="210" t="s">
        <v>58</v>
      </c>
      <c r="E66" s="211">
        <v>57000000</v>
      </c>
    </row>
    <row r="67" spans="3:9" x14ac:dyDescent="0.35">
      <c r="C67" s="102">
        <v>414</v>
      </c>
      <c r="D67" s="195" t="s">
        <v>63</v>
      </c>
      <c r="E67" s="196">
        <v>6000000</v>
      </c>
    </row>
    <row r="68" spans="3:9" x14ac:dyDescent="0.35">
      <c r="C68" s="102">
        <v>415</v>
      </c>
      <c r="D68" s="200" t="s">
        <v>63</v>
      </c>
      <c r="E68" s="201">
        <v>17021250</v>
      </c>
    </row>
    <row r="69" spans="3:9" x14ac:dyDescent="0.35">
      <c r="C69" s="185">
        <v>418</v>
      </c>
      <c r="D69" s="207" t="s">
        <v>61</v>
      </c>
      <c r="E69" s="208">
        <v>100000000</v>
      </c>
    </row>
    <row r="70" spans="3:9" x14ac:dyDescent="0.35">
      <c r="C70" s="185">
        <v>420.1</v>
      </c>
      <c r="D70" s="195" t="s">
        <v>57</v>
      </c>
      <c r="E70" s="196">
        <v>4900000</v>
      </c>
      <c r="F70" s="197" t="s">
        <v>65</v>
      </c>
      <c r="G70" s="195" t="s">
        <v>63</v>
      </c>
      <c r="H70" s="196">
        <v>27477800</v>
      </c>
      <c r="I70" s="152"/>
    </row>
    <row r="71" spans="3:9" x14ac:dyDescent="0.35">
      <c r="C71" s="185">
        <v>426</v>
      </c>
      <c r="D71" s="222" t="s">
        <v>63</v>
      </c>
      <c r="E71" s="237">
        <v>26500000</v>
      </c>
    </row>
    <row r="72" spans="3:9" x14ac:dyDescent="0.35">
      <c r="C72" s="102">
        <v>444</v>
      </c>
      <c r="D72" s="195" t="s">
        <v>58</v>
      </c>
      <c r="E72" s="196">
        <v>2000000</v>
      </c>
    </row>
    <row r="73" spans="3:9" x14ac:dyDescent="0.35">
      <c r="C73" s="185">
        <v>450</v>
      </c>
      <c r="D73" s="207" t="s">
        <v>63</v>
      </c>
      <c r="E73" s="209">
        <v>4000000</v>
      </c>
    </row>
    <row r="74" spans="3:9" x14ac:dyDescent="0.35">
      <c r="C74" s="189">
        <v>452</v>
      </c>
      <c r="D74" s="215" t="s">
        <v>61</v>
      </c>
      <c r="E74" s="216">
        <v>2500000</v>
      </c>
    </row>
    <row r="75" spans="3:9" x14ac:dyDescent="0.35">
      <c r="C75" s="185">
        <v>455</v>
      </c>
      <c r="D75" s="203" t="s">
        <v>63</v>
      </c>
      <c r="E75" s="214">
        <v>1500000</v>
      </c>
      <c r="F75" s="204" t="s">
        <v>65</v>
      </c>
      <c r="G75" s="203" t="s">
        <v>57</v>
      </c>
      <c r="H75" s="214">
        <v>3000000</v>
      </c>
    </row>
    <row r="76" spans="3:9" x14ac:dyDescent="0.35">
      <c r="C76" s="185">
        <v>456</v>
      </c>
      <c r="D76" s="207" t="s">
        <v>57</v>
      </c>
      <c r="E76" s="209">
        <v>3000000</v>
      </c>
    </row>
    <row r="77" spans="3:9" x14ac:dyDescent="0.35">
      <c r="C77" s="185">
        <v>479</v>
      </c>
      <c r="D77" s="205" t="s">
        <v>63</v>
      </c>
      <c r="E77" s="206">
        <v>115000000</v>
      </c>
    </row>
    <row r="78" spans="3:9" x14ac:dyDescent="0.35">
      <c r="C78" s="185">
        <v>493</v>
      </c>
      <c r="D78" s="207" t="s">
        <v>57</v>
      </c>
      <c r="E78" s="208">
        <v>124000000</v>
      </c>
    </row>
    <row r="79" spans="3:9" x14ac:dyDescent="0.35">
      <c r="C79" s="185">
        <v>494</v>
      </c>
      <c r="D79" s="205" t="s">
        <v>57</v>
      </c>
      <c r="E79" s="206">
        <v>150000000</v>
      </c>
    </row>
    <row r="80" spans="3:9" x14ac:dyDescent="0.35">
      <c r="C80" s="185">
        <v>497</v>
      </c>
      <c r="D80" s="207" t="s">
        <v>63</v>
      </c>
      <c r="E80" s="208">
        <v>1500000</v>
      </c>
    </row>
    <row r="81" spans="3:5" ht="15" thickBot="1" x14ac:dyDescent="0.4">
      <c r="C81" s="154">
        <v>498</v>
      </c>
      <c r="D81" s="195" t="s">
        <v>63</v>
      </c>
      <c r="E81" s="196">
        <v>55000000</v>
      </c>
    </row>
    <row r="82" spans="3:5" x14ac:dyDescent="0.35">
      <c r="C82" s="185">
        <v>500</v>
      </c>
      <c r="D82" s="205" t="s">
        <v>63</v>
      </c>
      <c r="E82" s="206">
        <v>40000000</v>
      </c>
    </row>
    <row r="83" spans="3:5" x14ac:dyDescent="0.35">
      <c r="C83" s="102">
        <v>502</v>
      </c>
      <c r="D83" s="195" t="s">
        <v>63</v>
      </c>
      <c r="E83" s="196">
        <v>14000000</v>
      </c>
    </row>
    <row r="84" spans="3:5" x14ac:dyDescent="0.35">
      <c r="C84" s="185">
        <v>604</v>
      </c>
      <c r="D84" s="207" t="s">
        <v>63</v>
      </c>
      <c r="E84" s="209">
        <v>21000000</v>
      </c>
    </row>
    <row r="85" spans="3:5" x14ac:dyDescent="0.35">
      <c r="C85" s="102">
        <v>607</v>
      </c>
      <c r="D85" s="195" t="s">
        <v>58</v>
      </c>
      <c r="E85" s="199">
        <v>30000000</v>
      </c>
    </row>
    <row r="86" spans="3:5" x14ac:dyDescent="0.35">
      <c r="C86" s="102" t="s">
        <v>66</v>
      </c>
      <c r="D86" s="195" t="s">
        <v>57</v>
      </c>
      <c r="E86" s="196"/>
    </row>
    <row r="87" spans="3:5" x14ac:dyDescent="0.35">
      <c r="C87" s="102" t="s">
        <v>67</v>
      </c>
      <c r="D87" s="195" t="s">
        <v>57</v>
      </c>
      <c r="E87" s="196">
        <v>13100000</v>
      </c>
    </row>
    <row r="88" spans="3:5" x14ac:dyDescent="0.35">
      <c r="E88" s="239" t="e">
        <f>SUM(E7:E87)+H70+H75</f>
        <v>#REF!</v>
      </c>
    </row>
    <row r="89" spans="3:5" x14ac:dyDescent="0.35">
      <c r="D89" s="240" t="s">
        <v>63</v>
      </c>
      <c r="E89" s="239" t="e">
        <f>E7+E8+E9+E10+E11+E12+E13+E15+E16+E17+E18+E20+E21+E22+E28+E29+E30+E31+E32+E35+E36+E38+E39+E40+E42+E43+E44+E45+E46+E47+E48+E49+E50+E51+E52+E54+E55+E59+E61+E62+E63+E64+E65+E66+E67+E68+E69+E71+E72+E73+E74+E75+E77+E80+E81+E82+E83+E84+E85+H70</f>
        <v>#REF!</v>
      </c>
    </row>
    <row r="90" spans="3:5" x14ac:dyDescent="0.35">
      <c r="D90" s="240" t="s">
        <v>57</v>
      </c>
      <c r="E90" s="239">
        <f>E6+E14+E33+E34+E41+E53+E56+E57+E58+E60+E70+E76+E78+E79+E86+E87+H75</f>
        <v>557035500</v>
      </c>
    </row>
    <row r="91" spans="3:5" x14ac:dyDescent="0.35">
      <c r="E91" s="239" t="e">
        <f>E89+E90</f>
        <v>#REF!</v>
      </c>
    </row>
    <row r="92" spans="3:5" x14ac:dyDescent="0.35">
      <c r="E92" s="239" t="e">
        <f>E88-E91</f>
        <v>#REF!</v>
      </c>
    </row>
  </sheetData>
  <autoFilter ref="C4:C10" xr:uid="{00000000-0009-0000-0000-000001000000}">
    <sortState xmlns:xlrd2="http://schemas.microsoft.com/office/spreadsheetml/2017/richdata2" ref="C5:C87">
      <sortCondition ref="C4:C10"/>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43"/>
  <sheetViews>
    <sheetView tabSelected="1" topLeftCell="D141" zoomScale="90" zoomScaleNormal="90" workbookViewId="0">
      <selection activeCell="T153" sqref="T153"/>
    </sheetView>
  </sheetViews>
  <sheetFormatPr defaultColWidth="8.7265625" defaultRowHeight="13" x14ac:dyDescent="0.35"/>
  <cols>
    <col min="1" max="1" width="9.7265625" style="152" customWidth="1"/>
    <col min="2" max="2" width="9.26953125" style="152" hidden="1" customWidth="1"/>
    <col min="3" max="3" width="11.1796875" style="152" customWidth="1"/>
    <col min="4" max="4" width="64.26953125" style="152" customWidth="1"/>
    <col min="5" max="5" width="12.7265625" style="186" customWidth="1"/>
    <col min="6" max="6" width="12.81640625" style="152" customWidth="1"/>
    <col min="7" max="7" width="17.1796875" style="186" customWidth="1"/>
    <col min="8" max="8" width="14.7265625" style="152" customWidth="1"/>
    <col min="9" max="9" width="10" style="191" hidden="1" customWidth="1"/>
    <col min="10" max="10" width="12.453125" style="191" hidden="1" customWidth="1"/>
    <col min="11" max="11" width="11.7265625" style="191" hidden="1" customWidth="1"/>
    <col min="12" max="12" width="12.1796875" style="191" hidden="1" customWidth="1"/>
    <col min="13" max="13" width="10.1796875" style="191" hidden="1" customWidth="1"/>
    <col min="14" max="14" width="11.1796875" style="191" customWidth="1"/>
    <col min="15" max="15" width="10.54296875" style="152" customWidth="1"/>
    <col min="16" max="16384" width="8.7265625" style="152"/>
  </cols>
  <sheetData>
    <row r="1" spans="1:14" ht="23.25" customHeight="1" x14ac:dyDescent="0.35">
      <c r="H1" s="594" t="s">
        <v>68</v>
      </c>
    </row>
    <row r="2" spans="1:14" ht="18.5" x14ac:dyDescent="0.35">
      <c r="A2" s="635" t="s">
        <v>69</v>
      </c>
      <c r="B2" s="635"/>
      <c r="C2" s="635"/>
      <c r="D2" s="635"/>
      <c r="E2" s="635"/>
      <c r="F2" s="635"/>
      <c r="G2" s="635"/>
      <c r="H2" s="635"/>
    </row>
    <row r="3" spans="1:14" ht="13.5" thickBot="1" x14ac:dyDescent="0.4"/>
    <row r="4" spans="1:14" ht="66" customHeight="1" thickBot="1" x14ac:dyDescent="0.4">
      <c r="A4" s="293" t="s">
        <v>70</v>
      </c>
      <c r="B4" s="294" t="s">
        <v>71</v>
      </c>
      <c r="C4" s="294" t="s">
        <v>72</v>
      </c>
      <c r="D4" s="294" t="s">
        <v>73</v>
      </c>
      <c r="E4" s="294" t="s">
        <v>74</v>
      </c>
      <c r="F4" s="294" t="s">
        <v>75</v>
      </c>
      <c r="G4" s="294" t="s">
        <v>76</v>
      </c>
      <c r="H4" s="295" t="s">
        <v>77</v>
      </c>
      <c r="I4" s="192"/>
      <c r="J4" s="193"/>
      <c r="K4" s="194"/>
    </row>
    <row r="5" spans="1:14" ht="16" thickBot="1" x14ac:dyDescent="0.4">
      <c r="A5" s="639" t="s">
        <v>78</v>
      </c>
      <c r="B5" s="640"/>
      <c r="C5" s="640"/>
      <c r="D5" s="640"/>
      <c r="E5" s="640"/>
      <c r="F5" s="640"/>
      <c r="G5" s="640"/>
      <c r="H5" s="641"/>
      <c r="I5" s="192"/>
      <c r="J5" s="194"/>
      <c r="K5" s="194"/>
    </row>
    <row r="6" spans="1:14" s="314" customFormat="1" ht="26" x14ac:dyDescent="0.35">
      <c r="A6" s="308" t="s">
        <v>79</v>
      </c>
      <c r="B6" s="309"/>
      <c r="C6" s="309"/>
      <c r="D6" s="310" t="s">
        <v>81</v>
      </c>
      <c r="E6" s="311"/>
      <c r="F6" s="309"/>
      <c r="G6" s="311"/>
      <c r="H6" s="312"/>
      <c r="I6" s="192"/>
      <c r="J6" s="194"/>
      <c r="K6" s="194"/>
      <c r="L6" s="313"/>
      <c r="M6" s="313"/>
      <c r="N6" s="313"/>
    </row>
    <row r="7" spans="1:14" x14ac:dyDescent="0.35">
      <c r="A7" s="303" t="s">
        <v>83</v>
      </c>
      <c r="B7" s="102">
        <v>34</v>
      </c>
      <c r="C7" s="102">
        <v>172</v>
      </c>
      <c r="D7" s="304" t="s">
        <v>84</v>
      </c>
      <c r="E7" s="305" t="s">
        <v>85</v>
      </c>
      <c r="F7" s="102" t="s">
        <v>82</v>
      </c>
      <c r="G7" s="306" t="s">
        <v>86</v>
      </c>
      <c r="H7" s="395" t="s">
        <v>87</v>
      </c>
      <c r="I7" s="195" t="s">
        <v>60</v>
      </c>
      <c r="J7" s="196">
        <v>12859897.142857144</v>
      </c>
      <c r="K7" s="197" t="s">
        <v>88</v>
      </c>
      <c r="M7" s="198"/>
      <c r="N7" s="198"/>
    </row>
    <row r="8" spans="1:14" ht="31.5" x14ac:dyDescent="0.35">
      <c r="A8" s="303" t="s">
        <v>89</v>
      </c>
      <c r="B8" s="102" t="s">
        <v>90</v>
      </c>
      <c r="C8" s="102">
        <v>172</v>
      </c>
      <c r="D8" s="304" t="s">
        <v>91</v>
      </c>
      <c r="E8" s="305" t="s">
        <v>92</v>
      </c>
      <c r="F8" s="102" t="s">
        <v>93</v>
      </c>
      <c r="G8" s="306" t="s">
        <v>94</v>
      </c>
      <c r="H8" s="395" t="s">
        <v>87</v>
      </c>
      <c r="I8" s="195" t="s">
        <v>57</v>
      </c>
      <c r="J8" s="196">
        <v>4900000</v>
      </c>
      <c r="K8" s="197" t="s">
        <v>65</v>
      </c>
      <c r="L8" s="195" t="s">
        <v>63</v>
      </c>
      <c r="M8" s="196">
        <v>23905686</v>
      </c>
      <c r="N8" s="372"/>
    </row>
    <row r="9" spans="1:14" ht="26.15" customHeight="1" x14ac:dyDescent="0.35">
      <c r="A9" s="303" t="s">
        <v>95</v>
      </c>
      <c r="B9" s="102">
        <v>426</v>
      </c>
      <c r="C9" s="102">
        <v>182</v>
      </c>
      <c r="D9" s="304" t="s">
        <v>97</v>
      </c>
      <c r="E9" s="305" t="s">
        <v>98</v>
      </c>
      <c r="F9" s="102" t="s">
        <v>93</v>
      </c>
      <c r="G9" s="306" t="s">
        <v>99</v>
      </c>
      <c r="H9" s="395" t="s">
        <v>87</v>
      </c>
      <c r="I9" s="315" t="s">
        <v>63</v>
      </c>
      <c r="J9" s="316">
        <v>23055000</v>
      </c>
      <c r="K9" s="197"/>
      <c r="M9" s="198"/>
      <c r="N9" s="198"/>
    </row>
    <row r="10" spans="1:14" s="314" customFormat="1" x14ac:dyDescent="0.35">
      <c r="A10" s="317" t="s">
        <v>100</v>
      </c>
      <c r="B10" s="318"/>
      <c r="C10" s="318"/>
      <c r="D10" s="319" t="s">
        <v>101</v>
      </c>
      <c r="E10" s="320"/>
      <c r="F10" s="318"/>
      <c r="G10" s="320"/>
      <c r="H10" s="393"/>
      <c r="I10" s="322"/>
      <c r="J10" s="323"/>
      <c r="K10" s="323"/>
      <c r="L10" s="313"/>
      <c r="M10" s="313"/>
      <c r="N10" s="313"/>
    </row>
    <row r="11" spans="1:14" ht="39" x14ac:dyDescent="0.35">
      <c r="A11" s="303" t="s">
        <v>102</v>
      </c>
      <c r="B11" s="102">
        <v>607</v>
      </c>
      <c r="C11" s="102">
        <v>199</v>
      </c>
      <c r="D11" s="304" t="s">
        <v>103</v>
      </c>
      <c r="E11" s="305" t="s">
        <v>92</v>
      </c>
      <c r="F11" s="102" t="s">
        <v>93</v>
      </c>
      <c r="G11" s="306" t="s">
        <v>2064</v>
      </c>
      <c r="H11" s="395" t="s">
        <v>105</v>
      </c>
      <c r="I11" s="195" t="s">
        <v>62</v>
      </c>
      <c r="J11" s="199">
        <v>26100000</v>
      </c>
      <c r="K11" s="375" t="s">
        <v>65</v>
      </c>
      <c r="L11" s="198"/>
    </row>
    <row r="12" spans="1:14" ht="26" x14ac:dyDescent="0.35">
      <c r="A12" s="324" t="s">
        <v>106</v>
      </c>
      <c r="B12" s="325"/>
      <c r="C12" s="325">
        <v>220</v>
      </c>
      <c r="D12" s="326" t="s">
        <v>107</v>
      </c>
      <c r="E12" s="327" t="s">
        <v>108</v>
      </c>
      <c r="F12" s="325" t="s">
        <v>109</v>
      </c>
      <c r="G12" s="328" t="s">
        <v>110</v>
      </c>
      <c r="H12" s="395" t="s">
        <v>105</v>
      </c>
      <c r="I12" s="329"/>
      <c r="J12" s="330"/>
      <c r="K12" s="331"/>
      <c r="L12" s="332"/>
      <c r="M12" s="333"/>
      <c r="N12" s="333"/>
    </row>
    <row r="13" spans="1:14" ht="26.5" thickBot="1" x14ac:dyDescent="0.4">
      <c r="A13" s="303" t="s">
        <v>111</v>
      </c>
      <c r="B13" s="102"/>
      <c r="C13" s="102" t="s">
        <v>112</v>
      </c>
      <c r="D13" s="304" t="s">
        <v>113</v>
      </c>
      <c r="E13" s="305" t="s">
        <v>108</v>
      </c>
      <c r="F13" s="102" t="s">
        <v>93</v>
      </c>
      <c r="G13" s="306" t="s">
        <v>110</v>
      </c>
      <c r="H13" s="395" t="s">
        <v>105</v>
      </c>
      <c r="I13" s="212" t="s">
        <v>114</v>
      </c>
      <c r="J13" s="307"/>
      <c r="K13" s="213"/>
      <c r="L13" s="198"/>
    </row>
    <row r="14" spans="1:14" s="314" customFormat="1" ht="13.5" thickBot="1" x14ac:dyDescent="0.4">
      <c r="A14" s="317" t="s">
        <v>115</v>
      </c>
      <c r="B14" s="318"/>
      <c r="C14" s="318"/>
      <c r="D14" s="319" t="s">
        <v>116</v>
      </c>
      <c r="E14" s="320"/>
      <c r="F14" s="318"/>
      <c r="G14" s="320"/>
      <c r="H14" s="393"/>
      <c r="I14" s="334"/>
      <c r="J14" s="335"/>
      <c r="K14" s="336"/>
      <c r="L14" s="313"/>
      <c r="M14" s="313"/>
      <c r="N14" s="313"/>
    </row>
    <row r="15" spans="1:14" ht="39" x14ac:dyDescent="0.35">
      <c r="A15" s="303" t="s">
        <v>117</v>
      </c>
      <c r="B15" s="102">
        <v>415</v>
      </c>
      <c r="C15" s="102">
        <v>166</v>
      </c>
      <c r="D15" s="304" t="s">
        <v>2052</v>
      </c>
      <c r="E15" s="305" t="s">
        <v>92</v>
      </c>
      <c r="F15" s="102" t="s">
        <v>93</v>
      </c>
      <c r="G15" s="306" t="s">
        <v>119</v>
      </c>
      <c r="H15" s="395" t="s">
        <v>120</v>
      </c>
      <c r="I15" s="200" t="s">
        <v>63</v>
      </c>
      <c r="J15" s="201">
        <v>14808488</v>
      </c>
      <c r="K15" s="379" t="s">
        <v>65</v>
      </c>
    </row>
    <row r="16" spans="1:14" ht="21" x14ac:dyDescent="0.35">
      <c r="A16" s="303" t="s">
        <v>121</v>
      </c>
      <c r="B16" s="102">
        <v>414</v>
      </c>
      <c r="C16" s="102">
        <v>166</v>
      </c>
      <c r="D16" s="304" t="s">
        <v>122</v>
      </c>
      <c r="E16" s="305" t="s">
        <v>92</v>
      </c>
      <c r="F16" s="102" t="s">
        <v>93</v>
      </c>
      <c r="G16" s="306" t="s">
        <v>2065</v>
      </c>
      <c r="H16" s="395" t="s">
        <v>120</v>
      </c>
      <c r="I16" s="195" t="s">
        <v>63</v>
      </c>
      <c r="J16" s="196">
        <v>5220000</v>
      </c>
      <c r="K16" s="375" t="s">
        <v>65</v>
      </c>
    </row>
    <row r="17" spans="1:14" ht="26" x14ac:dyDescent="0.35">
      <c r="A17" s="303" t="s">
        <v>123</v>
      </c>
      <c r="B17" s="102">
        <v>498</v>
      </c>
      <c r="C17" s="102">
        <v>221</v>
      </c>
      <c r="D17" s="304" t="s">
        <v>124</v>
      </c>
      <c r="E17" s="305" t="s">
        <v>92</v>
      </c>
      <c r="F17" s="102" t="s">
        <v>125</v>
      </c>
      <c r="G17" s="306" t="s">
        <v>126</v>
      </c>
      <c r="H17" s="395" t="s">
        <v>120</v>
      </c>
      <c r="I17" s="195" t="s">
        <v>63</v>
      </c>
      <c r="J17" s="196">
        <v>47850000</v>
      </c>
      <c r="K17" s="375" t="s">
        <v>65</v>
      </c>
    </row>
    <row r="18" spans="1:14" s="314" customFormat="1" x14ac:dyDescent="0.35">
      <c r="A18" s="317" t="s">
        <v>127</v>
      </c>
      <c r="B18" s="318"/>
      <c r="C18" s="318"/>
      <c r="D18" s="319" t="s">
        <v>128</v>
      </c>
      <c r="E18" s="320"/>
      <c r="F18" s="318"/>
      <c r="G18" s="320"/>
      <c r="H18" s="393"/>
      <c r="I18" s="192"/>
      <c r="J18" s="194"/>
      <c r="K18" s="194"/>
      <c r="L18" s="313"/>
      <c r="M18" s="313"/>
      <c r="N18" s="313"/>
    </row>
    <row r="19" spans="1:14" ht="54" customHeight="1" x14ac:dyDescent="0.35">
      <c r="A19" s="303" t="s">
        <v>129</v>
      </c>
      <c r="B19" s="102">
        <v>92</v>
      </c>
      <c r="C19" s="102">
        <v>349</v>
      </c>
      <c r="D19" s="304" t="s">
        <v>130</v>
      </c>
      <c r="E19" s="305" t="s">
        <v>85</v>
      </c>
      <c r="F19" s="102" t="s">
        <v>104</v>
      </c>
      <c r="G19" s="306" t="s">
        <v>125</v>
      </c>
      <c r="H19" s="395" t="s">
        <v>105</v>
      </c>
      <c r="I19" s="195" t="s">
        <v>62</v>
      </c>
      <c r="J19" s="196">
        <v>60900000</v>
      </c>
      <c r="K19" s="375" t="s">
        <v>65</v>
      </c>
      <c r="L19" s="198"/>
    </row>
    <row r="20" spans="1:14" ht="29.25" customHeight="1" x14ac:dyDescent="0.35">
      <c r="A20" s="303" t="s">
        <v>131</v>
      </c>
      <c r="B20" s="102">
        <v>93</v>
      </c>
      <c r="C20" s="102">
        <v>350</v>
      </c>
      <c r="D20" s="304" t="s">
        <v>132</v>
      </c>
      <c r="E20" s="305" t="s">
        <v>85</v>
      </c>
      <c r="F20" s="102" t="s">
        <v>104</v>
      </c>
      <c r="G20" s="306" t="s">
        <v>86</v>
      </c>
      <c r="H20" s="395" t="s">
        <v>105</v>
      </c>
      <c r="I20" s="195" t="s">
        <v>57</v>
      </c>
      <c r="J20" s="196">
        <v>50000000</v>
      </c>
      <c r="K20" s="375" t="s">
        <v>65</v>
      </c>
      <c r="L20" s="376"/>
      <c r="M20" s="198"/>
      <c r="N20" s="198"/>
    </row>
    <row r="21" spans="1:14" ht="30.65" customHeight="1" x14ac:dyDescent="0.35">
      <c r="A21" s="303" t="s">
        <v>133</v>
      </c>
      <c r="B21" s="102">
        <v>94</v>
      </c>
      <c r="C21" s="102">
        <v>352</v>
      </c>
      <c r="D21" s="304" t="s">
        <v>134</v>
      </c>
      <c r="E21" s="305" t="s">
        <v>85</v>
      </c>
      <c r="F21" s="102" t="s">
        <v>104</v>
      </c>
      <c r="G21" s="306"/>
      <c r="H21" s="395" t="s">
        <v>105</v>
      </c>
      <c r="I21" s="195" t="s">
        <v>57</v>
      </c>
      <c r="J21" s="196">
        <v>27500000</v>
      </c>
      <c r="K21" s="375" t="s">
        <v>65</v>
      </c>
    </row>
    <row r="22" spans="1:14" ht="26" x14ac:dyDescent="0.35">
      <c r="A22" s="303" t="s">
        <v>135</v>
      </c>
      <c r="B22" s="102">
        <v>95</v>
      </c>
      <c r="C22" s="102">
        <v>353</v>
      </c>
      <c r="D22" s="304" t="s">
        <v>136</v>
      </c>
      <c r="E22" s="305" t="s">
        <v>85</v>
      </c>
      <c r="F22" s="102" t="s">
        <v>104</v>
      </c>
      <c r="G22" s="306"/>
      <c r="H22" s="395" t="s">
        <v>105</v>
      </c>
      <c r="I22" s="195" t="s">
        <v>62</v>
      </c>
      <c r="J22" s="202">
        <v>163125000</v>
      </c>
      <c r="K22" s="375" t="s">
        <v>65</v>
      </c>
    </row>
    <row r="23" spans="1:14" ht="39" customHeight="1" x14ac:dyDescent="0.35">
      <c r="A23" s="303" t="s">
        <v>137</v>
      </c>
      <c r="B23" s="102">
        <v>96</v>
      </c>
      <c r="C23" s="102">
        <v>353</v>
      </c>
      <c r="D23" s="304" t="s">
        <v>138</v>
      </c>
      <c r="E23" s="305" t="s">
        <v>85</v>
      </c>
      <c r="F23" s="102" t="s">
        <v>104</v>
      </c>
      <c r="G23" s="306"/>
      <c r="H23" s="395" t="s">
        <v>105</v>
      </c>
      <c r="I23" s="195" t="s">
        <v>59</v>
      </c>
      <c r="J23" s="202">
        <v>104400000</v>
      </c>
      <c r="K23" s="375" t="s">
        <v>65</v>
      </c>
    </row>
    <row r="24" spans="1:14" ht="27" customHeight="1" x14ac:dyDescent="0.35">
      <c r="A24" s="303" t="s">
        <v>140</v>
      </c>
      <c r="B24" s="102">
        <v>85</v>
      </c>
      <c r="C24" s="102">
        <v>353</v>
      </c>
      <c r="D24" s="304" t="s">
        <v>141</v>
      </c>
      <c r="E24" s="305" t="s">
        <v>85</v>
      </c>
      <c r="F24" s="102" t="s">
        <v>104</v>
      </c>
      <c r="G24" s="306" t="s">
        <v>139</v>
      </c>
      <c r="H24" s="395" t="s">
        <v>105</v>
      </c>
      <c r="I24" s="195" t="s">
        <v>59</v>
      </c>
      <c r="J24" s="197"/>
      <c r="K24" s="197"/>
    </row>
    <row r="25" spans="1:14" ht="27" customHeight="1" x14ac:dyDescent="0.35">
      <c r="A25" s="303" t="s">
        <v>142</v>
      </c>
      <c r="B25" s="102"/>
      <c r="C25" s="102">
        <v>355</v>
      </c>
      <c r="D25" s="304" t="s">
        <v>143</v>
      </c>
      <c r="E25" s="305" t="s">
        <v>85</v>
      </c>
      <c r="F25" s="102" t="s">
        <v>104</v>
      </c>
      <c r="G25" s="306"/>
      <c r="H25" s="395" t="s">
        <v>105</v>
      </c>
      <c r="I25" s="195"/>
      <c r="J25" s="197"/>
      <c r="K25" s="197"/>
    </row>
    <row r="26" spans="1:14" ht="39" x14ac:dyDescent="0.35">
      <c r="A26" s="303" t="s">
        <v>144</v>
      </c>
      <c r="B26" s="102"/>
      <c r="C26" s="102">
        <v>354</v>
      </c>
      <c r="D26" s="304" t="s">
        <v>145</v>
      </c>
      <c r="E26" s="305" t="s">
        <v>85</v>
      </c>
      <c r="F26" s="102" t="s">
        <v>104</v>
      </c>
      <c r="G26" s="306" t="s">
        <v>86</v>
      </c>
      <c r="H26" s="395" t="s">
        <v>105</v>
      </c>
      <c r="I26" s="195" t="s">
        <v>146</v>
      </c>
      <c r="J26" s="197"/>
      <c r="K26" s="197"/>
    </row>
    <row r="27" spans="1:14" s="314" customFormat="1" x14ac:dyDescent="0.35">
      <c r="A27" s="317" t="s">
        <v>147</v>
      </c>
      <c r="B27" s="318"/>
      <c r="C27" s="318"/>
      <c r="D27" s="319" t="s">
        <v>148</v>
      </c>
      <c r="E27" s="320"/>
      <c r="F27" s="318"/>
      <c r="G27" s="320"/>
      <c r="H27" s="393"/>
      <c r="I27" s="192"/>
      <c r="J27" s="194"/>
      <c r="K27" s="194"/>
      <c r="L27" s="313"/>
      <c r="M27" s="313"/>
      <c r="N27" s="313"/>
    </row>
    <row r="28" spans="1:14" ht="26" x14ac:dyDescent="0.35">
      <c r="A28" s="303" t="s">
        <v>149</v>
      </c>
      <c r="B28" s="102">
        <v>500</v>
      </c>
      <c r="C28" s="102">
        <v>221</v>
      </c>
      <c r="D28" s="304" t="s">
        <v>150</v>
      </c>
      <c r="E28" s="305" t="s">
        <v>85</v>
      </c>
      <c r="F28" s="102" t="s">
        <v>125</v>
      </c>
      <c r="G28" s="306" t="s">
        <v>151</v>
      </c>
      <c r="H28" s="395" t="s">
        <v>105</v>
      </c>
      <c r="I28" s="315" t="s">
        <v>63</v>
      </c>
      <c r="J28" s="316">
        <v>34800000</v>
      </c>
      <c r="K28" s="375"/>
      <c r="L28" s="198"/>
    </row>
    <row r="29" spans="1:14" s="314" customFormat="1" ht="12" customHeight="1" x14ac:dyDescent="0.35">
      <c r="A29" s="317" t="s">
        <v>152</v>
      </c>
      <c r="B29" s="318"/>
      <c r="C29" s="318"/>
      <c r="D29" s="319" t="s">
        <v>153</v>
      </c>
      <c r="E29" s="320"/>
      <c r="F29" s="318"/>
      <c r="G29" s="320"/>
      <c r="H29" s="393"/>
      <c r="I29" s="192"/>
      <c r="J29" s="194"/>
      <c r="K29" s="194"/>
      <c r="L29" s="313"/>
      <c r="M29" s="313"/>
      <c r="N29" s="313"/>
    </row>
    <row r="30" spans="1:14" ht="50.5" customHeight="1" thickBot="1" x14ac:dyDescent="0.4">
      <c r="A30" s="303" t="s">
        <v>154</v>
      </c>
      <c r="B30" s="102">
        <v>419</v>
      </c>
      <c r="C30" s="102">
        <v>171</v>
      </c>
      <c r="D30" s="304" t="s">
        <v>155</v>
      </c>
      <c r="E30" s="305" t="s">
        <v>98</v>
      </c>
      <c r="F30" s="102" t="s">
        <v>93</v>
      </c>
      <c r="G30" s="306" t="s">
        <v>2066</v>
      </c>
      <c r="H30" s="395" t="s">
        <v>105</v>
      </c>
      <c r="I30" s="417" t="s">
        <v>63</v>
      </c>
      <c r="J30" s="418">
        <v>22042320</v>
      </c>
      <c r="K30" s="197"/>
      <c r="L30" s="198"/>
    </row>
    <row r="31" spans="1:14" ht="17.5" customHeight="1" thickBot="1" x14ac:dyDescent="0.4">
      <c r="A31" s="636" t="s">
        <v>156</v>
      </c>
      <c r="B31" s="637"/>
      <c r="C31" s="637"/>
      <c r="D31" s="637"/>
      <c r="E31" s="637"/>
      <c r="F31" s="637"/>
      <c r="G31" s="637"/>
      <c r="H31" s="638"/>
      <c r="I31" s="192"/>
      <c r="J31" s="194"/>
      <c r="K31" s="194"/>
    </row>
    <row r="32" spans="1:14" ht="17.5" customHeight="1" thickBot="1" x14ac:dyDescent="0.4">
      <c r="A32" s="642" t="s">
        <v>157</v>
      </c>
      <c r="B32" s="643"/>
      <c r="C32" s="643"/>
      <c r="D32" s="643"/>
      <c r="E32" s="643"/>
      <c r="F32" s="643"/>
      <c r="G32" s="643"/>
      <c r="H32" s="644"/>
      <c r="I32" s="339"/>
      <c r="J32" s="339"/>
      <c r="K32" s="340"/>
    </row>
    <row r="33" spans="1:14" ht="26" x14ac:dyDescent="0.35">
      <c r="A33" s="341" t="s">
        <v>158</v>
      </c>
      <c r="B33" s="309"/>
      <c r="C33" s="309"/>
      <c r="D33" s="310" t="s">
        <v>159</v>
      </c>
      <c r="E33" s="311"/>
      <c r="F33" s="309"/>
      <c r="G33" s="311"/>
      <c r="H33" s="312"/>
      <c r="I33" s="192"/>
      <c r="J33" s="194"/>
      <c r="K33" s="194"/>
      <c r="L33" s="313"/>
      <c r="M33" s="313"/>
      <c r="N33" s="313"/>
    </row>
    <row r="34" spans="1:14" ht="26" x14ac:dyDescent="0.35">
      <c r="A34" s="303" t="s">
        <v>160</v>
      </c>
      <c r="B34" s="188">
        <v>296</v>
      </c>
      <c r="C34" s="188">
        <v>285</v>
      </c>
      <c r="D34" s="304" t="s">
        <v>161</v>
      </c>
      <c r="E34" s="305" t="s">
        <v>85</v>
      </c>
      <c r="F34" s="102" t="s">
        <v>86</v>
      </c>
      <c r="G34" s="306" t="s">
        <v>162</v>
      </c>
      <c r="H34" s="395" t="s">
        <v>163</v>
      </c>
      <c r="I34" s="195" t="s">
        <v>64</v>
      </c>
      <c r="J34" s="196">
        <v>47850000</v>
      </c>
      <c r="K34" s="197" t="s">
        <v>65</v>
      </c>
      <c r="L34" s="198"/>
    </row>
    <row r="35" spans="1:14" ht="26" x14ac:dyDescent="0.35">
      <c r="A35" s="342" t="s">
        <v>164</v>
      </c>
      <c r="B35" s="318"/>
      <c r="C35" s="318"/>
      <c r="D35" s="319" t="s">
        <v>165</v>
      </c>
      <c r="E35" s="320"/>
      <c r="F35" s="318"/>
      <c r="G35" s="320"/>
      <c r="H35" s="393"/>
      <c r="I35" s="192"/>
      <c r="J35" s="194"/>
      <c r="K35" s="194"/>
      <c r="L35" s="313"/>
      <c r="M35" s="313"/>
      <c r="N35" s="313"/>
    </row>
    <row r="36" spans="1:14" ht="24" x14ac:dyDescent="0.35">
      <c r="A36" s="303" t="s">
        <v>166</v>
      </c>
      <c r="B36" s="102"/>
      <c r="C36" s="102">
        <v>203</v>
      </c>
      <c r="D36" s="304" t="s">
        <v>167</v>
      </c>
      <c r="E36" s="305" t="s">
        <v>108</v>
      </c>
      <c r="F36" s="102" t="s">
        <v>104</v>
      </c>
      <c r="G36" s="355" t="s">
        <v>109</v>
      </c>
      <c r="H36" s="395" t="s">
        <v>163</v>
      </c>
      <c r="I36" s="195" t="s">
        <v>57</v>
      </c>
      <c r="J36" s="196"/>
      <c r="K36" s="197"/>
      <c r="L36" s="198"/>
    </row>
    <row r="37" spans="1:14" ht="26" x14ac:dyDescent="0.35">
      <c r="A37" s="303" t="s">
        <v>168</v>
      </c>
      <c r="B37" s="102"/>
      <c r="C37" s="102">
        <v>203</v>
      </c>
      <c r="D37" s="304" t="s">
        <v>169</v>
      </c>
      <c r="E37" s="305" t="s">
        <v>85</v>
      </c>
      <c r="F37" s="102" t="s">
        <v>104</v>
      </c>
      <c r="G37" s="355" t="s">
        <v>170</v>
      </c>
      <c r="H37" s="395" t="s">
        <v>163</v>
      </c>
      <c r="I37" s="195" t="s">
        <v>57</v>
      </c>
      <c r="J37" s="196">
        <v>1000000</v>
      </c>
      <c r="K37" s="197"/>
      <c r="L37" s="198"/>
    </row>
    <row r="38" spans="1:14" x14ac:dyDescent="0.35">
      <c r="A38" s="342" t="s">
        <v>171</v>
      </c>
      <c r="B38" s="318"/>
      <c r="C38" s="318"/>
      <c r="D38" s="319" t="s">
        <v>172</v>
      </c>
      <c r="E38" s="320"/>
      <c r="F38" s="318"/>
      <c r="G38" s="320"/>
      <c r="H38" s="393"/>
      <c r="I38" s="192"/>
      <c r="J38" s="194"/>
      <c r="K38" s="194"/>
      <c r="L38" s="313"/>
      <c r="M38" s="313"/>
      <c r="N38" s="313"/>
    </row>
    <row r="39" spans="1:14" ht="40.5" x14ac:dyDescent="0.35">
      <c r="A39" s="303" t="s">
        <v>173</v>
      </c>
      <c r="B39" s="102">
        <v>99</v>
      </c>
      <c r="C39" s="102">
        <v>283</v>
      </c>
      <c r="D39" s="304" t="s">
        <v>2061</v>
      </c>
      <c r="E39" s="305" t="s">
        <v>85</v>
      </c>
      <c r="F39" s="102" t="s">
        <v>104</v>
      </c>
      <c r="G39" s="306" t="s">
        <v>86</v>
      </c>
      <c r="H39" s="395" t="s">
        <v>163</v>
      </c>
      <c r="I39" s="195" t="s">
        <v>59</v>
      </c>
      <c r="J39" s="196">
        <v>43500000</v>
      </c>
      <c r="K39" s="375" t="s">
        <v>65</v>
      </c>
      <c r="L39" s="198"/>
    </row>
    <row r="40" spans="1:14" ht="25.5" customHeight="1" x14ac:dyDescent="0.35">
      <c r="A40" s="342" t="s">
        <v>174</v>
      </c>
      <c r="B40" s="318"/>
      <c r="C40" s="318"/>
      <c r="D40" s="319" t="s">
        <v>175</v>
      </c>
      <c r="E40" s="320"/>
      <c r="F40" s="318"/>
      <c r="G40" s="320"/>
      <c r="H40" s="393"/>
      <c r="I40" s="192"/>
      <c r="J40" s="194"/>
      <c r="K40" s="194"/>
      <c r="L40" s="313"/>
      <c r="M40" s="313"/>
      <c r="N40" s="313"/>
    </row>
    <row r="41" spans="1:14" ht="26" x14ac:dyDescent="0.35">
      <c r="A41" s="303" t="s">
        <v>176</v>
      </c>
      <c r="B41" s="102">
        <v>72</v>
      </c>
      <c r="C41" s="102">
        <v>384</v>
      </c>
      <c r="D41" s="304" t="s">
        <v>177</v>
      </c>
      <c r="E41" s="305" t="s">
        <v>92</v>
      </c>
      <c r="F41" s="102" t="s">
        <v>104</v>
      </c>
      <c r="G41" s="355" t="s">
        <v>109</v>
      </c>
      <c r="H41" s="395" t="s">
        <v>178</v>
      </c>
      <c r="I41" s="195" t="s">
        <v>58</v>
      </c>
      <c r="J41" s="196">
        <v>6525000</v>
      </c>
      <c r="K41" s="375" t="s">
        <v>65</v>
      </c>
      <c r="L41" s="198"/>
    </row>
    <row r="42" spans="1:14" ht="26" x14ac:dyDescent="0.35">
      <c r="A42" s="303" t="s">
        <v>179</v>
      </c>
      <c r="B42" s="102"/>
      <c r="C42" s="102">
        <v>384</v>
      </c>
      <c r="D42" s="304" t="s">
        <v>180</v>
      </c>
      <c r="E42" s="305" t="s">
        <v>92</v>
      </c>
      <c r="F42" s="102" t="s">
        <v>104</v>
      </c>
      <c r="G42" s="355" t="s">
        <v>109</v>
      </c>
      <c r="H42" s="395" t="s">
        <v>178</v>
      </c>
      <c r="I42" s="195" t="s">
        <v>57</v>
      </c>
      <c r="J42" s="196"/>
      <c r="K42" s="197"/>
      <c r="L42" s="198"/>
    </row>
    <row r="43" spans="1:14" ht="26" x14ac:dyDescent="0.35">
      <c r="A43" s="303" t="s">
        <v>181</v>
      </c>
      <c r="B43" s="102"/>
      <c r="C43" s="102">
        <v>384</v>
      </c>
      <c r="D43" s="304" t="s">
        <v>182</v>
      </c>
      <c r="E43" s="305" t="s">
        <v>92</v>
      </c>
      <c r="F43" s="102" t="s">
        <v>104</v>
      </c>
      <c r="G43" s="355" t="s">
        <v>109</v>
      </c>
      <c r="H43" s="395" t="s">
        <v>178</v>
      </c>
      <c r="I43" s="195" t="s">
        <v>57</v>
      </c>
      <c r="J43" s="196">
        <v>13100000</v>
      </c>
      <c r="K43" s="197"/>
      <c r="L43" s="198"/>
    </row>
    <row r="44" spans="1:14" x14ac:dyDescent="0.35">
      <c r="A44" s="342" t="s">
        <v>183</v>
      </c>
      <c r="B44" s="318"/>
      <c r="C44" s="318"/>
      <c r="D44" s="319" t="s">
        <v>184</v>
      </c>
      <c r="E44" s="320"/>
      <c r="F44" s="318"/>
      <c r="G44" s="320"/>
      <c r="H44" s="393"/>
      <c r="I44" s="192"/>
      <c r="J44" s="194"/>
      <c r="K44" s="194"/>
      <c r="L44" s="313"/>
      <c r="M44" s="313"/>
      <c r="N44" s="313"/>
    </row>
    <row r="45" spans="1:14" x14ac:dyDescent="0.35">
      <c r="A45" s="303" t="s">
        <v>185</v>
      </c>
      <c r="B45" s="102">
        <v>74</v>
      </c>
      <c r="C45" s="102">
        <v>203</v>
      </c>
      <c r="D45" s="304" t="s">
        <v>186</v>
      </c>
      <c r="E45" s="305" t="s">
        <v>85</v>
      </c>
      <c r="F45" s="102" t="s">
        <v>104</v>
      </c>
      <c r="G45" s="306" t="s">
        <v>187</v>
      </c>
      <c r="H45" s="395" t="s">
        <v>188</v>
      </c>
      <c r="I45" s="195" t="s">
        <v>58</v>
      </c>
      <c r="J45" s="196">
        <v>19140000</v>
      </c>
      <c r="K45" s="197" t="s">
        <v>65</v>
      </c>
      <c r="L45" s="198"/>
    </row>
    <row r="46" spans="1:14" x14ac:dyDescent="0.35">
      <c r="A46" s="342" t="s">
        <v>189</v>
      </c>
      <c r="B46" s="318"/>
      <c r="C46" s="318"/>
      <c r="D46" s="319" t="s">
        <v>190</v>
      </c>
      <c r="E46" s="320"/>
      <c r="F46" s="318"/>
      <c r="G46" s="320"/>
      <c r="H46" s="393"/>
      <c r="I46" s="192"/>
      <c r="J46" s="194"/>
      <c r="K46" s="194"/>
      <c r="L46" s="313"/>
      <c r="M46" s="313"/>
      <c r="N46" s="313"/>
    </row>
    <row r="47" spans="1:14" ht="26" x14ac:dyDescent="0.35">
      <c r="A47" s="303" t="s">
        <v>191</v>
      </c>
      <c r="B47" s="102"/>
      <c r="C47" s="102">
        <v>203</v>
      </c>
      <c r="D47" s="304" t="s">
        <v>192</v>
      </c>
      <c r="E47" s="305" t="s">
        <v>85</v>
      </c>
      <c r="F47" s="102" t="s">
        <v>104</v>
      </c>
      <c r="G47" s="355"/>
      <c r="H47" s="395" t="s">
        <v>163</v>
      </c>
      <c r="I47" s="195"/>
      <c r="J47" s="196"/>
      <c r="K47" s="197"/>
      <c r="L47" s="198"/>
    </row>
    <row r="48" spans="1:14" x14ac:dyDescent="0.35">
      <c r="A48" s="342" t="s">
        <v>193</v>
      </c>
      <c r="B48" s="318"/>
      <c r="C48" s="318"/>
      <c r="D48" s="319" t="s">
        <v>194</v>
      </c>
      <c r="E48" s="320"/>
      <c r="F48" s="318"/>
      <c r="G48" s="320"/>
      <c r="H48" s="393"/>
      <c r="I48" s="192"/>
      <c r="J48" s="194"/>
      <c r="K48" s="194"/>
      <c r="L48" s="313"/>
      <c r="M48" s="313"/>
      <c r="N48" s="313"/>
    </row>
    <row r="49" spans="1:15" ht="23.5" customHeight="1" x14ac:dyDescent="0.35">
      <c r="A49" s="303" t="s">
        <v>195</v>
      </c>
      <c r="B49" s="102">
        <v>83</v>
      </c>
      <c r="C49" s="102">
        <v>239</v>
      </c>
      <c r="D49" s="304" t="s">
        <v>196</v>
      </c>
      <c r="E49" s="305" t="s">
        <v>85</v>
      </c>
      <c r="F49" s="102" t="s">
        <v>104</v>
      </c>
      <c r="G49" s="355" t="s">
        <v>187</v>
      </c>
      <c r="H49" s="395" t="s">
        <v>163</v>
      </c>
      <c r="I49" s="212" t="s">
        <v>58</v>
      </c>
      <c r="J49" s="213"/>
      <c r="K49" s="213"/>
      <c r="L49" s="198"/>
    </row>
    <row r="50" spans="1:15" x14ac:dyDescent="0.35">
      <c r="A50" s="342" t="s">
        <v>197</v>
      </c>
      <c r="B50" s="318"/>
      <c r="C50" s="318"/>
      <c r="D50" s="319" t="s">
        <v>198</v>
      </c>
      <c r="E50" s="320"/>
      <c r="F50" s="318"/>
      <c r="G50" s="318"/>
      <c r="H50" s="393"/>
      <c r="I50" s="192"/>
      <c r="J50" s="194"/>
      <c r="K50" s="194"/>
      <c r="L50" s="313"/>
      <c r="M50" s="313"/>
      <c r="N50" s="313"/>
    </row>
    <row r="51" spans="1:15" ht="21.65" customHeight="1" x14ac:dyDescent="0.35">
      <c r="A51" s="303" t="s">
        <v>199</v>
      </c>
      <c r="B51" s="102"/>
      <c r="C51" s="102" t="s">
        <v>200</v>
      </c>
      <c r="D51" s="304" t="s">
        <v>201</v>
      </c>
      <c r="E51" s="305" t="s">
        <v>85</v>
      </c>
      <c r="F51" s="102" t="s">
        <v>104</v>
      </c>
      <c r="G51" s="355"/>
      <c r="H51" s="395" t="s">
        <v>163</v>
      </c>
      <c r="I51" s="195"/>
      <c r="J51" s="196"/>
      <c r="K51" s="197"/>
      <c r="L51" s="198"/>
    </row>
    <row r="52" spans="1:15" x14ac:dyDescent="0.35">
      <c r="A52" s="342" t="s">
        <v>202</v>
      </c>
      <c r="B52" s="318"/>
      <c r="C52" s="318"/>
      <c r="D52" s="319" t="s">
        <v>203</v>
      </c>
      <c r="E52" s="320"/>
      <c r="F52" s="318"/>
      <c r="G52" s="318"/>
      <c r="H52" s="393"/>
      <c r="I52" s="192"/>
      <c r="J52" s="194"/>
      <c r="K52" s="194"/>
      <c r="L52" s="313"/>
      <c r="M52" s="313"/>
      <c r="N52" s="313"/>
    </row>
    <row r="53" spans="1:15" ht="25.5" customHeight="1" thickBot="1" x14ac:dyDescent="0.4">
      <c r="A53" s="303" t="s">
        <v>204</v>
      </c>
      <c r="B53" s="102">
        <v>76</v>
      </c>
      <c r="C53" s="102">
        <v>204</v>
      </c>
      <c r="D53" s="304" t="s">
        <v>205</v>
      </c>
      <c r="E53" s="305" t="s">
        <v>85</v>
      </c>
      <c r="F53" s="102" t="s">
        <v>104</v>
      </c>
      <c r="G53" s="355" t="s">
        <v>86</v>
      </c>
      <c r="H53" s="395" t="s">
        <v>163</v>
      </c>
      <c r="I53" s="195" t="s">
        <v>61</v>
      </c>
      <c r="J53" s="202">
        <v>20000000</v>
      </c>
      <c r="K53" s="197" t="s">
        <v>88</v>
      </c>
      <c r="L53" s="198"/>
    </row>
    <row r="54" spans="1:15" ht="16" thickBot="1" x14ac:dyDescent="0.4">
      <c r="A54" s="632" t="s">
        <v>206</v>
      </c>
      <c r="B54" s="633"/>
      <c r="C54" s="633"/>
      <c r="D54" s="633"/>
      <c r="E54" s="633"/>
      <c r="F54" s="633"/>
      <c r="G54" s="633"/>
      <c r="H54" s="634"/>
      <c r="I54" s="192"/>
      <c r="J54" s="194"/>
      <c r="K54" s="194"/>
    </row>
    <row r="55" spans="1:15" x14ac:dyDescent="0.35">
      <c r="A55" s="345" t="s">
        <v>207</v>
      </c>
      <c r="B55" s="346"/>
      <c r="C55" s="346"/>
      <c r="D55" s="347" t="s">
        <v>208</v>
      </c>
      <c r="E55" s="348"/>
      <c r="F55" s="346"/>
      <c r="G55" s="348"/>
      <c r="H55" s="349"/>
      <c r="I55" s="192"/>
      <c r="J55" s="194"/>
      <c r="K55" s="194"/>
      <c r="L55" s="313"/>
      <c r="M55" s="313"/>
      <c r="N55" s="313"/>
    </row>
    <row r="56" spans="1:15" ht="27.75" customHeight="1" x14ac:dyDescent="0.35">
      <c r="A56" s="343" t="s">
        <v>209</v>
      </c>
      <c r="B56" s="102"/>
      <c r="C56" s="102">
        <v>316</v>
      </c>
      <c r="D56" s="304" t="s">
        <v>210</v>
      </c>
      <c r="E56" s="305" t="s">
        <v>108</v>
      </c>
      <c r="F56" s="102" t="s">
        <v>104</v>
      </c>
      <c r="G56" s="305" t="s">
        <v>211</v>
      </c>
      <c r="H56" s="395" t="s">
        <v>212</v>
      </c>
      <c r="I56" s="195" t="s">
        <v>57</v>
      </c>
      <c r="J56" s="344"/>
      <c r="K56" s="344"/>
      <c r="O56" s="153"/>
    </row>
    <row r="57" spans="1:15" x14ac:dyDescent="0.35">
      <c r="A57" s="342" t="s">
        <v>213</v>
      </c>
      <c r="B57" s="318"/>
      <c r="C57" s="318"/>
      <c r="D57" s="319" t="s">
        <v>214</v>
      </c>
      <c r="E57" s="320"/>
      <c r="F57" s="318"/>
      <c r="G57" s="320"/>
      <c r="H57" s="393"/>
      <c r="I57" s="192"/>
      <c r="J57" s="194"/>
      <c r="K57" s="194"/>
      <c r="L57" s="313"/>
      <c r="M57" s="313"/>
      <c r="N57" s="313"/>
      <c r="O57" s="153"/>
    </row>
    <row r="58" spans="1:15" ht="27" customHeight="1" x14ac:dyDescent="0.35">
      <c r="A58" s="343" t="s">
        <v>215</v>
      </c>
      <c r="B58" s="350"/>
      <c r="C58" s="102">
        <v>428</v>
      </c>
      <c r="D58" s="304" t="s">
        <v>216</v>
      </c>
      <c r="E58" s="305" t="s">
        <v>217</v>
      </c>
      <c r="F58" s="102" t="s">
        <v>104</v>
      </c>
      <c r="G58" s="305" t="s">
        <v>218</v>
      </c>
      <c r="H58" s="395" t="s">
        <v>212</v>
      </c>
      <c r="I58" s="195" t="s">
        <v>57</v>
      </c>
      <c r="J58" s="344"/>
      <c r="K58" s="344"/>
      <c r="L58" s="313"/>
      <c r="M58" s="313"/>
      <c r="N58" s="313"/>
      <c r="O58" s="153"/>
    </row>
    <row r="59" spans="1:15" x14ac:dyDescent="0.35">
      <c r="A59" s="342" t="s">
        <v>219</v>
      </c>
      <c r="B59" s="318"/>
      <c r="C59" s="318"/>
      <c r="D59" s="319" t="s">
        <v>220</v>
      </c>
      <c r="E59" s="320"/>
      <c r="F59" s="318"/>
      <c r="G59" s="320"/>
      <c r="H59" s="393"/>
      <c r="I59" s="192"/>
      <c r="J59" s="194"/>
      <c r="K59" s="194"/>
      <c r="L59" s="313"/>
      <c r="M59" s="313"/>
      <c r="N59" s="313"/>
      <c r="O59" s="153"/>
    </row>
    <row r="60" spans="1:15" ht="27.75" customHeight="1" x14ac:dyDescent="0.35">
      <c r="A60" s="343" t="s">
        <v>221</v>
      </c>
      <c r="B60" s="189">
        <v>452</v>
      </c>
      <c r="C60" s="189">
        <v>428</v>
      </c>
      <c r="D60" s="351" t="s">
        <v>222</v>
      </c>
      <c r="E60" s="352" t="s">
        <v>92</v>
      </c>
      <c r="F60" s="189" t="s">
        <v>223</v>
      </c>
      <c r="G60" s="353" t="s">
        <v>224</v>
      </c>
      <c r="H60" s="395" t="s">
        <v>212</v>
      </c>
      <c r="I60" s="215" t="s">
        <v>61</v>
      </c>
      <c r="J60" s="216">
        <v>2500000</v>
      </c>
      <c r="K60" s="354" t="s">
        <v>88</v>
      </c>
      <c r="L60" s="198"/>
      <c r="O60" s="153"/>
    </row>
    <row r="61" spans="1:15" x14ac:dyDescent="0.35">
      <c r="A61" s="342" t="s">
        <v>226</v>
      </c>
      <c r="B61" s="318"/>
      <c r="C61" s="318"/>
      <c r="D61" s="319" t="s">
        <v>227</v>
      </c>
      <c r="E61" s="320"/>
      <c r="F61" s="318"/>
      <c r="G61" s="320"/>
      <c r="H61" s="393"/>
      <c r="I61" s="192"/>
      <c r="J61" s="194"/>
      <c r="K61" s="194"/>
      <c r="L61" s="313"/>
      <c r="M61" s="313"/>
      <c r="N61" s="313"/>
      <c r="O61" s="153"/>
    </row>
    <row r="62" spans="1:15" ht="39" x14ac:dyDescent="0.35">
      <c r="A62" s="303" t="s">
        <v>228</v>
      </c>
      <c r="B62" s="102">
        <v>77</v>
      </c>
      <c r="C62" s="102">
        <v>204</v>
      </c>
      <c r="D62" s="304" t="s">
        <v>229</v>
      </c>
      <c r="E62" s="305" t="s">
        <v>85</v>
      </c>
      <c r="F62" s="102" t="s">
        <v>104</v>
      </c>
      <c r="G62" s="306" t="s">
        <v>86</v>
      </c>
      <c r="H62" s="395" t="s">
        <v>212</v>
      </c>
      <c r="I62" s="195" t="s">
        <v>58</v>
      </c>
      <c r="J62" s="196">
        <v>39150000</v>
      </c>
      <c r="K62" s="375" t="s">
        <v>65</v>
      </c>
      <c r="L62" s="198"/>
    </row>
    <row r="63" spans="1:15" x14ac:dyDescent="0.35">
      <c r="A63" s="342" t="s">
        <v>230</v>
      </c>
      <c r="B63" s="318"/>
      <c r="C63" s="318"/>
      <c r="D63" s="319" t="s">
        <v>231</v>
      </c>
      <c r="E63" s="320"/>
      <c r="F63" s="318"/>
      <c r="G63" s="320"/>
      <c r="H63" s="393"/>
      <c r="I63" s="192"/>
      <c r="J63" s="194"/>
      <c r="K63" s="194"/>
      <c r="L63" s="313"/>
      <c r="M63" s="313"/>
      <c r="N63" s="313"/>
    </row>
    <row r="64" spans="1:15" ht="58.5" customHeight="1" x14ac:dyDescent="0.35">
      <c r="A64" s="303" t="s">
        <v>232</v>
      </c>
      <c r="B64" s="102">
        <v>297</v>
      </c>
      <c r="C64" s="102">
        <v>287</v>
      </c>
      <c r="D64" s="304" t="s">
        <v>233</v>
      </c>
      <c r="E64" s="305" t="s">
        <v>234</v>
      </c>
      <c r="F64" s="102" t="s">
        <v>86</v>
      </c>
      <c r="G64" s="306" t="s">
        <v>235</v>
      </c>
      <c r="H64" s="395" t="s">
        <v>212</v>
      </c>
      <c r="I64" s="195" t="s">
        <v>64</v>
      </c>
      <c r="J64" s="196">
        <v>73950000</v>
      </c>
      <c r="K64" s="375" t="s">
        <v>65</v>
      </c>
    </row>
    <row r="65" spans="1:15" ht="24.75" customHeight="1" x14ac:dyDescent="0.35">
      <c r="A65" s="342" t="s">
        <v>236</v>
      </c>
      <c r="B65" s="318"/>
      <c r="C65" s="318"/>
      <c r="D65" s="319" t="s">
        <v>237</v>
      </c>
      <c r="E65" s="320"/>
      <c r="F65" s="318"/>
      <c r="G65" s="320"/>
      <c r="H65" s="393"/>
      <c r="I65" s="192"/>
      <c r="J65" s="194"/>
      <c r="K65" s="194"/>
      <c r="L65" s="313"/>
      <c r="M65" s="313"/>
      <c r="N65" s="313"/>
    </row>
    <row r="66" spans="1:15" ht="24" x14ac:dyDescent="0.35">
      <c r="A66" s="303" t="s">
        <v>238</v>
      </c>
      <c r="B66" s="102">
        <v>502</v>
      </c>
      <c r="C66" s="102">
        <v>223</v>
      </c>
      <c r="D66" s="304" t="s">
        <v>239</v>
      </c>
      <c r="E66" s="305" t="s">
        <v>85</v>
      </c>
      <c r="F66" s="102" t="s">
        <v>125</v>
      </c>
      <c r="G66" s="305" t="s">
        <v>187</v>
      </c>
      <c r="H66" s="395" t="s">
        <v>212</v>
      </c>
      <c r="I66" s="195" t="s">
        <v>63</v>
      </c>
      <c r="J66" s="196">
        <v>12180000</v>
      </c>
      <c r="K66" s="197" t="s">
        <v>65</v>
      </c>
    </row>
    <row r="67" spans="1:15" ht="24" x14ac:dyDescent="0.35">
      <c r="A67" s="303" t="s">
        <v>240</v>
      </c>
      <c r="B67" s="102">
        <v>256</v>
      </c>
      <c r="C67" s="102">
        <v>383</v>
      </c>
      <c r="D67" s="304" t="s">
        <v>241</v>
      </c>
      <c r="E67" s="305" t="s">
        <v>85</v>
      </c>
      <c r="F67" s="102" t="s">
        <v>242</v>
      </c>
      <c r="G67" s="305" t="s">
        <v>243</v>
      </c>
      <c r="H67" s="395" t="s">
        <v>212</v>
      </c>
      <c r="I67" s="195" t="s">
        <v>58</v>
      </c>
      <c r="J67" s="196">
        <v>4350000</v>
      </c>
      <c r="K67" s="375" t="s">
        <v>65</v>
      </c>
    </row>
    <row r="68" spans="1:15" ht="24" x14ac:dyDescent="0.35">
      <c r="A68" s="303" t="s">
        <v>244</v>
      </c>
      <c r="B68" s="102">
        <v>2</v>
      </c>
      <c r="C68" s="102">
        <v>237</v>
      </c>
      <c r="D68" s="304" t="s">
        <v>245</v>
      </c>
      <c r="E68" s="305" t="s">
        <v>85</v>
      </c>
      <c r="F68" s="102" t="s">
        <v>246</v>
      </c>
      <c r="G68" s="306" t="s">
        <v>247</v>
      </c>
      <c r="H68" s="395" t="s">
        <v>212</v>
      </c>
      <c r="I68" s="571" t="s">
        <v>57</v>
      </c>
      <c r="J68" s="572">
        <v>6400000</v>
      </c>
      <c r="K68" s="197" t="s">
        <v>65</v>
      </c>
    </row>
    <row r="69" spans="1:15" ht="39" x14ac:dyDescent="0.35">
      <c r="A69" s="303" t="s">
        <v>248</v>
      </c>
      <c r="B69" s="102">
        <v>71</v>
      </c>
      <c r="C69" s="102">
        <v>202</v>
      </c>
      <c r="D69" s="304" t="s">
        <v>249</v>
      </c>
      <c r="E69" s="305" t="s">
        <v>85</v>
      </c>
      <c r="F69" s="102" t="s">
        <v>104</v>
      </c>
      <c r="G69" s="306" t="s">
        <v>2062</v>
      </c>
      <c r="H69" s="395" t="s">
        <v>212</v>
      </c>
      <c r="I69" s="195" t="s">
        <v>58</v>
      </c>
      <c r="J69" s="196">
        <f>104400000/2</f>
        <v>52200000</v>
      </c>
      <c r="K69" s="197" t="s">
        <v>65</v>
      </c>
    </row>
    <row r="70" spans="1:15" ht="26.5" thickBot="1" x14ac:dyDescent="0.4">
      <c r="A70" s="303" t="s">
        <v>251</v>
      </c>
      <c r="B70" s="102">
        <v>75</v>
      </c>
      <c r="C70" s="102" t="s">
        <v>200</v>
      </c>
      <c r="D70" s="304" t="s">
        <v>252</v>
      </c>
      <c r="E70" s="305" t="s">
        <v>85</v>
      </c>
      <c r="F70" s="102" t="s">
        <v>104</v>
      </c>
      <c r="G70" s="306" t="s">
        <v>253</v>
      </c>
      <c r="H70" s="395" t="s">
        <v>212</v>
      </c>
      <c r="I70" s="195" t="s">
        <v>58</v>
      </c>
      <c r="J70" s="197"/>
      <c r="K70" s="197"/>
    </row>
    <row r="71" spans="1:15" ht="16" thickBot="1" x14ac:dyDescent="0.4">
      <c r="A71" s="632" t="s">
        <v>254</v>
      </c>
      <c r="B71" s="633"/>
      <c r="C71" s="633"/>
      <c r="D71" s="633"/>
      <c r="E71" s="633"/>
      <c r="F71" s="633"/>
      <c r="G71" s="633"/>
      <c r="H71" s="634"/>
      <c r="I71" s="192"/>
      <c r="J71" s="194"/>
      <c r="K71" s="194"/>
    </row>
    <row r="72" spans="1:15" ht="39" x14ac:dyDescent="0.35">
      <c r="A72" s="345" t="s">
        <v>255</v>
      </c>
      <c r="B72" s="346"/>
      <c r="C72" s="346"/>
      <c r="D72" s="347" t="s">
        <v>256</v>
      </c>
      <c r="E72" s="348"/>
      <c r="F72" s="346"/>
      <c r="G72" s="348"/>
      <c r="H72" s="396"/>
      <c r="I72" s="192"/>
      <c r="J72" s="194"/>
      <c r="K72" s="194"/>
      <c r="L72" s="313"/>
      <c r="M72" s="313"/>
      <c r="N72" s="313"/>
    </row>
    <row r="73" spans="1:15" ht="42" x14ac:dyDescent="0.35">
      <c r="A73" s="303" t="s">
        <v>257</v>
      </c>
      <c r="B73" s="102">
        <v>274</v>
      </c>
      <c r="C73" s="102">
        <v>316</v>
      </c>
      <c r="D73" s="304" t="s">
        <v>258</v>
      </c>
      <c r="E73" s="305" t="s">
        <v>85</v>
      </c>
      <c r="F73" s="102" t="s">
        <v>86</v>
      </c>
      <c r="G73" s="306" t="s">
        <v>259</v>
      </c>
      <c r="H73" s="395" t="s">
        <v>260</v>
      </c>
      <c r="I73" s="195" t="s">
        <v>58</v>
      </c>
      <c r="J73" s="196">
        <v>108750000</v>
      </c>
      <c r="K73" s="375" t="s">
        <v>65</v>
      </c>
      <c r="L73" s="198"/>
      <c r="O73" s="153"/>
    </row>
    <row r="74" spans="1:15" ht="39" customHeight="1" x14ac:dyDescent="0.35">
      <c r="A74" s="342" t="s">
        <v>261</v>
      </c>
      <c r="B74" s="318"/>
      <c r="C74" s="318"/>
      <c r="D74" s="319" t="s">
        <v>262</v>
      </c>
      <c r="E74" s="320"/>
      <c r="F74" s="318"/>
      <c r="G74" s="320"/>
      <c r="H74" s="393"/>
      <c r="I74" s="192"/>
      <c r="J74" s="194"/>
      <c r="K74" s="194"/>
      <c r="L74" s="313"/>
      <c r="M74" s="313"/>
      <c r="N74" s="313"/>
      <c r="O74" s="153"/>
    </row>
    <row r="75" spans="1:15" ht="35.15" customHeight="1" x14ac:dyDescent="0.35">
      <c r="A75" s="303" t="s">
        <v>263</v>
      </c>
      <c r="B75" s="102">
        <v>88</v>
      </c>
      <c r="C75" s="102">
        <v>281</v>
      </c>
      <c r="D75" s="304" t="s">
        <v>2060</v>
      </c>
      <c r="E75" s="305" t="s">
        <v>85</v>
      </c>
      <c r="F75" s="355" t="s">
        <v>104</v>
      </c>
      <c r="G75" s="306" t="s">
        <v>86</v>
      </c>
      <c r="H75" s="395" t="s">
        <v>260</v>
      </c>
      <c r="I75" s="195" t="s">
        <v>59</v>
      </c>
      <c r="J75" s="202">
        <v>23490000</v>
      </c>
      <c r="K75" s="375" t="s">
        <v>65</v>
      </c>
      <c r="L75" s="198"/>
      <c r="O75" s="153"/>
    </row>
    <row r="76" spans="1:15" ht="27.5" x14ac:dyDescent="0.35">
      <c r="A76" s="303" t="s">
        <v>265</v>
      </c>
      <c r="B76" s="102">
        <v>100</v>
      </c>
      <c r="C76" s="102">
        <v>281</v>
      </c>
      <c r="D76" s="304" t="s">
        <v>2059</v>
      </c>
      <c r="E76" s="305" t="s">
        <v>85</v>
      </c>
      <c r="F76" s="102" t="s">
        <v>104</v>
      </c>
      <c r="G76" s="306" t="s">
        <v>267</v>
      </c>
      <c r="H76" s="395" t="s">
        <v>260</v>
      </c>
      <c r="I76" s="195" t="s">
        <v>59</v>
      </c>
      <c r="J76" s="202">
        <v>56550000</v>
      </c>
      <c r="K76" s="375" t="s">
        <v>65</v>
      </c>
      <c r="O76" s="153"/>
    </row>
    <row r="77" spans="1:15" ht="30.65" customHeight="1" x14ac:dyDescent="0.35">
      <c r="A77" s="303" t="s">
        <v>268</v>
      </c>
      <c r="B77" s="102">
        <v>87</v>
      </c>
      <c r="C77" s="102">
        <v>281</v>
      </c>
      <c r="D77" s="304" t="s">
        <v>269</v>
      </c>
      <c r="E77" s="305" t="s">
        <v>85</v>
      </c>
      <c r="F77" s="355" t="s">
        <v>104</v>
      </c>
      <c r="G77" s="306" t="s">
        <v>86</v>
      </c>
      <c r="H77" s="395" t="s">
        <v>260</v>
      </c>
      <c r="I77" s="195" t="s">
        <v>59</v>
      </c>
      <c r="J77" s="202">
        <v>21750000</v>
      </c>
      <c r="K77" s="375" t="s">
        <v>65</v>
      </c>
    </row>
    <row r="78" spans="1:15" ht="52" x14ac:dyDescent="0.35">
      <c r="A78" s="303" t="s">
        <v>270</v>
      </c>
      <c r="B78" s="102">
        <v>90</v>
      </c>
      <c r="C78" s="102">
        <v>318</v>
      </c>
      <c r="D78" s="304" t="s">
        <v>271</v>
      </c>
      <c r="E78" s="305" t="s">
        <v>85</v>
      </c>
      <c r="F78" s="102" t="s">
        <v>104</v>
      </c>
      <c r="G78" s="306"/>
      <c r="H78" s="395" t="s">
        <v>260</v>
      </c>
      <c r="I78" s="195" t="s">
        <v>61</v>
      </c>
      <c r="J78" s="202">
        <v>50000000</v>
      </c>
      <c r="K78" s="375" t="s">
        <v>88</v>
      </c>
    </row>
    <row r="79" spans="1:15" ht="39" x14ac:dyDescent="0.35">
      <c r="A79" s="303" t="s">
        <v>272</v>
      </c>
      <c r="B79" s="102">
        <v>91</v>
      </c>
      <c r="C79" s="102">
        <v>318</v>
      </c>
      <c r="D79" s="304" t="s">
        <v>273</v>
      </c>
      <c r="E79" s="305" t="s">
        <v>85</v>
      </c>
      <c r="F79" s="102" t="s">
        <v>104</v>
      </c>
      <c r="G79" s="306"/>
      <c r="H79" s="395" t="s">
        <v>260</v>
      </c>
      <c r="I79" s="195" t="s">
        <v>61</v>
      </c>
      <c r="J79" s="202">
        <v>99500000</v>
      </c>
      <c r="K79" s="375" t="s">
        <v>88</v>
      </c>
    </row>
    <row r="80" spans="1:15" x14ac:dyDescent="0.35">
      <c r="A80" s="342" t="s">
        <v>274</v>
      </c>
      <c r="B80" s="318"/>
      <c r="C80" s="318"/>
      <c r="D80" s="319" t="s">
        <v>275</v>
      </c>
      <c r="E80" s="320"/>
      <c r="F80" s="318"/>
      <c r="G80" s="320"/>
      <c r="H80" s="393"/>
      <c r="I80" s="192"/>
      <c r="J80" s="194"/>
      <c r="K80" s="194"/>
      <c r="L80" s="313"/>
      <c r="M80" s="313"/>
      <c r="N80" s="313"/>
    </row>
    <row r="81" spans="1:14" ht="24" customHeight="1" x14ac:dyDescent="0.35">
      <c r="A81" s="303" t="s">
        <v>276</v>
      </c>
      <c r="B81" s="102">
        <v>67</v>
      </c>
      <c r="C81" s="102">
        <v>199</v>
      </c>
      <c r="D81" s="304" t="s">
        <v>277</v>
      </c>
      <c r="E81" s="305" t="s">
        <v>85</v>
      </c>
      <c r="F81" s="102" t="s">
        <v>104</v>
      </c>
      <c r="G81" s="306" t="s">
        <v>109</v>
      </c>
      <c r="H81" s="395" t="s">
        <v>260</v>
      </c>
      <c r="I81" s="195" t="s">
        <v>57</v>
      </c>
      <c r="J81" s="196">
        <v>10000000</v>
      </c>
      <c r="K81" s="197" t="s">
        <v>65</v>
      </c>
      <c r="L81" s="198"/>
      <c r="M81" s="198"/>
      <c r="N81" s="198"/>
    </row>
    <row r="82" spans="1:14" x14ac:dyDescent="0.35">
      <c r="A82" s="342" t="s">
        <v>278</v>
      </c>
      <c r="B82" s="318"/>
      <c r="C82" s="318"/>
      <c r="D82" s="319" t="s">
        <v>279</v>
      </c>
      <c r="E82" s="320"/>
      <c r="F82" s="318"/>
      <c r="G82" s="320"/>
      <c r="H82" s="393"/>
      <c r="I82" s="192"/>
      <c r="J82" s="194"/>
      <c r="K82" s="194"/>
      <c r="L82" s="313"/>
      <c r="M82" s="313"/>
      <c r="N82" s="313"/>
    </row>
    <row r="83" spans="1:14" ht="26" x14ac:dyDescent="0.35">
      <c r="A83" s="343" t="s">
        <v>2081</v>
      </c>
      <c r="B83" s="102">
        <v>497</v>
      </c>
      <c r="C83" s="102">
        <v>220</v>
      </c>
      <c r="D83" s="304" t="s">
        <v>2082</v>
      </c>
      <c r="E83" s="305" t="s">
        <v>92</v>
      </c>
      <c r="F83" s="102" t="s">
        <v>125</v>
      </c>
      <c r="G83" s="305" t="s">
        <v>1830</v>
      </c>
      <c r="H83" s="395" t="s">
        <v>2083</v>
      </c>
      <c r="I83" s="192"/>
      <c r="J83" s="194"/>
      <c r="K83" s="194"/>
      <c r="L83" s="313"/>
      <c r="M83" s="313"/>
      <c r="N83" s="313"/>
    </row>
    <row r="84" spans="1:14" ht="26" x14ac:dyDescent="0.35">
      <c r="A84" s="342" t="s">
        <v>283</v>
      </c>
      <c r="B84" s="318"/>
      <c r="C84" s="318"/>
      <c r="D84" s="319" t="s">
        <v>2079</v>
      </c>
      <c r="E84" s="320"/>
      <c r="F84" s="318"/>
      <c r="G84" s="320"/>
      <c r="H84" s="393"/>
      <c r="I84" s="569"/>
      <c r="J84" s="570"/>
      <c r="K84" s="194"/>
      <c r="L84" s="313"/>
      <c r="M84" s="313"/>
      <c r="N84" s="313"/>
    </row>
    <row r="85" spans="1:14" ht="45.75" customHeight="1" x14ac:dyDescent="0.35">
      <c r="A85" s="343" t="s">
        <v>284</v>
      </c>
      <c r="B85" s="189">
        <v>276</v>
      </c>
      <c r="C85" s="189">
        <v>332</v>
      </c>
      <c r="D85" s="351" t="s">
        <v>285</v>
      </c>
      <c r="E85" s="305" t="s">
        <v>85</v>
      </c>
      <c r="F85" s="189" t="s">
        <v>86</v>
      </c>
      <c r="G85" s="353" t="s">
        <v>286</v>
      </c>
      <c r="H85" s="395" t="s">
        <v>260</v>
      </c>
      <c r="I85" s="315" t="s">
        <v>62</v>
      </c>
      <c r="J85" s="316">
        <v>156600000</v>
      </c>
      <c r="K85" s="382"/>
      <c r="L85" s="198"/>
      <c r="M85" s="198"/>
      <c r="N85" s="198"/>
    </row>
    <row r="86" spans="1:14" ht="25" customHeight="1" x14ac:dyDescent="0.35">
      <c r="A86" s="303" t="s">
        <v>2072</v>
      </c>
      <c r="B86" s="102">
        <v>275</v>
      </c>
      <c r="C86" s="102">
        <v>317</v>
      </c>
      <c r="D86" s="590" t="s">
        <v>280</v>
      </c>
      <c r="E86" s="591" t="s">
        <v>92</v>
      </c>
      <c r="F86" s="102" t="s">
        <v>86</v>
      </c>
      <c r="G86" s="306" t="s">
        <v>281</v>
      </c>
      <c r="H86" s="395" t="s">
        <v>260</v>
      </c>
      <c r="I86" s="373" t="s">
        <v>282</v>
      </c>
      <c r="J86" s="374">
        <f>4645800+8404200</f>
        <v>13050000</v>
      </c>
      <c r="K86" s="375" t="s">
        <v>65</v>
      </c>
      <c r="L86" s="198"/>
    </row>
    <row r="87" spans="1:14" ht="35.5" customHeight="1" x14ac:dyDescent="0.35">
      <c r="A87" s="303" t="s">
        <v>2074</v>
      </c>
      <c r="B87" s="102">
        <v>276</v>
      </c>
      <c r="C87" s="102">
        <v>332</v>
      </c>
      <c r="D87" s="590" t="s">
        <v>2075</v>
      </c>
      <c r="E87" s="591" t="s">
        <v>85</v>
      </c>
      <c r="F87" s="102" t="s">
        <v>2076</v>
      </c>
      <c r="G87" s="306" t="s">
        <v>2077</v>
      </c>
      <c r="H87" s="395" t="s">
        <v>260</v>
      </c>
      <c r="I87" s="571"/>
      <c r="J87" s="572"/>
      <c r="K87" s="375"/>
      <c r="L87" s="198"/>
    </row>
    <row r="88" spans="1:14" x14ac:dyDescent="0.35">
      <c r="A88" s="342" t="s">
        <v>287</v>
      </c>
      <c r="B88" s="318"/>
      <c r="C88" s="318"/>
      <c r="D88" s="319" t="s">
        <v>288</v>
      </c>
      <c r="E88" s="320"/>
      <c r="F88" s="318"/>
      <c r="G88" s="320"/>
      <c r="H88" s="393"/>
      <c r="I88" s="192"/>
      <c r="J88" s="194"/>
      <c r="K88" s="194"/>
      <c r="L88" s="313"/>
      <c r="M88" s="313"/>
      <c r="N88" s="313"/>
    </row>
    <row r="89" spans="1:14" ht="42" customHeight="1" x14ac:dyDescent="0.35">
      <c r="A89" s="343" t="s">
        <v>289</v>
      </c>
      <c r="B89" s="189">
        <v>283</v>
      </c>
      <c r="C89" s="189">
        <v>336</v>
      </c>
      <c r="D89" s="351" t="s">
        <v>290</v>
      </c>
      <c r="E89" s="305" t="s">
        <v>234</v>
      </c>
      <c r="F89" s="189" t="s">
        <v>86</v>
      </c>
      <c r="G89" s="353" t="s">
        <v>291</v>
      </c>
      <c r="H89" s="395" t="s">
        <v>260</v>
      </c>
      <c r="I89" s="315" t="s">
        <v>59</v>
      </c>
      <c r="J89" s="365">
        <v>31071429</v>
      </c>
      <c r="K89" s="382"/>
      <c r="L89" s="198"/>
      <c r="M89" s="198"/>
      <c r="N89" s="198"/>
    </row>
    <row r="90" spans="1:14" x14ac:dyDescent="0.35">
      <c r="A90" s="342" t="s">
        <v>292</v>
      </c>
      <c r="B90" s="318"/>
      <c r="C90" s="318"/>
      <c r="D90" s="319" t="s">
        <v>293</v>
      </c>
      <c r="E90" s="320"/>
      <c r="F90" s="318"/>
      <c r="G90" s="320"/>
      <c r="H90" s="393"/>
      <c r="I90" s="192"/>
      <c r="J90" s="194"/>
      <c r="K90" s="194"/>
      <c r="L90" s="313"/>
      <c r="M90" s="313"/>
      <c r="N90" s="313"/>
    </row>
    <row r="91" spans="1:14" ht="25.5" customHeight="1" x14ac:dyDescent="0.35">
      <c r="A91" s="343" t="s">
        <v>294</v>
      </c>
      <c r="B91" s="189">
        <v>391</v>
      </c>
      <c r="C91" s="189">
        <v>144</v>
      </c>
      <c r="D91" s="351" t="s">
        <v>295</v>
      </c>
      <c r="E91" s="305" t="s">
        <v>85</v>
      </c>
      <c r="F91" s="189" t="s">
        <v>93</v>
      </c>
      <c r="G91" s="353" t="s">
        <v>296</v>
      </c>
      <c r="H91" s="395" t="s">
        <v>260</v>
      </c>
      <c r="I91" s="357" t="s">
        <v>61</v>
      </c>
      <c r="J91" s="358">
        <v>2000000</v>
      </c>
      <c r="K91" s="359" t="s">
        <v>88</v>
      </c>
      <c r="L91" s="198"/>
    </row>
    <row r="92" spans="1:14" ht="25.5" customHeight="1" x14ac:dyDescent="0.35">
      <c r="A92" s="343" t="s">
        <v>297</v>
      </c>
      <c r="B92" s="189">
        <v>243</v>
      </c>
      <c r="C92" s="189">
        <v>243</v>
      </c>
      <c r="D92" s="351" t="s">
        <v>298</v>
      </c>
      <c r="E92" s="305" t="s">
        <v>299</v>
      </c>
      <c r="F92" s="189" t="s">
        <v>300</v>
      </c>
      <c r="G92" s="353"/>
      <c r="H92" s="395" t="s">
        <v>260</v>
      </c>
      <c r="I92" s="366" t="s">
        <v>57</v>
      </c>
      <c r="J92" s="367"/>
      <c r="K92" s="359"/>
      <c r="L92" s="198"/>
    </row>
    <row r="93" spans="1:14" x14ac:dyDescent="0.35">
      <c r="A93" s="342" t="s">
        <v>301</v>
      </c>
      <c r="B93" s="318"/>
      <c r="C93" s="318"/>
      <c r="D93" s="319" t="s">
        <v>302</v>
      </c>
      <c r="E93" s="320"/>
      <c r="F93" s="318"/>
      <c r="G93" s="320"/>
      <c r="H93" s="393"/>
      <c r="I93" s="192"/>
      <c r="J93" s="194"/>
      <c r="K93" s="194"/>
      <c r="L93" s="313"/>
      <c r="M93" s="313"/>
      <c r="N93" s="313"/>
    </row>
    <row r="94" spans="1:14" ht="43" customHeight="1" x14ac:dyDescent="0.35">
      <c r="A94" s="303" t="s">
        <v>303</v>
      </c>
      <c r="B94" s="102">
        <v>285</v>
      </c>
      <c r="C94" s="102">
        <v>336</v>
      </c>
      <c r="D94" s="304" t="s">
        <v>2070</v>
      </c>
      <c r="E94" s="305" t="s">
        <v>85</v>
      </c>
      <c r="F94" s="102" t="s">
        <v>86</v>
      </c>
      <c r="G94" s="306" t="s">
        <v>305</v>
      </c>
      <c r="H94" s="395" t="s">
        <v>260</v>
      </c>
      <c r="I94" s="315" t="s">
        <v>62</v>
      </c>
      <c r="J94" s="316">
        <v>27840000</v>
      </c>
      <c r="K94" s="197" t="s">
        <v>65</v>
      </c>
      <c r="L94" s="198"/>
    </row>
    <row r="95" spans="1:14" ht="26.5" customHeight="1" x14ac:dyDescent="0.35">
      <c r="A95" s="303" t="s">
        <v>306</v>
      </c>
      <c r="B95" s="102">
        <v>244</v>
      </c>
      <c r="C95" s="102">
        <v>369</v>
      </c>
      <c r="D95" s="304" t="s">
        <v>307</v>
      </c>
      <c r="E95" s="305" t="s">
        <v>85</v>
      </c>
      <c r="F95" s="102" t="s">
        <v>308</v>
      </c>
      <c r="G95" s="306" t="s">
        <v>309</v>
      </c>
      <c r="H95" s="395" t="s">
        <v>260</v>
      </c>
      <c r="I95" s="315" t="s">
        <v>62</v>
      </c>
      <c r="J95" s="316">
        <v>17400000</v>
      </c>
      <c r="K95" s="197"/>
      <c r="L95" s="198"/>
    </row>
    <row r="96" spans="1:14" x14ac:dyDescent="0.35">
      <c r="A96" s="342" t="s">
        <v>310</v>
      </c>
      <c r="B96" s="318"/>
      <c r="C96" s="318"/>
      <c r="D96" s="319" t="s">
        <v>311</v>
      </c>
      <c r="E96" s="320"/>
      <c r="F96" s="318"/>
      <c r="G96" s="320"/>
      <c r="H96" s="393"/>
      <c r="I96" s="192"/>
      <c r="J96" s="194"/>
      <c r="K96" s="194"/>
      <c r="L96" s="313"/>
      <c r="M96" s="313"/>
      <c r="N96" s="313"/>
    </row>
    <row r="97" spans="1:15" ht="30.65" customHeight="1" x14ac:dyDescent="0.35">
      <c r="A97" s="303" t="s">
        <v>312</v>
      </c>
      <c r="B97" s="102">
        <v>418</v>
      </c>
      <c r="C97" s="102">
        <v>168</v>
      </c>
      <c r="D97" s="304" t="s">
        <v>313</v>
      </c>
      <c r="E97" s="305" t="s">
        <v>98</v>
      </c>
      <c r="F97" s="102" t="s">
        <v>93</v>
      </c>
      <c r="G97" s="305" t="s">
        <v>314</v>
      </c>
      <c r="H97" s="395" t="s">
        <v>260</v>
      </c>
      <c r="I97" s="315" t="s">
        <v>61</v>
      </c>
      <c r="J97" s="316">
        <v>100000000</v>
      </c>
      <c r="K97" s="344"/>
    </row>
    <row r="98" spans="1:15" ht="30.65" customHeight="1" thickBot="1" x14ac:dyDescent="0.4">
      <c r="A98" s="303" t="s">
        <v>2086</v>
      </c>
      <c r="B98" s="102"/>
      <c r="C98" s="102">
        <v>203</v>
      </c>
      <c r="D98" s="304" t="s">
        <v>2087</v>
      </c>
      <c r="E98" s="305" t="s">
        <v>98</v>
      </c>
      <c r="F98" s="102" t="s">
        <v>104</v>
      </c>
      <c r="G98" s="598"/>
      <c r="H98" s="395" t="s">
        <v>2088</v>
      </c>
      <c r="I98" s="315" t="s">
        <v>2089</v>
      </c>
      <c r="J98" s="316">
        <v>3000000</v>
      </c>
      <c r="K98" s="344"/>
    </row>
    <row r="99" spans="1:15" ht="16" thickBot="1" x14ac:dyDescent="0.4">
      <c r="A99" s="632" t="s">
        <v>315</v>
      </c>
      <c r="B99" s="633"/>
      <c r="C99" s="633"/>
      <c r="D99" s="633"/>
      <c r="E99" s="633"/>
      <c r="F99" s="633"/>
      <c r="G99" s="633"/>
      <c r="H99" s="634"/>
      <c r="I99" s="192"/>
      <c r="J99" s="194"/>
      <c r="K99" s="194"/>
    </row>
    <row r="100" spans="1:15" x14ac:dyDescent="0.35">
      <c r="A100" s="341" t="s">
        <v>316</v>
      </c>
      <c r="B100" s="309"/>
      <c r="C100" s="309"/>
      <c r="D100" s="310" t="s">
        <v>317</v>
      </c>
      <c r="E100" s="311"/>
      <c r="F100" s="309"/>
      <c r="G100" s="311"/>
      <c r="H100" s="312"/>
      <c r="I100" s="192"/>
      <c r="J100" s="194"/>
      <c r="K100" s="194"/>
      <c r="L100" s="313"/>
      <c r="M100" s="313"/>
      <c r="N100" s="313"/>
    </row>
    <row r="101" spans="1:15" ht="58.5" customHeight="1" x14ac:dyDescent="0.35">
      <c r="A101" s="303" t="s">
        <v>318</v>
      </c>
      <c r="B101" s="102">
        <v>71</v>
      </c>
      <c r="C101" s="102">
        <v>202</v>
      </c>
      <c r="D101" s="304" t="s">
        <v>319</v>
      </c>
      <c r="E101" s="305" t="s">
        <v>85</v>
      </c>
      <c r="F101" s="368" t="s">
        <v>104</v>
      </c>
      <c r="G101" s="306" t="s">
        <v>2067</v>
      </c>
      <c r="H101" s="395" t="s">
        <v>320</v>
      </c>
      <c r="I101" s="373" t="s">
        <v>58</v>
      </c>
      <c r="J101" s="374">
        <f>104400000/2</f>
        <v>52200000</v>
      </c>
      <c r="K101" s="375" t="s">
        <v>65</v>
      </c>
      <c r="L101" s="198"/>
      <c r="N101" s="198"/>
      <c r="O101" s="153"/>
    </row>
    <row r="102" spans="1:15" ht="24" x14ac:dyDescent="0.35">
      <c r="A102" s="303" t="s">
        <v>321</v>
      </c>
      <c r="B102" s="102">
        <v>383</v>
      </c>
      <c r="C102" s="102">
        <v>141</v>
      </c>
      <c r="D102" s="304" t="s">
        <v>322</v>
      </c>
      <c r="E102" s="305" t="s">
        <v>85</v>
      </c>
      <c r="F102" s="368" t="s">
        <v>323</v>
      </c>
      <c r="G102" s="306" t="s">
        <v>296</v>
      </c>
      <c r="H102" s="395" t="s">
        <v>320</v>
      </c>
      <c r="I102" s="373" t="s">
        <v>58</v>
      </c>
      <c r="J102" s="374">
        <v>11907690</v>
      </c>
      <c r="K102" s="375"/>
      <c r="L102" s="198"/>
      <c r="N102" s="198"/>
      <c r="O102" s="153"/>
    </row>
    <row r="103" spans="1:15" x14ac:dyDescent="0.35">
      <c r="A103" s="342" t="s">
        <v>324</v>
      </c>
      <c r="B103" s="318"/>
      <c r="C103" s="318"/>
      <c r="D103" s="319" t="s">
        <v>325</v>
      </c>
      <c r="E103" s="320"/>
      <c r="F103" s="369"/>
      <c r="G103" s="320"/>
      <c r="H103" s="321"/>
      <c r="I103" s="192"/>
      <c r="J103" s="194"/>
      <c r="K103" s="194"/>
      <c r="L103" s="313"/>
      <c r="M103" s="313"/>
      <c r="N103" s="555"/>
      <c r="O103" s="153"/>
    </row>
    <row r="104" spans="1:15" ht="39" x14ac:dyDescent="0.35">
      <c r="A104" s="303" t="s">
        <v>326</v>
      </c>
      <c r="B104" s="102">
        <v>286</v>
      </c>
      <c r="C104" s="102">
        <v>336</v>
      </c>
      <c r="D104" s="360" t="s">
        <v>327</v>
      </c>
      <c r="E104" s="361" t="s">
        <v>92</v>
      </c>
      <c r="F104" s="368" t="s">
        <v>86</v>
      </c>
      <c r="G104" s="305" t="s">
        <v>328</v>
      </c>
      <c r="H104" s="395" t="s">
        <v>320</v>
      </c>
      <c r="I104" s="373" t="s">
        <v>62</v>
      </c>
      <c r="J104" s="374">
        <v>18270000</v>
      </c>
      <c r="K104" s="375" t="s">
        <v>65</v>
      </c>
      <c r="L104" s="198"/>
      <c r="N104" s="198"/>
      <c r="O104" s="153"/>
    </row>
    <row r="105" spans="1:15" ht="25.5" customHeight="1" x14ac:dyDescent="0.35">
      <c r="A105" s="303" t="s">
        <v>329</v>
      </c>
      <c r="B105" s="102">
        <v>390</v>
      </c>
      <c r="C105" s="102">
        <v>143</v>
      </c>
      <c r="D105" s="304" t="s">
        <v>330</v>
      </c>
      <c r="E105" s="305" t="s">
        <v>85</v>
      </c>
      <c r="F105" s="368" t="s">
        <v>93</v>
      </c>
      <c r="G105" s="305" t="s">
        <v>331</v>
      </c>
      <c r="H105" s="395" t="s">
        <v>320</v>
      </c>
      <c r="I105" s="373" t="s">
        <v>58</v>
      </c>
      <c r="J105" s="374">
        <v>21750000</v>
      </c>
      <c r="K105" s="375" t="s">
        <v>65</v>
      </c>
    </row>
    <row r="106" spans="1:15" ht="29.5" customHeight="1" x14ac:dyDescent="0.35">
      <c r="A106" s="303" t="s">
        <v>332</v>
      </c>
      <c r="B106" s="102"/>
      <c r="C106" s="102">
        <v>142</v>
      </c>
      <c r="D106" s="304" t="s">
        <v>333</v>
      </c>
      <c r="E106" s="305" t="s">
        <v>92</v>
      </c>
      <c r="F106" s="368" t="s">
        <v>104</v>
      </c>
      <c r="G106" s="305" t="s">
        <v>334</v>
      </c>
      <c r="H106" s="395" t="s">
        <v>320</v>
      </c>
      <c r="I106" s="195"/>
      <c r="J106" s="196"/>
      <c r="K106" s="197"/>
      <c r="O106" s="153"/>
    </row>
    <row r="107" spans="1:15" ht="52.5" x14ac:dyDescent="0.35">
      <c r="A107" s="303" t="s">
        <v>335</v>
      </c>
      <c r="B107" s="102" t="s">
        <v>336</v>
      </c>
      <c r="C107" s="102">
        <v>428</v>
      </c>
      <c r="D107" s="304" t="s">
        <v>337</v>
      </c>
      <c r="E107" s="305" t="s">
        <v>85</v>
      </c>
      <c r="F107" s="368" t="s">
        <v>223</v>
      </c>
      <c r="G107" s="306" t="s">
        <v>338</v>
      </c>
      <c r="H107" s="395" t="s">
        <v>320</v>
      </c>
      <c r="I107" s="373" t="s">
        <v>63</v>
      </c>
      <c r="J107" s="374">
        <v>1305000</v>
      </c>
      <c r="K107" s="375" t="s">
        <v>65</v>
      </c>
      <c r="L107" s="401" t="s">
        <v>57</v>
      </c>
      <c r="M107" s="338">
        <v>3000000</v>
      </c>
      <c r="N107" s="367"/>
      <c r="O107" s="153"/>
    </row>
    <row r="108" spans="1:15" ht="15" customHeight="1" x14ac:dyDescent="0.35">
      <c r="A108" s="342" t="s">
        <v>339</v>
      </c>
      <c r="B108" s="318"/>
      <c r="C108" s="318"/>
      <c r="D108" s="319" t="s">
        <v>340</v>
      </c>
      <c r="E108" s="320"/>
      <c r="F108" s="369"/>
      <c r="G108" s="320"/>
      <c r="H108" s="393"/>
      <c r="I108" s="192"/>
      <c r="J108" s="194"/>
      <c r="K108" s="194"/>
      <c r="L108" s="313"/>
      <c r="M108" s="313"/>
      <c r="N108" s="313"/>
      <c r="O108" s="153"/>
    </row>
    <row r="109" spans="1:15" ht="24" x14ac:dyDescent="0.35">
      <c r="A109" s="303" t="s">
        <v>341</v>
      </c>
      <c r="B109" s="102">
        <v>388</v>
      </c>
      <c r="C109" s="102">
        <v>143</v>
      </c>
      <c r="D109" s="362" t="s">
        <v>342</v>
      </c>
      <c r="E109" s="305" t="s">
        <v>85</v>
      </c>
      <c r="F109" s="368" t="s">
        <v>93</v>
      </c>
      <c r="G109" s="305" t="s">
        <v>343</v>
      </c>
      <c r="H109" s="395" t="s">
        <v>320</v>
      </c>
      <c r="I109" s="398"/>
      <c r="J109" s="374"/>
      <c r="K109" s="197" t="s">
        <v>65</v>
      </c>
      <c r="L109" s="198"/>
    </row>
    <row r="110" spans="1:15" ht="26" x14ac:dyDescent="0.35">
      <c r="A110" s="303" t="s">
        <v>344</v>
      </c>
      <c r="B110" s="102">
        <v>385</v>
      </c>
      <c r="C110" s="102">
        <v>142</v>
      </c>
      <c r="D110" s="304" t="s">
        <v>345</v>
      </c>
      <c r="E110" s="305" t="s">
        <v>85</v>
      </c>
      <c r="F110" s="370" t="s">
        <v>93</v>
      </c>
      <c r="G110" s="371" t="s">
        <v>346</v>
      </c>
      <c r="H110" s="395" t="s">
        <v>320</v>
      </c>
      <c r="I110" s="399" t="s">
        <v>57</v>
      </c>
      <c r="J110" s="400">
        <v>2500000</v>
      </c>
      <c r="K110" s="364"/>
    </row>
    <row r="111" spans="1:15" x14ac:dyDescent="0.35">
      <c r="A111" s="342" t="s">
        <v>347</v>
      </c>
      <c r="B111" s="318"/>
      <c r="C111" s="318"/>
      <c r="D111" s="319" t="s">
        <v>348</v>
      </c>
      <c r="E111" s="320"/>
      <c r="F111" s="369"/>
      <c r="G111" s="318"/>
      <c r="H111" s="393"/>
      <c r="I111" s="192"/>
      <c r="J111" s="194"/>
      <c r="K111" s="194"/>
      <c r="L111" s="198"/>
    </row>
    <row r="112" spans="1:15" ht="52" x14ac:dyDescent="0.35">
      <c r="A112" s="343" t="s">
        <v>349</v>
      </c>
      <c r="B112" s="102">
        <v>142</v>
      </c>
      <c r="C112" s="102">
        <v>142</v>
      </c>
      <c r="D112" s="304" t="s">
        <v>350</v>
      </c>
      <c r="E112" s="305" t="s">
        <v>299</v>
      </c>
      <c r="F112" s="368" t="s">
        <v>351</v>
      </c>
      <c r="G112" s="102" t="s">
        <v>352</v>
      </c>
      <c r="H112" s="395" t="s">
        <v>353</v>
      </c>
      <c r="I112" s="192" t="s">
        <v>354</v>
      </c>
      <c r="J112" s="194"/>
      <c r="K112" s="194"/>
      <c r="L112" s="198"/>
    </row>
    <row r="113" spans="1:14" x14ac:dyDescent="0.35">
      <c r="A113" s="342" t="s">
        <v>355</v>
      </c>
      <c r="B113" s="318"/>
      <c r="C113" s="318"/>
      <c r="D113" s="319" t="s">
        <v>356</v>
      </c>
      <c r="E113" s="320"/>
      <c r="F113" s="369"/>
      <c r="G113" s="320"/>
      <c r="H113" s="393"/>
      <c r="I113" s="192"/>
      <c r="J113" s="194"/>
      <c r="K113" s="194"/>
      <c r="L113" s="198"/>
    </row>
    <row r="114" spans="1:14" ht="26" x14ac:dyDescent="0.35">
      <c r="A114" s="324" t="s">
        <v>357</v>
      </c>
      <c r="B114" s="325"/>
      <c r="C114" s="325">
        <v>317</v>
      </c>
      <c r="D114" s="326" t="s">
        <v>358</v>
      </c>
      <c r="E114" s="305" t="s">
        <v>108</v>
      </c>
      <c r="F114" s="325" t="s">
        <v>86</v>
      </c>
      <c r="G114" s="328" t="s">
        <v>359</v>
      </c>
      <c r="H114" s="395" t="s">
        <v>320</v>
      </c>
      <c r="I114" s="195"/>
      <c r="J114" s="202"/>
      <c r="K114" s="197"/>
      <c r="L114" s="198"/>
      <c r="M114" s="333"/>
      <c r="N114" s="333"/>
    </row>
    <row r="115" spans="1:14" ht="26" x14ac:dyDescent="0.35">
      <c r="A115" s="303" t="s">
        <v>360</v>
      </c>
      <c r="B115" s="102"/>
      <c r="C115" s="102">
        <v>205</v>
      </c>
      <c r="D115" s="304" t="s">
        <v>361</v>
      </c>
      <c r="E115" s="305" t="s">
        <v>362</v>
      </c>
      <c r="F115" s="102" t="s">
        <v>104</v>
      </c>
      <c r="G115" s="196" t="s">
        <v>363</v>
      </c>
      <c r="H115" s="395" t="s">
        <v>320</v>
      </c>
      <c r="I115" s="195" t="s">
        <v>57</v>
      </c>
      <c r="J115" s="202"/>
      <c r="K115" s="197"/>
      <c r="L115" s="198"/>
    </row>
    <row r="116" spans="1:14" ht="26" x14ac:dyDescent="0.35">
      <c r="A116" s="342" t="s">
        <v>364</v>
      </c>
      <c r="B116" s="318"/>
      <c r="C116" s="318"/>
      <c r="D116" s="319" t="s">
        <v>365</v>
      </c>
      <c r="E116" s="320"/>
      <c r="F116" s="318"/>
      <c r="G116" s="320"/>
      <c r="H116" s="393"/>
      <c r="I116" s="192"/>
      <c r="J116" s="194"/>
      <c r="K116" s="194"/>
      <c r="L116" s="313"/>
      <c r="M116" s="313"/>
      <c r="N116" s="313"/>
    </row>
    <row r="117" spans="1:14" ht="24" x14ac:dyDescent="0.35">
      <c r="A117" s="303" t="s">
        <v>366</v>
      </c>
      <c r="B117" s="102">
        <v>374</v>
      </c>
      <c r="C117" s="102">
        <v>139</v>
      </c>
      <c r="D117" s="304" t="s">
        <v>367</v>
      </c>
      <c r="E117" s="305" t="s">
        <v>85</v>
      </c>
      <c r="F117" s="102" t="s">
        <v>93</v>
      </c>
      <c r="G117" s="306" t="s">
        <v>331</v>
      </c>
      <c r="H117" s="395" t="s">
        <v>320</v>
      </c>
      <c r="I117" s="373" t="s">
        <v>57</v>
      </c>
      <c r="J117" s="374">
        <v>45000000</v>
      </c>
      <c r="K117" s="197" t="s">
        <v>65</v>
      </c>
      <c r="L117" s="198"/>
      <c r="M117" s="198"/>
      <c r="N117" s="198"/>
    </row>
    <row r="118" spans="1:14" ht="24" x14ac:dyDescent="0.35">
      <c r="A118" s="303" t="s">
        <v>368</v>
      </c>
      <c r="B118" s="102">
        <v>386</v>
      </c>
      <c r="C118" s="102">
        <v>143</v>
      </c>
      <c r="D118" s="362" t="s">
        <v>369</v>
      </c>
      <c r="E118" s="305" t="s">
        <v>85</v>
      </c>
      <c r="F118" s="102" t="s">
        <v>93</v>
      </c>
      <c r="G118" s="305" t="s">
        <v>331</v>
      </c>
      <c r="H118" s="395" t="s">
        <v>320</v>
      </c>
      <c r="I118" s="373" t="s">
        <v>58</v>
      </c>
      <c r="J118" s="374">
        <v>60900000</v>
      </c>
      <c r="K118" s="375"/>
      <c r="L118" s="198"/>
      <c r="M118" s="198"/>
      <c r="N118" s="198"/>
    </row>
    <row r="119" spans="1:14" ht="24" x14ac:dyDescent="0.35">
      <c r="A119" s="303" t="s">
        <v>370</v>
      </c>
      <c r="B119" s="102">
        <v>380</v>
      </c>
      <c r="C119" s="102">
        <v>140</v>
      </c>
      <c r="D119" s="304" t="s">
        <v>371</v>
      </c>
      <c r="E119" s="305" t="s">
        <v>85</v>
      </c>
      <c r="F119" s="102" t="s">
        <v>93</v>
      </c>
      <c r="G119" s="306" t="s">
        <v>296</v>
      </c>
      <c r="H119" s="395" t="s">
        <v>320</v>
      </c>
      <c r="I119" s="377" t="s">
        <v>57</v>
      </c>
      <c r="J119" s="378">
        <v>45000000</v>
      </c>
      <c r="K119" s="375" t="s">
        <v>65</v>
      </c>
      <c r="L119" s="198"/>
      <c r="M119" s="198"/>
      <c r="N119" s="198"/>
    </row>
    <row r="120" spans="1:14" ht="26" x14ac:dyDescent="0.35">
      <c r="A120" s="324" t="s">
        <v>372</v>
      </c>
      <c r="B120" s="325"/>
      <c r="C120" s="102" t="s">
        <v>373</v>
      </c>
      <c r="D120" s="326" t="s">
        <v>374</v>
      </c>
      <c r="E120" s="305" t="s">
        <v>108</v>
      </c>
      <c r="F120" s="325" t="s">
        <v>104</v>
      </c>
      <c r="G120" s="328" t="s">
        <v>2068</v>
      </c>
      <c r="H120" s="395" t="s">
        <v>320</v>
      </c>
      <c r="I120" s="200"/>
      <c r="J120" s="201"/>
      <c r="K120" s="197"/>
      <c r="L120" s="198"/>
      <c r="M120" s="332"/>
      <c r="N120" s="332"/>
    </row>
    <row r="121" spans="1:14" ht="26" x14ac:dyDescent="0.35">
      <c r="A121" s="324" t="s">
        <v>375</v>
      </c>
      <c r="B121" s="325"/>
      <c r="C121" s="102">
        <v>202</v>
      </c>
      <c r="D121" s="326" t="s">
        <v>376</v>
      </c>
      <c r="E121" s="305" t="s">
        <v>108</v>
      </c>
      <c r="F121" s="325" t="s">
        <v>323</v>
      </c>
      <c r="G121" s="328"/>
      <c r="H121" s="395" t="s">
        <v>320</v>
      </c>
      <c r="I121" s="380"/>
      <c r="J121" s="381"/>
      <c r="K121" s="213"/>
      <c r="L121" s="198"/>
      <c r="M121" s="332"/>
      <c r="N121" s="332"/>
    </row>
    <row r="122" spans="1:14" ht="26" x14ac:dyDescent="0.35">
      <c r="A122" s="303" t="s">
        <v>377</v>
      </c>
      <c r="B122" s="102">
        <v>35</v>
      </c>
      <c r="C122" s="102">
        <v>200</v>
      </c>
      <c r="D122" s="304" t="s">
        <v>378</v>
      </c>
      <c r="E122" s="305" t="s">
        <v>85</v>
      </c>
      <c r="F122" s="102" t="s">
        <v>82</v>
      </c>
      <c r="G122" s="306"/>
      <c r="H122" s="395" t="s">
        <v>320</v>
      </c>
      <c r="I122" s="337" t="s">
        <v>60</v>
      </c>
      <c r="J122" s="356">
        <v>21044090</v>
      </c>
      <c r="K122" s="375"/>
      <c r="L122" s="198"/>
    </row>
    <row r="123" spans="1:14" ht="26" x14ac:dyDescent="0.35">
      <c r="A123" s="303" t="s">
        <v>379</v>
      </c>
      <c r="B123" s="102">
        <v>41</v>
      </c>
      <c r="C123" s="102">
        <v>206</v>
      </c>
      <c r="D123" s="304" t="s">
        <v>380</v>
      </c>
      <c r="E123" s="305" t="s">
        <v>98</v>
      </c>
      <c r="F123" s="102" t="s">
        <v>82</v>
      </c>
      <c r="G123" s="306"/>
      <c r="H123" s="395" t="s">
        <v>320</v>
      </c>
      <c r="I123" s="337" t="s">
        <v>60</v>
      </c>
      <c r="J123" s="338">
        <v>310397257.14285713</v>
      </c>
      <c r="K123" s="197"/>
      <c r="L123" s="198"/>
    </row>
    <row r="124" spans="1:14" ht="26" x14ac:dyDescent="0.35">
      <c r="A124" s="303" t="s">
        <v>381</v>
      </c>
      <c r="B124" s="102">
        <v>404</v>
      </c>
      <c r="C124" s="102">
        <v>156</v>
      </c>
      <c r="D124" s="304" t="s">
        <v>382</v>
      </c>
      <c r="E124" s="305" t="s">
        <v>85</v>
      </c>
      <c r="F124" s="102" t="s">
        <v>93</v>
      </c>
      <c r="G124" s="306" t="s">
        <v>383</v>
      </c>
      <c r="H124" s="395" t="s">
        <v>320</v>
      </c>
      <c r="I124" s="315" t="s">
        <v>58</v>
      </c>
      <c r="J124" s="316">
        <v>49590000</v>
      </c>
      <c r="K124" s="197"/>
      <c r="L124" s="198"/>
    </row>
    <row r="125" spans="1:14" ht="24.65" customHeight="1" x14ac:dyDescent="0.35">
      <c r="A125" s="414" t="s">
        <v>384</v>
      </c>
      <c r="B125" s="234">
        <v>378</v>
      </c>
      <c r="C125" s="234">
        <v>139</v>
      </c>
      <c r="D125" s="411" t="s">
        <v>385</v>
      </c>
      <c r="E125" s="412" t="s">
        <v>98</v>
      </c>
      <c r="F125" s="234" t="s">
        <v>93</v>
      </c>
      <c r="G125" s="413" t="s">
        <v>331</v>
      </c>
      <c r="H125" s="395" t="s">
        <v>320</v>
      </c>
      <c r="I125" s="315" t="s">
        <v>57</v>
      </c>
      <c r="J125" s="316">
        <v>40000000</v>
      </c>
      <c r="K125" s="197"/>
      <c r="L125" s="198"/>
    </row>
    <row r="126" spans="1:14" ht="25" customHeight="1" x14ac:dyDescent="0.35">
      <c r="A126" s="414" t="s">
        <v>386</v>
      </c>
      <c r="B126" s="189">
        <v>381</v>
      </c>
      <c r="C126" s="189">
        <v>140</v>
      </c>
      <c r="D126" s="351" t="s">
        <v>387</v>
      </c>
      <c r="E126" s="305" t="s">
        <v>85</v>
      </c>
      <c r="F126" s="189" t="s">
        <v>93</v>
      </c>
      <c r="G126" s="353" t="s">
        <v>388</v>
      </c>
      <c r="H126" s="395" t="s">
        <v>320</v>
      </c>
      <c r="I126" s="215" t="s">
        <v>58</v>
      </c>
      <c r="J126" s="216">
        <v>41760000</v>
      </c>
      <c r="K126" s="354" t="s">
        <v>65</v>
      </c>
      <c r="L126" s="198"/>
      <c r="M126" s="198"/>
      <c r="N126" s="198"/>
    </row>
    <row r="127" spans="1:14" ht="25" customHeight="1" x14ac:dyDescent="0.35">
      <c r="A127" s="414" t="s">
        <v>389</v>
      </c>
      <c r="B127" s="189">
        <v>382</v>
      </c>
      <c r="C127" s="189">
        <v>140</v>
      </c>
      <c r="D127" s="351" t="s">
        <v>390</v>
      </c>
      <c r="E127" s="305" t="s">
        <v>85</v>
      </c>
      <c r="F127" s="189" t="s">
        <v>93</v>
      </c>
      <c r="G127" s="353" t="s">
        <v>296</v>
      </c>
      <c r="H127" s="395" t="s">
        <v>320</v>
      </c>
      <c r="I127" s="215" t="s">
        <v>57</v>
      </c>
      <c r="J127" s="216">
        <v>17500000</v>
      </c>
      <c r="K127" s="354" t="s">
        <v>65</v>
      </c>
    </row>
    <row r="128" spans="1:14" x14ac:dyDescent="0.35">
      <c r="A128" s="342" t="s">
        <v>391</v>
      </c>
      <c r="B128" s="318"/>
      <c r="C128" s="318"/>
      <c r="D128" s="319" t="s">
        <v>392</v>
      </c>
      <c r="E128" s="320"/>
      <c r="F128" s="318"/>
      <c r="G128" s="320"/>
      <c r="H128" s="393"/>
      <c r="I128" s="192"/>
      <c r="J128" s="194"/>
      <c r="K128" s="194"/>
      <c r="L128" s="313"/>
      <c r="M128" s="313"/>
    </row>
    <row r="129" spans="1:14" ht="39" x14ac:dyDescent="0.35">
      <c r="A129" s="303" t="s">
        <v>393</v>
      </c>
      <c r="B129" s="102" t="s">
        <v>394</v>
      </c>
      <c r="C129" s="102">
        <v>139</v>
      </c>
      <c r="D129" s="362" t="s">
        <v>395</v>
      </c>
      <c r="E129" s="305" t="s">
        <v>85</v>
      </c>
      <c r="F129" s="102" t="s">
        <v>93</v>
      </c>
      <c r="G129" s="306" t="s">
        <v>2063</v>
      </c>
      <c r="H129" s="395" t="s">
        <v>320</v>
      </c>
      <c r="I129" s="373" t="s">
        <v>57</v>
      </c>
      <c r="J129" s="374">
        <v>19000000</v>
      </c>
      <c r="K129" s="375" t="s">
        <v>65</v>
      </c>
      <c r="L129" s="373" t="s">
        <v>58</v>
      </c>
      <c r="M129" s="374">
        <v>80910000</v>
      </c>
    </row>
    <row r="130" spans="1:14" ht="26" x14ac:dyDescent="0.35">
      <c r="A130" s="303" t="s">
        <v>396</v>
      </c>
      <c r="B130" s="102">
        <v>375</v>
      </c>
      <c r="C130" s="102">
        <v>139</v>
      </c>
      <c r="D130" s="362" t="s">
        <v>397</v>
      </c>
      <c r="E130" s="363" t="s">
        <v>92</v>
      </c>
      <c r="F130" s="102" t="s">
        <v>93</v>
      </c>
      <c r="G130" s="306" t="s">
        <v>331</v>
      </c>
      <c r="H130" s="395" t="s">
        <v>320</v>
      </c>
      <c r="I130" s="373" t="s">
        <v>58</v>
      </c>
      <c r="J130" s="374">
        <v>6090000</v>
      </c>
      <c r="K130" s="375" t="s">
        <v>65</v>
      </c>
    </row>
    <row r="131" spans="1:14" ht="26" x14ac:dyDescent="0.35">
      <c r="A131" s="303" t="s">
        <v>398</v>
      </c>
      <c r="B131" s="102"/>
      <c r="C131" s="102" t="s">
        <v>399</v>
      </c>
      <c r="D131" s="304" t="s">
        <v>400</v>
      </c>
      <c r="E131" s="305" t="s">
        <v>85</v>
      </c>
      <c r="F131" s="102" t="s">
        <v>104</v>
      </c>
      <c r="G131" s="306" t="s">
        <v>109</v>
      </c>
      <c r="H131" s="395" t="s">
        <v>320</v>
      </c>
      <c r="I131" s="195" t="s">
        <v>58</v>
      </c>
      <c r="J131" s="197"/>
      <c r="K131" s="197"/>
    </row>
    <row r="132" spans="1:14" x14ac:dyDescent="0.35">
      <c r="A132" s="342" t="s">
        <v>401</v>
      </c>
      <c r="B132" s="318"/>
      <c r="C132" s="318"/>
      <c r="D132" s="319" t="s">
        <v>402</v>
      </c>
      <c r="E132" s="320"/>
      <c r="F132" s="318"/>
      <c r="G132" s="320"/>
      <c r="H132" s="393"/>
      <c r="I132" s="192"/>
      <c r="J132" s="194"/>
      <c r="K132" s="194"/>
      <c r="L132" s="313"/>
      <c r="M132" s="313"/>
    </row>
    <row r="133" spans="1:14" ht="26" x14ac:dyDescent="0.35">
      <c r="A133" s="303" t="s">
        <v>403</v>
      </c>
      <c r="B133" s="102"/>
      <c r="C133" s="102">
        <v>201</v>
      </c>
      <c r="D133" s="362" t="s">
        <v>404</v>
      </c>
      <c r="E133" s="305" t="s">
        <v>85</v>
      </c>
      <c r="F133" s="102" t="s">
        <v>104</v>
      </c>
      <c r="G133" s="306"/>
      <c r="H133" s="395" t="s">
        <v>320</v>
      </c>
      <c r="I133" s="195" t="s">
        <v>57</v>
      </c>
      <c r="J133" s="196">
        <v>100000</v>
      </c>
      <c r="K133" s="197" t="s">
        <v>65</v>
      </c>
      <c r="L133" s="198"/>
      <c r="M133" s="198"/>
      <c r="N133" s="198"/>
    </row>
    <row r="134" spans="1:14" ht="26" x14ac:dyDescent="0.35">
      <c r="A134" s="303" t="s">
        <v>405</v>
      </c>
      <c r="B134" s="102"/>
      <c r="C134" s="102">
        <v>201</v>
      </c>
      <c r="D134" s="362" t="s">
        <v>406</v>
      </c>
      <c r="E134" s="305" t="s">
        <v>85</v>
      </c>
      <c r="F134" s="102" t="s">
        <v>104</v>
      </c>
      <c r="G134" s="306"/>
      <c r="H134" s="395" t="s">
        <v>320</v>
      </c>
      <c r="I134" s="195" t="s">
        <v>57</v>
      </c>
      <c r="J134" s="196">
        <v>5000000</v>
      </c>
      <c r="K134" s="197" t="s">
        <v>65</v>
      </c>
      <c r="L134" s="198"/>
    </row>
    <row r="135" spans="1:14" ht="26" x14ac:dyDescent="0.35">
      <c r="A135" s="303" t="s">
        <v>407</v>
      </c>
      <c r="B135" s="102">
        <v>86</v>
      </c>
      <c r="C135" s="102" t="s">
        <v>408</v>
      </c>
      <c r="D135" s="304" t="s">
        <v>409</v>
      </c>
      <c r="E135" s="305" t="s">
        <v>85</v>
      </c>
      <c r="F135" s="102" t="s">
        <v>104</v>
      </c>
      <c r="G135" s="306" t="s">
        <v>109</v>
      </c>
      <c r="H135" s="395" t="s">
        <v>320</v>
      </c>
      <c r="I135" s="195" t="s">
        <v>58</v>
      </c>
      <c r="J135" s="197"/>
      <c r="K135" s="197"/>
      <c r="L135" s="198"/>
      <c r="M135" s="198"/>
      <c r="N135" s="198"/>
    </row>
    <row r="136" spans="1:14" x14ac:dyDescent="0.35">
      <c r="A136" s="342" t="s">
        <v>410</v>
      </c>
      <c r="B136" s="318"/>
      <c r="C136" s="318"/>
      <c r="D136" s="319" t="s">
        <v>411</v>
      </c>
      <c r="E136" s="320"/>
      <c r="F136" s="318"/>
      <c r="G136" s="320"/>
      <c r="H136" s="393"/>
      <c r="I136" s="192"/>
      <c r="J136" s="194"/>
      <c r="K136" s="194"/>
      <c r="L136" s="313"/>
      <c r="M136" s="313"/>
      <c r="N136" s="313"/>
    </row>
    <row r="137" spans="1:14" ht="24" x14ac:dyDescent="0.35">
      <c r="A137" s="303" t="s">
        <v>412</v>
      </c>
      <c r="B137" s="102">
        <v>3</v>
      </c>
      <c r="C137" s="102">
        <v>237</v>
      </c>
      <c r="D137" s="304" t="s">
        <v>413</v>
      </c>
      <c r="E137" s="305" t="s">
        <v>92</v>
      </c>
      <c r="F137" s="368" t="s">
        <v>414</v>
      </c>
      <c r="G137" s="306"/>
      <c r="H137" s="395" t="s">
        <v>320</v>
      </c>
      <c r="I137" s="195" t="s">
        <v>57</v>
      </c>
      <c r="J137" s="196"/>
      <c r="K137" s="197" t="s">
        <v>65</v>
      </c>
      <c r="L137" s="198"/>
    </row>
    <row r="138" spans="1:14" x14ac:dyDescent="0.35">
      <c r="A138" s="342" t="s">
        <v>415</v>
      </c>
      <c r="B138" s="318"/>
      <c r="C138" s="318"/>
      <c r="D138" s="319" t="s">
        <v>416</v>
      </c>
      <c r="E138" s="320"/>
      <c r="F138" s="318"/>
      <c r="G138" s="320"/>
      <c r="H138" s="393"/>
      <c r="I138" s="192"/>
      <c r="J138" s="194"/>
      <c r="K138" s="194"/>
      <c r="L138" s="313"/>
      <c r="M138" s="313"/>
      <c r="N138" s="313"/>
    </row>
    <row r="139" spans="1:14" ht="26" x14ac:dyDescent="0.35">
      <c r="A139" s="387" t="s">
        <v>417</v>
      </c>
      <c r="B139" s="388"/>
      <c r="C139" s="388" t="s">
        <v>418</v>
      </c>
      <c r="D139" s="419" t="s">
        <v>419</v>
      </c>
      <c r="E139" s="389" t="s">
        <v>85</v>
      </c>
      <c r="F139" s="388" t="s">
        <v>104</v>
      </c>
      <c r="G139" s="390" t="s">
        <v>420</v>
      </c>
      <c r="H139" s="420" t="s">
        <v>320</v>
      </c>
      <c r="I139" s="373" t="s">
        <v>58</v>
      </c>
      <c r="J139" s="374">
        <v>41760000</v>
      </c>
      <c r="K139" s="375" t="s">
        <v>65</v>
      </c>
      <c r="L139" s="198"/>
      <c r="M139" s="198"/>
      <c r="N139" s="198"/>
    </row>
    <row r="140" spans="1:14" ht="39" x14ac:dyDescent="0.35">
      <c r="A140" s="342" t="s">
        <v>421</v>
      </c>
      <c r="B140" s="318"/>
      <c r="C140" s="318"/>
      <c r="D140" s="319" t="s">
        <v>422</v>
      </c>
      <c r="E140" s="320"/>
      <c r="F140" s="318"/>
      <c r="G140" s="320"/>
      <c r="H140" s="393"/>
      <c r="I140" s="192"/>
      <c r="J140" s="194"/>
      <c r="K140" s="194"/>
      <c r="L140" s="313"/>
      <c r="M140" s="313"/>
      <c r="N140" s="313"/>
    </row>
    <row r="141" spans="1:14" ht="53" thickBot="1" x14ac:dyDescent="0.4">
      <c r="A141" s="424" t="s">
        <v>423</v>
      </c>
      <c r="B141" s="154">
        <v>404</v>
      </c>
      <c r="C141" s="154">
        <v>156</v>
      </c>
      <c r="D141" s="425" t="s">
        <v>424</v>
      </c>
      <c r="E141" s="299" t="s">
        <v>425</v>
      </c>
      <c r="F141" s="154" t="s">
        <v>93</v>
      </c>
      <c r="G141" s="426" t="s">
        <v>426</v>
      </c>
      <c r="H141" s="427" t="s">
        <v>320</v>
      </c>
      <c r="I141" s="315" t="s">
        <v>58</v>
      </c>
      <c r="J141" s="418">
        <v>16500000</v>
      </c>
      <c r="K141" s="197"/>
      <c r="L141" s="198"/>
      <c r="M141" s="198"/>
      <c r="N141" s="198"/>
    </row>
    <row r="142" spans="1:14" ht="26" x14ac:dyDescent="0.35">
      <c r="A142" s="342" t="s">
        <v>427</v>
      </c>
      <c r="B142" s="318"/>
      <c r="C142" s="318"/>
      <c r="D142" s="319" t="s">
        <v>428</v>
      </c>
      <c r="E142" s="320"/>
      <c r="F142" s="318"/>
      <c r="G142" s="320"/>
      <c r="H142" s="393"/>
      <c r="I142" s="192"/>
      <c r="J142" s="194"/>
      <c r="K142" s="194"/>
      <c r="L142" s="313"/>
      <c r="M142" s="313"/>
      <c r="N142" s="313"/>
    </row>
    <row r="143" spans="1:14" ht="26.5" thickBot="1" x14ac:dyDescent="0.4">
      <c r="A143" s="424" t="s">
        <v>429</v>
      </c>
      <c r="B143" s="154"/>
      <c r="C143" s="154">
        <v>238</v>
      </c>
      <c r="D143" s="425" t="s">
        <v>430</v>
      </c>
      <c r="E143" s="305" t="s">
        <v>108</v>
      </c>
      <c r="F143" s="102" t="s">
        <v>104</v>
      </c>
      <c r="G143" s="426" t="s">
        <v>211</v>
      </c>
      <c r="H143" s="427" t="s">
        <v>320</v>
      </c>
      <c r="I143" s="197"/>
      <c r="J143" s="197"/>
      <c r="K143" s="197"/>
      <c r="L143" s="198"/>
      <c r="M143" s="198"/>
      <c r="N143" s="198"/>
    </row>
    <row r="144" spans="1:14" ht="16" thickBot="1" x14ac:dyDescent="0.4">
      <c r="A144" s="632" t="s">
        <v>431</v>
      </c>
      <c r="B144" s="633"/>
      <c r="C144" s="633"/>
      <c r="D144" s="633"/>
      <c r="E144" s="633"/>
      <c r="F144" s="633"/>
      <c r="G144" s="633"/>
      <c r="H144" s="634"/>
      <c r="I144" s="192"/>
      <c r="J144" s="194"/>
      <c r="K144" s="194"/>
    </row>
    <row r="145" spans="1:14" x14ac:dyDescent="0.35">
      <c r="A145" s="341" t="s">
        <v>432</v>
      </c>
      <c r="B145" s="309"/>
      <c r="C145" s="309"/>
      <c r="D145" s="310" t="s">
        <v>433</v>
      </c>
      <c r="E145" s="311"/>
      <c r="F145" s="309"/>
      <c r="G145" s="311"/>
      <c r="H145" s="321"/>
      <c r="I145" s="192"/>
      <c r="J145" s="194"/>
      <c r="K145" s="194"/>
      <c r="L145" s="313"/>
      <c r="M145" s="313"/>
      <c r="N145" s="313"/>
    </row>
    <row r="146" spans="1:14" x14ac:dyDescent="0.35">
      <c r="A146" s="303" t="s">
        <v>434</v>
      </c>
      <c r="B146" s="102">
        <v>84</v>
      </c>
      <c r="C146" s="102">
        <v>239</v>
      </c>
      <c r="D146" s="304" t="s">
        <v>435</v>
      </c>
      <c r="E146" s="305" t="s">
        <v>85</v>
      </c>
      <c r="F146" s="102" t="s">
        <v>104</v>
      </c>
      <c r="G146" s="306" t="s">
        <v>187</v>
      </c>
      <c r="H146" s="391" t="s">
        <v>436</v>
      </c>
      <c r="I146" s="195" t="s">
        <v>58</v>
      </c>
      <c r="J146" s="197"/>
      <c r="K146" s="197"/>
      <c r="L146" s="198"/>
    </row>
    <row r="147" spans="1:14" x14ac:dyDescent="0.35">
      <c r="A147" s="342" t="s">
        <v>437</v>
      </c>
      <c r="B147" s="318"/>
      <c r="C147" s="318"/>
      <c r="D147" s="319" t="s">
        <v>438</v>
      </c>
      <c r="E147" s="320"/>
      <c r="F147" s="318"/>
      <c r="G147" s="320"/>
      <c r="H147" s="392"/>
      <c r="I147" s="192"/>
      <c r="J147" s="194"/>
      <c r="K147" s="194"/>
      <c r="L147" s="313"/>
      <c r="M147" s="313"/>
      <c r="N147" s="313"/>
    </row>
    <row r="148" spans="1:14" x14ac:dyDescent="0.35">
      <c r="A148" s="303" t="s">
        <v>439</v>
      </c>
      <c r="B148" s="102">
        <v>82</v>
      </c>
      <c r="C148" s="102">
        <v>239</v>
      </c>
      <c r="D148" s="304" t="s">
        <v>440</v>
      </c>
      <c r="E148" s="305" t="s">
        <v>85</v>
      </c>
      <c r="F148" s="102" t="s">
        <v>104</v>
      </c>
      <c r="G148" s="306" t="s">
        <v>187</v>
      </c>
      <c r="H148" s="391" t="s">
        <v>436</v>
      </c>
      <c r="I148" s="195" t="s">
        <v>58</v>
      </c>
      <c r="J148" s="197"/>
      <c r="K148" s="197"/>
      <c r="L148" s="198"/>
    </row>
    <row r="149" spans="1:14" ht="26" x14ac:dyDescent="0.35">
      <c r="A149" s="303" t="s">
        <v>441</v>
      </c>
      <c r="B149" s="102">
        <v>81</v>
      </c>
      <c r="C149" s="102">
        <v>239</v>
      </c>
      <c r="D149" s="304" t="s">
        <v>442</v>
      </c>
      <c r="E149" s="305" t="s">
        <v>85</v>
      </c>
      <c r="F149" s="102" t="s">
        <v>104</v>
      </c>
      <c r="G149" s="306" t="s">
        <v>443</v>
      </c>
      <c r="H149" s="391" t="s">
        <v>436</v>
      </c>
      <c r="I149" s="373" t="s">
        <v>58</v>
      </c>
      <c r="J149" s="374">
        <v>217500000</v>
      </c>
      <c r="K149" s="375" t="s">
        <v>65</v>
      </c>
      <c r="L149" s="198"/>
    </row>
    <row r="150" spans="1:14" x14ac:dyDescent="0.35">
      <c r="A150" s="342" t="s">
        <v>444</v>
      </c>
      <c r="B150" s="318"/>
      <c r="C150" s="318"/>
      <c r="D150" s="319" t="s">
        <v>445</v>
      </c>
      <c r="E150" s="320"/>
      <c r="F150" s="318"/>
      <c r="G150" s="320"/>
      <c r="H150" s="393"/>
      <c r="I150" s="192"/>
      <c r="J150" s="194"/>
      <c r="K150" s="194"/>
      <c r="L150" s="313"/>
      <c r="M150" s="313"/>
      <c r="N150" s="313"/>
    </row>
    <row r="151" spans="1:14" x14ac:dyDescent="0.35">
      <c r="A151" s="303" t="s">
        <v>446</v>
      </c>
      <c r="B151" s="102">
        <v>21</v>
      </c>
      <c r="C151" s="102">
        <v>239</v>
      </c>
      <c r="D151" s="304" t="s">
        <v>447</v>
      </c>
      <c r="E151" s="305" t="s">
        <v>85</v>
      </c>
      <c r="F151" s="102" t="s">
        <v>104</v>
      </c>
      <c r="G151" s="306" t="s">
        <v>448</v>
      </c>
      <c r="H151" s="391" t="s">
        <v>436</v>
      </c>
      <c r="I151" s="337" t="s">
        <v>58</v>
      </c>
      <c r="J151" s="338">
        <v>1740000</v>
      </c>
      <c r="K151" s="375"/>
      <c r="L151" s="198"/>
    </row>
    <row r="152" spans="1:14" x14ac:dyDescent="0.35">
      <c r="A152" s="342" t="s">
        <v>449</v>
      </c>
      <c r="B152" s="318"/>
      <c r="C152" s="318"/>
      <c r="D152" s="319" t="s">
        <v>450</v>
      </c>
      <c r="E152" s="320"/>
      <c r="F152" s="318"/>
      <c r="G152" s="320"/>
      <c r="H152" s="393"/>
      <c r="I152" s="192"/>
      <c r="J152" s="194"/>
      <c r="K152" s="194"/>
      <c r="L152" s="313"/>
      <c r="M152" s="313"/>
      <c r="N152" s="313"/>
    </row>
    <row r="153" spans="1:14" ht="26" x14ac:dyDescent="0.35">
      <c r="A153" s="324" t="s">
        <v>451</v>
      </c>
      <c r="B153" s="325"/>
      <c r="C153" s="325">
        <v>143</v>
      </c>
      <c r="D153" s="326" t="s">
        <v>452</v>
      </c>
      <c r="E153" s="305" t="s">
        <v>85</v>
      </c>
      <c r="F153" s="325" t="s">
        <v>104</v>
      </c>
      <c r="G153" s="328"/>
      <c r="H153" s="391" t="s">
        <v>436</v>
      </c>
      <c r="I153" s="195"/>
      <c r="J153" s="197"/>
      <c r="K153" s="197"/>
    </row>
    <row r="154" spans="1:14" ht="39.5" thickBot="1" x14ac:dyDescent="0.4">
      <c r="A154" s="296" t="s">
        <v>453</v>
      </c>
      <c r="B154" s="297"/>
      <c r="C154" s="297">
        <v>143</v>
      </c>
      <c r="D154" s="298" t="s">
        <v>454</v>
      </c>
      <c r="E154" s="299" t="s">
        <v>85</v>
      </c>
      <c r="F154" s="297" t="s">
        <v>104</v>
      </c>
      <c r="G154" s="300" t="s">
        <v>455</v>
      </c>
      <c r="H154" s="394" t="s">
        <v>436</v>
      </c>
      <c r="I154" s="195"/>
      <c r="J154" s="197"/>
      <c r="K154" s="197"/>
    </row>
    <row r="155" spans="1:14" ht="15" customHeight="1" x14ac:dyDescent="0.35">
      <c r="A155" s="645" t="s">
        <v>2085</v>
      </c>
      <c r="B155" s="646"/>
      <c r="C155" s="646"/>
      <c r="D155" s="646"/>
      <c r="E155" s="646"/>
      <c r="F155" s="646"/>
      <c r="G155" s="646"/>
      <c r="H155" s="646"/>
      <c r="I155" s="646"/>
      <c r="J155" s="646"/>
      <c r="K155" s="646"/>
    </row>
    <row r="156" spans="1:14" ht="15" customHeight="1" x14ac:dyDescent="0.35">
      <c r="A156" s="647" t="s">
        <v>456</v>
      </c>
      <c r="B156" s="648"/>
      <c r="C156" s="648"/>
      <c r="D156" s="648"/>
      <c r="E156" s="648"/>
      <c r="F156" s="648"/>
      <c r="G156" s="648"/>
      <c r="H156" s="648"/>
      <c r="I156" s="238"/>
      <c r="J156" s="383"/>
      <c r="K156" s="246"/>
      <c r="L156" s="198"/>
      <c r="M156" s="198"/>
    </row>
    <row r="157" spans="1:14" ht="27.65" customHeight="1" x14ac:dyDescent="0.35">
      <c r="A157" s="647" t="s">
        <v>2054</v>
      </c>
      <c r="B157" s="649"/>
      <c r="C157" s="649"/>
      <c r="D157" s="649"/>
      <c r="E157" s="649"/>
      <c r="F157" s="649"/>
      <c r="G157" s="649"/>
      <c r="H157" s="649"/>
      <c r="I157" s="649"/>
      <c r="J157" s="649"/>
      <c r="K157" s="649"/>
      <c r="M157" s="198"/>
    </row>
    <row r="158" spans="1:14" ht="23.5" customHeight="1" x14ac:dyDescent="0.35">
      <c r="A158" s="243"/>
      <c r="B158" s="587"/>
      <c r="C158" s="587"/>
      <c r="D158" s="587"/>
      <c r="E158" s="587"/>
      <c r="F158" s="587"/>
      <c r="G158" s="587"/>
      <c r="H158" s="587"/>
      <c r="I158" s="587"/>
      <c r="J158" s="587"/>
      <c r="K158" s="587"/>
      <c r="M158" s="198"/>
    </row>
    <row r="159" spans="1:14" ht="23.5" hidden="1" customHeight="1" x14ac:dyDescent="0.35">
      <c r="A159" s="243"/>
      <c r="B159" s="587"/>
      <c r="C159" s="587"/>
      <c r="D159" s="587"/>
      <c r="E159" s="587"/>
      <c r="F159" s="587"/>
      <c r="G159" s="587"/>
      <c r="H159" s="587"/>
      <c r="I159" s="587"/>
      <c r="J159" s="587"/>
      <c r="K159" s="587"/>
      <c r="M159" s="198"/>
    </row>
    <row r="160" spans="1:14" ht="25.5" hidden="1" customHeight="1" x14ac:dyDescent="0.35">
      <c r="A160" s="580"/>
      <c r="B160" s="580"/>
      <c r="C160" s="580"/>
      <c r="D160" s="580"/>
      <c r="E160" s="580"/>
      <c r="F160" s="580"/>
      <c r="G160" s="580"/>
      <c r="H160" s="580"/>
      <c r="J160" s="198">
        <f>SUM(J5:J154)</f>
        <v>2707221171.2857141</v>
      </c>
      <c r="K160" s="198">
        <f>M129+M107+M8</f>
        <v>107815686</v>
      </c>
      <c r="L160" s="198"/>
      <c r="M160" s="197" t="s">
        <v>62</v>
      </c>
      <c r="N160" s="202"/>
    </row>
    <row r="161" spans="1:14" hidden="1" x14ac:dyDescent="0.35">
      <c r="J161" s="198">
        <f>'2.PIELIKUMS'!B7</f>
        <v>2815036857.2857141</v>
      </c>
      <c r="K161" s="198">
        <f>K160+J160</f>
        <v>2815036857.2857141</v>
      </c>
      <c r="L161" s="198"/>
      <c r="M161" s="410" t="s">
        <v>58</v>
      </c>
      <c r="N161" s="202"/>
    </row>
    <row r="162" spans="1:14" hidden="1" x14ac:dyDescent="0.35">
      <c r="K162" s="198">
        <f>J161-K161</f>
        <v>0</v>
      </c>
      <c r="L162" s="198"/>
      <c r="M162" s="344" t="s">
        <v>59</v>
      </c>
      <c r="N162" s="202"/>
    </row>
    <row r="163" spans="1:14" ht="25.5" hidden="1" customHeight="1" x14ac:dyDescent="0.35">
      <c r="A163" s="631"/>
      <c r="B163" s="631"/>
      <c r="C163" s="631"/>
      <c r="D163" s="631"/>
      <c r="E163" s="631"/>
      <c r="F163" s="631"/>
      <c r="G163" s="631"/>
      <c r="H163" s="631"/>
      <c r="M163" s="410" t="s">
        <v>63</v>
      </c>
      <c r="N163" s="202"/>
    </row>
    <row r="164" spans="1:14" hidden="1" x14ac:dyDescent="0.35">
      <c r="A164" s="241"/>
      <c r="B164" s="242"/>
      <c r="C164" s="242"/>
      <c r="D164" s="243"/>
      <c r="E164" s="580"/>
      <c r="F164" s="242"/>
      <c r="G164" s="244"/>
      <c r="H164" s="245"/>
      <c r="M164" s="344" t="s">
        <v>57</v>
      </c>
      <c r="N164" s="202"/>
    </row>
    <row r="165" spans="1:14" ht="25.5" hidden="1" customHeight="1" x14ac:dyDescent="0.35">
      <c r="A165" s="580"/>
      <c r="B165" s="580"/>
      <c r="C165" s="580"/>
      <c r="D165" s="580"/>
      <c r="E165" s="580"/>
      <c r="F165" s="580"/>
      <c r="G165" s="580"/>
      <c r="H165" s="580"/>
      <c r="M165" s="344" t="s">
        <v>61</v>
      </c>
      <c r="N165" s="202"/>
    </row>
    <row r="166" spans="1:14" hidden="1" x14ac:dyDescent="0.35">
      <c r="L166" s="198"/>
      <c r="M166" s="344" t="s">
        <v>60</v>
      </c>
      <c r="N166" s="202"/>
    </row>
    <row r="167" spans="1:14" hidden="1" x14ac:dyDescent="0.35">
      <c r="L167" s="198"/>
      <c r="M167" s="344" t="s">
        <v>64</v>
      </c>
      <c r="N167" s="202"/>
    </row>
    <row r="168" spans="1:14" ht="25.5" hidden="1" customHeight="1" x14ac:dyDescent="0.35">
      <c r="A168" s="631"/>
      <c r="B168" s="631"/>
      <c r="C168" s="631"/>
      <c r="D168" s="631"/>
      <c r="E168" s="631"/>
      <c r="F168" s="631"/>
      <c r="G168" s="631"/>
      <c r="H168" s="631"/>
      <c r="M168" s="197"/>
      <c r="N168" s="202"/>
    </row>
    <row r="169" spans="1:14" ht="25.5" hidden="1" customHeight="1" x14ac:dyDescent="0.35">
      <c r="A169" s="580"/>
      <c r="B169" s="580"/>
      <c r="C169" s="580"/>
      <c r="D169" s="580"/>
      <c r="E169" s="580"/>
      <c r="F169" s="580"/>
      <c r="G169" s="580"/>
      <c r="H169" s="580"/>
    </row>
    <row r="170" spans="1:14" hidden="1" x14ac:dyDescent="0.35">
      <c r="L170" s="198"/>
      <c r="M170" s="197" t="s">
        <v>80</v>
      </c>
      <c r="N170" s="202"/>
    </row>
    <row r="171" spans="1:14" hidden="1" x14ac:dyDescent="0.35">
      <c r="L171" s="198"/>
      <c r="M171" s="197" t="s">
        <v>457</v>
      </c>
      <c r="N171" s="202"/>
    </row>
    <row r="172" spans="1:14" hidden="1" x14ac:dyDescent="0.35">
      <c r="M172" s="197"/>
      <c r="N172" s="202"/>
    </row>
    <row r="173" spans="1:14" hidden="1" x14ac:dyDescent="0.35">
      <c r="F173" s="153"/>
      <c r="G173" s="187"/>
      <c r="L173" s="198"/>
      <c r="M173" s="198"/>
      <c r="N173" s="198"/>
    </row>
    <row r="174" spans="1:14" x14ac:dyDescent="0.35">
      <c r="F174" s="153"/>
      <c r="M174" s="198"/>
    </row>
    <row r="175" spans="1:14" x14ac:dyDescent="0.35">
      <c r="F175" s="153"/>
      <c r="M175" s="198"/>
    </row>
    <row r="176" spans="1:14" x14ac:dyDescent="0.35">
      <c r="F176" s="153"/>
      <c r="J176" s="198"/>
      <c r="M176" s="198"/>
    </row>
    <row r="177" spans="6:13" x14ac:dyDescent="0.35">
      <c r="F177" s="153"/>
      <c r="I177" s="198"/>
      <c r="J177" s="198">
        <f>J7+J8+J9+M8+J11+J15+J16+J17+J19+J20+J21+J22+J23+J28+J30+J34+J37+J39+J41+J43+J45+J53+J60+J62+J64+J66+J67+J68+J69+J73+J75+J76+J77+J78+J79+J81+J85+J86+J89+J91+J94+J95+J97+J98+J101+J102+J104+J105+J107+M107+J110+J117+J118+J119+J122+J123+J124+J125+J126+J127+J129+M129+J130+J133+J134+J139+J141+J149+J151</f>
        <v>2815036857.2857141</v>
      </c>
      <c r="K177" s="198"/>
      <c r="M177" s="198"/>
    </row>
    <row r="178" spans="6:13" x14ac:dyDescent="0.35">
      <c r="F178" s="153"/>
      <c r="G178" s="187"/>
      <c r="J178" s="198">
        <f>'2.PIELIKUMS'!B7</f>
        <v>2815036857.2857141</v>
      </c>
      <c r="M178" s="198"/>
    </row>
    <row r="179" spans="6:13" x14ac:dyDescent="0.35">
      <c r="J179" s="198"/>
      <c r="M179" s="198"/>
    </row>
    <row r="180" spans="6:13" x14ac:dyDescent="0.35">
      <c r="F180" s="153"/>
      <c r="G180" s="187"/>
      <c r="J180" s="198"/>
      <c r="M180" s="198"/>
    </row>
    <row r="181" spans="6:13" x14ac:dyDescent="0.35">
      <c r="J181" s="198"/>
      <c r="M181" s="198"/>
    </row>
    <row r="182" spans="6:13" x14ac:dyDescent="0.35">
      <c r="H182" s="186"/>
      <c r="J182" s="198"/>
      <c r="M182" s="198"/>
    </row>
    <row r="183" spans="6:13" x14ac:dyDescent="0.35">
      <c r="H183" s="186"/>
      <c r="J183" s="198"/>
      <c r="M183" s="198"/>
    </row>
    <row r="184" spans="6:13" x14ac:dyDescent="0.35">
      <c r="I184" s="198"/>
      <c r="M184" s="198"/>
    </row>
    <row r="185" spans="6:13" x14ac:dyDescent="0.35">
      <c r="J185" s="198"/>
      <c r="M185" s="198"/>
    </row>
    <row r="186" spans="6:13" x14ac:dyDescent="0.35">
      <c r="M186" s="198"/>
    </row>
    <row r="187" spans="6:13" x14ac:dyDescent="0.35">
      <c r="M187" s="198"/>
    </row>
    <row r="188" spans="6:13" x14ac:dyDescent="0.35">
      <c r="I188" s="198"/>
      <c r="J188" s="198"/>
      <c r="M188" s="198"/>
    </row>
    <row r="189" spans="6:13" x14ac:dyDescent="0.35">
      <c r="I189" s="198"/>
      <c r="J189" s="198"/>
      <c r="M189" s="198"/>
    </row>
    <row r="190" spans="6:13" x14ac:dyDescent="0.35">
      <c r="I190" s="198"/>
      <c r="J190" s="198"/>
      <c r="M190" s="198"/>
    </row>
    <row r="191" spans="6:13" x14ac:dyDescent="0.35">
      <c r="M191" s="198"/>
    </row>
    <row r="192" spans="6:13" x14ac:dyDescent="0.35">
      <c r="M192" s="198"/>
    </row>
    <row r="193" spans="11:13" ht="12" customHeight="1" x14ac:dyDescent="0.35">
      <c r="M193" s="198"/>
    </row>
    <row r="194" spans="11:13" x14ac:dyDescent="0.35">
      <c r="M194" s="198"/>
    </row>
    <row r="195" spans="11:13" x14ac:dyDescent="0.35">
      <c r="M195" s="198"/>
    </row>
    <row r="196" spans="11:13" x14ac:dyDescent="0.35">
      <c r="M196" s="198"/>
    </row>
    <row r="197" spans="11:13" x14ac:dyDescent="0.35">
      <c r="M197" s="198"/>
    </row>
    <row r="198" spans="11:13" x14ac:dyDescent="0.35">
      <c r="M198" s="198"/>
    </row>
    <row r="199" spans="11:13" x14ac:dyDescent="0.35">
      <c r="L199" s="198"/>
      <c r="M199" s="198"/>
    </row>
    <row r="200" spans="11:13" x14ac:dyDescent="0.35">
      <c r="L200" s="198"/>
      <c r="M200" s="198"/>
    </row>
    <row r="201" spans="11:13" x14ac:dyDescent="0.35">
      <c r="K201" s="198"/>
    </row>
    <row r="202" spans="11:13" x14ac:dyDescent="0.35">
      <c r="K202" s="198"/>
    </row>
    <row r="203" spans="11:13" x14ac:dyDescent="0.35">
      <c r="K203" s="198"/>
    </row>
    <row r="217" spans="12:13" x14ac:dyDescent="0.35">
      <c r="L217" s="198"/>
      <c r="M217" s="198"/>
    </row>
    <row r="226" spans="6:9" x14ac:dyDescent="0.35">
      <c r="F226" s="153"/>
      <c r="I226" s="198">
        <f>I227+I228</f>
        <v>1180130000</v>
      </c>
    </row>
    <row r="227" spans="6:9" x14ac:dyDescent="0.35">
      <c r="F227" s="153"/>
      <c r="I227" s="198">
        <f>J20+J21+J37+J43+J81+J133+J134</f>
        <v>106700000</v>
      </c>
    </row>
    <row r="228" spans="6:9" x14ac:dyDescent="0.35">
      <c r="F228" s="153"/>
      <c r="I228" s="198">
        <f>J19+J22+J23+J39+J41+J45+J53+J62+J69+J75+J76+J77+J78+J79+J101+J106+J139+J149+J151</f>
        <v>1073430000</v>
      </c>
    </row>
    <row r="232" spans="6:9" x14ac:dyDescent="0.35">
      <c r="F232" s="153"/>
      <c r="I232" s="198">
        <f>J17+J28+J66</f>
        <v>94830000</v>
      </c>
    </row>
    <row r="234" spans="6:9" x14ac:dyDescent="0.35">
      <c r="F234" s="153"/>
    </row>
    <row r="235" spans="6:9" x14ac:dyDescent="0.35">
      <c r="F235" s="153"/>
    </row>
    <row r="236" spans="6:9" x14ac:dyDescent="0.35">
      <c r="F236" s="153"/>
      <c r="I236" s="198" t="e">
        <f>J68+#REF!</f>
        <v>#REF!</v>
      </c>
    </row>
    <row r="241" spans="6:9" x14ac:dyDescent="0.35">
      <c r="F241" s="153"/>
      <c r="I241" s="198">
        <f>J67+J95</f>
        <v>21750000</v>
      </c>
    </row>
    <row r="243" spans="6:9" x14ac:dyDescent="0.35">
      <c r="F243" s="153"/>
    </row>
  </sheetData>
  <mergeCells count="13">
    <mergeCell ref="A168:H168"/>
    <mergeCell ref="A144:H144"/>
    <mergeCell ref="A2:H2"/>
    <mergeCell ref="A99:H99"/>
    <mergeCell ref="A31:H31"/>
    <mergeCell ref="A5:H5"/>
    <mergeCell ref="A54:H54"/>
    <mergeCell ref="A71:H71"/>
    <mergeCell ref="A163:H163"/>
    <mergeCell ref="A32:H32"/>
    <mergeCell ref="A155:K155"/>
    <mergeCell ref="A156:H156"/>
    <mergeCell ref="A157:K157"/>
  </mergeCells>
  <phoneticPr fontId="56" type="noConversion"/>
  <pageMargins left="0.7" right="0.7" top="0.75" bottom="0.75" header="0.3" footer="0.3"/>
  <pageSetup paperSize="8" scale="9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311"/>
  <sheetViews>
    <sheetView view="pageBreakPreview" topLeftCell="A1285" zoomScale="60" zoomScaleNormal="90" workbookViewId="0">
      <selection activeCell="A3" sqref="A3:L3"/>
    </sheetView>
  </sheetViews>
  <sheetFormatPr defaultColWidth="9.1796875" defaultRowHeight="13" x14ac:dyDescent="0.3"/>
  <cols>
    <col min="1" max="1" width="35.26953125" style="124" customWidth="1"/>
    <col min="2" max="2" width="14.81640625" style="124" customWidth="1"/>
    <col min="3" max="3" width="9.81640625" style="117" bestFit="1" customWidth="1"/>
    <col min="4" max="4" width="6.7265625" style="117" customWidth="1"/>
    <col min="5" max="5" width="6.54296875" style="117" customWidth="1"/>
    <col min="6" max="6" width="9.26953125" style="117" customWidth="1"/>
    <col min="7" max="11" width="13.26953125" style="117" customWidth="1"/>
    <col min="12" max="12" width="12.453125" style="117" customWidth="1"/>
    <col min="13" max="13" width="10.81640625" style="117" customWidth="1"/>
    <col min="14" max="14" width="22.54296875" style="117" customWidth="1"/>
    <col min="15" max="15" width="10.453125" style="117" customWidth="1"/>
    <col min="16" max="16" width="12.54296875" style="117" customWidth="1"/>
    <col min="17" max="19" width="6.7265625" style="117" customWidth="1"/>
    <col min="20" max="26" width="11.453125" style="117" customWidth="1"/>
    <col min="27" max="27" width="9.1796875" style="117"/>
    <col min="28" max="28" width="11.81640625" style="117" bestFit="1" customWidth="1"/>
    <col min="29" max="16384" width="9.1796875" style="117"/>
  </cols>
  <sheetData>
    <row r="1" spans="1:16" ht="14" x14ac:dyDescent="0.3">
      <c r="A1" s="672" t="s">
        <v>458</v>
      </c>
      <c r="B1" s="672"/>
      <c r="C1" s="672"/>
      <c r="D1" s="672"/>
      <c r="E1" s="672"/>
      <c r="F1" s="672"/>
      <c r="G1" s="672"/>
      <c r="H1" s="672"/>
      <c r="I1" s="672"/>
      <c r="J1" s="672"/>
      <c r="K1" s="672"/>
      <c r="L1" s="672"/>
    </row>
    <row r="2" spans="1:16" ht="13.5" customHeight="1" x14ac:dyDescent="0.3">
      <c r="A2" s="559"/>
      <c r="B2" s="559"/>
      <c r="C2" s="560"/>
      <c r="D2" s="560"/>
      <c r="E2" s="560"/>
      <c r="F2" s="560"/>
      <c r="G2" s="560"/>
      <c r="H2" s="560"/>
      <c r="I2" s="560"/>
      <c r="J2" s="560"/>
      <c r="K2" s="560"/>
      <c r="L2" s="561"/>
    </row>
    <row r="3" spans="1:16" ht="21" customHeight="1" x14ac:dyDescent="0.3">
      <c r="A3" s="673" t="s">
        <v>459</v>
      </c>
      <c r="B3" s="673"/>
      <c r="C3" s="673"/>
      <c r="D3" s="673"/>
      <c r="E3" s="673"/>
      <c r="F3" s="673"/>
      <c r="G3" s="673"/>
      <c r="H3" s="673"/>
      <c r="I3" s="673"/>
      <c r="J3" s="673"/>
      <c r="K3" s="673"/>
      <c r="L3" s="673"/>
    </row>
    <row r="4" spans="1:16" ht="13.5" thickBot="1" x14ac:dyDescent="0.35">
      <c r="A4" s="118"/>
      <c r="B4" s="118"/>
      <c r="C4" s="119"/>
      <c r="D4" s="119"/>
      <c r="E4" s="119"/>
      <c r="F4" s="119"/>
      <c r="G4" s="119"/>
      <c r="H4" s="119"/>
      <c r="I4" s="119"/>
      <c r="J4" s="119"/>
      <c r="K4" s="119"/>
      <c r="L4" s="119"/>
    </row>
    <row r="5" spans="1:16" x14ac:dyDescent="0.3">
      <c r="A5" s="619" t="s">
        <v>2</v>
      </c>
      <c r="B5" s="623" t="s">
        <v>3</v>
      </c>
      <c r="C5" s="623" t="s">
        <v>4</v>
      </c>
      <c r="D5" s="623"/>
      <c r="E5" s="623"/>
      <c r="F5" s="623" t="s">
        <v>460</v>
      </c>
      <c r="G5" s="623"/>
      <c r="H5" s="623"/>
      <c r="I5" s="623"/>
      <c r="J5" s="623"/>
      <c r="K5" s="623"/>
      <c r="L5" s="624"/>
    </row>
    <row r="6" spans="1:16" ht="15" customHeight="1" thickBot="1" x14ac:dyDescent="0.35">
      <c r="A6" s="620"/>
      <c r="B6" s="674"/>
      <c r="C6" s="583">
        <v>2020</v>
      </c>
      <c r="D6" s="583">
        <v>2021</v>
      </c>
      <c r="E6" s="583">
        <v>2022</v>
      </c>
      <c r="F6" s="583">
        <v>2021</v>
      </c>
      <c r="G6" s="583">
        <v>2022</v>
      </c>
      <c r="H6" s="583">
        <v>2023</v>
      </c>
      <c r="I6" s="583">
        <v>2024</v>
      </c>
      <c r="J6" s="583">
        <v>2025</v>
      </c>
      <c r="K6" s="583">
        <v>2026</v>
      </c>
      <c r="L6" s="120">
        <v>2027</v>
      </c>
    </row>
    <row r="7" spans="1:16" s="122" customFormat="1" ht="17.25" customHeight="1" x14ac:dyDescent="0.3">
      <c r="A7" s="533" t="s">
        <v>9</v>
      </c>
      <c r="B7" s="581">
        <f t="shared" ref="B7:L7" si="0">B48+B240+B622+B861+B1213</f>
        <v>2815036857.2857141</v>
      </c>
      <c r="C7" s="581">
        <f t="shared" si="0"/>
        <v>0</v>
      </c>
      <c r="D7" s="581">
        <f t="shared" si="0"/>
        <v>0</v>
      </c>
      <c r="E7" s="581">
        <f t="shared" si="0"/>
        <v>0</v>
      </c>
      <c r="F7" s="581">
        <f t="shared" si="0"/>
        <v>0</v>
      </c>
      <c r="G7" s="581">
        <f t="shared" si="0"/>
        <v>469172809.54761904</v>
      </c>
      <c r="H7" s="581">
        <f t="shared" si="0"/>
        <v>469172809.54761904</v>
      </c>
      <c r="I7" s="581">
        <f t="shared" si="0"/>
        <v>469172809.54761904</v>
      </c>
      <c r="J7" s="581">
        <f t="shared" si="0"/>
        <v>469172809.54761904</v>
      </c>
      <c r="K7" s="581">
        <f t="shared" si="0"/>
        <v>469172809.54761904</v>
      </c>
      <c r="L7" s="582">
        <f t="shared" si="0"/>
        <v>469172809.54761904</v>
      </c>
      <c r="M7" s="117"/>
      <c r="N7" s="117"/>
      <c r="O7" s="117"/>
      <c r="P7" s="117"/>
    </row>
    <row r="8" spans="1:16" hidden="1" x14ac:dyDescent="0.3">
      <c r="A8" s="107" t="s">
        <v>10</v>
      </c>
      <c r="B8" s="584">
        <f t="shared" ref="B8:L8" si="1">B49+B241+B623+B862+B1214</f>
        <v>0</v>
      </c>
      <c r="C8" s="584">
        <f t="shared" si="1"/>
        <v>0</v>
      </c>
      <c r="D8" s="584">
        <f t="shared" si="1"/>
        <v>0</v>
      </c>
      <c r="E8" s="584">
        <f t="shared" si="1"/>
        <v>0</v>
      </c>
      <c r="F8" s="584">
        <f t="shared" si="1"/>
        <v>0</v>
      </c>
      <c r="G8" s="584">
        <f t="shared" si="1"/>
        <v>0</v>
      </c>
      <c r="H8" s="584">
        <f t="shared" si="1"/>
        <v>0</v>
      </c>
      <c r="I8" s="584">
        <f t="shared" si="1"/>
        <v>0</v>
      </c>
      <c r="J8" s="584">
        <f t="shared" si="1"/>
        <v>0</v>
      </c>
      <c r="K8" s="584">
        <f t="shared" si="1"/>
        <v>0</v>
      </c>
      <c r="L8" s="585">
        <f t="shared" si="1"/>
        <v>0</v>
      </c>
    </row>
    <row r="9" spans="1:16" hidden="1" x14ac:dyDescent="0.3">
      <c r="A9" s="107" t="s">
        <v>11</v>
      </c>
      <c r="B9" s="584">
        <f t="shared" ref="B9:L9" si="2">B50+B242+B624+B863+B1215</f>
        <v>0</v>
      </c>
      <c r="C9" s="584">
        <f t="shared" si="2"/>
        <v>0</v>
      </c>
      <c r="D9" s="584">
        <f t="shared" si="2"/>
        <v>0</v>
      </c>
      <c r="E9" s="584">
        <f t="shared" si="2"/>
        <v>0</v>
      </c>
      <c r="F9" s="584">
        <f t="shared" si="2"/>
        <v>0</v>
      </c>
      <c r="G9" s="584">
        <f t="shared" si="2"/>
        <v>0</v>
      </c>
      <c r="H9" s="584">
        <f t="shared" si="2"/>
        <v>0</v>
      </c>
      <c r="I9" s="584">
        <f t="shared" si="2"/>
        <v>0</v>
      </c>
      <c r="J9" s="584">
        <f t="shared" si="2"/>
        <v>0</v>
      </c>
      <c r="K9" s="584">
        <f t="shared" si="2"/>
        <v>0</v>
      </c>
      <c r="L9" s="585">
        <f t="shared" si="2"/>
        <v>0</v>
      </c>
    </row>
    <row r="10" spans="1:16" ht="26" hidden="1" x14ac:dyDescent="0.3">
      <c r="A10" s="107" t="s">
        <v>12</v>
      </c>
      <c r="B10" s="584">
        <f t="shared" ref="B10:L10" si="3">B51+B243+B625+B864+B1216</f>
        <v>0</v>
      </c>
      <c r="C10" s="584">
        <f t="shared" si="3"/>
        <v>0</v>
      </c>
      <c r="D10" s="584">
        <f t="shared" si="3"/>
        <v>0</v>
      </c>
      <c r="E10" s="584">
        <f t="shared" si="3"/>
        <v>0</v>
      </c>
      <c r="F10" s="584">
        <f t="shared" si="3"/>
        <v>0</v>
      </c>
      <c r="G10" s="584">
        <f t="shared" si="3"/>
        <v>0</v>
      </c>
      <c r="H10" s="584">
        <f t="shared" si="3"/>
        <v>0</v>
      </c>
      <c r="I10" s="584">
        <f t="shared" si="3"/>
        <v>0</v>
      </c>
      <c r="J10" s="584">
        <f t="shared" si="3"/>
        <v>0</v>
      </c>
      <c r="K10" s="584">
        <f t="shared" si="3"/>
        <v>0</v>
      </c>
      <c r="L10" s="585">
        <f t="shared" si="3"/>
        <v>0</v>
      </c>
    </row>
    <row r="11" spans="1:16" s="122" customFormat="1" hidden="1" x14ac:dyDescent="0.3">
      <c r="A11" s="436" t="s">
        <v>13</v>
      </c>
      <c r="B11" s="584">
        <f t="shared" ref="B11:L11" si="4">B52+B244+B626+B865+B1217</f>
        <v>2815036857.2857141</v>
      </c>
      <c r="C11" s="584">
        <f t="shared" si="4"/>
        <v>0</v>
      </c>
      <c r="D11" s="584">
        <f t="shared" si="4"/>
        <v>0</v>
      </c>
      <c r="E11" s="584">
        <f t="shared" si="4"/>
        <v>0</v>
      </c>
      <c r="F11" s="584">
        <f t="shared" si="4"/>
        <v>0</v>
      </c>
      <c r="G11" s="584">
        <f t="shared" si="4"/>
        <v>469172809.54761904</v>
      </c>
      <c r="H11" s="584">
        <f t="shared" si="4"/>
        <v>469172809.54761904</v>
      </c>
      <c r="I11" s="584">
        <f t="shared" si="4"/>
        <v>469172809.54761904</v>
      </c>
      <c r="J11" s="584">
        <f t="shared" si="4"/>
        <v>469172809.54761904</v>
      </c>
      <c r="K11" s="584">
        <f t="shared" si="4"/>
        <v>469172809.54761904</v>
      </c>
      <c r="L11" s="585">
        <f t="shared" si="4"/>
        <v>469172809.54761904</v>
      </c>
      <c r="M11" s="117"/>
      <c r="N11" s="117"/>
      <c r="O11" s="117"/>
      <c r="P11" s="117"/>
    </row>
    <row r="12" spans="1:16" x14ac:dyDescent="0.3">
      <c r="A12" s="433" t="s">
        <v>14</v>
      </c>
      <c r="B12" s="437"/>
      <c r="C12" s="437"/>
      <c r="D12" s="437"/>
      <c r="E12" s="437"/>
      <c r="F12" s="437"/>
      <c r="G12" s="437"/>
      <c r="H12" s="437"/>
      <c r="I12" s="437"/>
      <c r="J12" s="437"/>
      <c r="K12" s="437"/>
      <c r="L12" s="438"/>
    </row>
    <row r="13" spans="1:16" x14ac:dyDescent="0.3">
      <c r="A13" s="433" t="s">
        <v>15</v>
      </c>
      <c r="B13" s="437">
        <f t="shared" ref="B13:L13" si="5">B54+B246+B628+B867+B1219</f>
        <v>290000000</v>
      </c>
      <c r="C13" s="437">
        <f t="shared" si="5"/>
        <v>0</v>
      </c>
      <c r="D13" s="437">
        <f t="shared" si="5"/>
        <v>0</v>
      </c>
      <c r="E13" s="437">
        <f t="shared" si="5"/>
        <v>0</v>
      </c>
      <c r="F13" s="437">
        <f t="shared" si="5"/>
        <v>0</v>
      </c>
      <c r="G13" s="437">
        <f t="shared" si="5"/>
        <v>48333333.333333343</v>
      </c>
      <c r="H13" s="437">
        <f t="shared" si="5"/>
        <v>48333333.333333343</v>
      </c>
      <c r="I13" s="437">
        <f t="shared" si="5"/>
        <v>48333333.333333343</v>
      </c>
      <c r="J13" s="437">
        <f t="shared" si="5"/>
        <v>48333333.333333343</v>
      </c>
      <c r="K13" s="437">
        <f t="shared" si="5"/>
        <v>48333333.333333343</v>
      </c>
      <c r="L13" s="438">
        <f t="shared" si="5"/>
        <v>48333333.333333343</v>
      </c>
    </row>
    <row r="14" spans="1:16" ht="52.5" thickBot="1" x14ac:dyDescent="0.35">
      <c r="A14" s="538" t="s">
        <v>16</v>
      </c>
      <c r="B14" s="462">
        <f t="shared" ref="B14:L14" si="6">B55+B247+B629+B868+B1220</f>
        <v>2525036857.2857141</v>
      </c>
      <c r="C14" s="462">
        <f t="shared" si="6"/>
        <v>0</v>
      </c>
      <c r="D14" s="462">
        <f t="shared" si="6"/>
        <v>0</v>
      </c>
      <c r="E14" s="462">
        <f t="shared" si="6"/>
        <v>0</v>
      </c>
      <c r="F14" s="462">
        <f t="shared" si="6"/>
        <v>0</v>
      </c>
      <c r="G14" s="462">
        <f t="shared" si="6"/>
        <v>420839476.21428573</v>
      </c>
      <c r="H14" s="462">
        <f t="shared" si="6"/>
        <v>420839476.21428573</v>
      </c>
      <c r="I14" s="462">
        <f t="shared" si="6"/>
        <v>420839476.21428573</v>
      </c>
      <c r="J14" s="462">
        <f t="shared" si="6"/>
        <v>420839476.21428573</v>
      </c>
      <c r="K14" s="462">
        <f t="shared" si="6"/>
        <v>420839476.21428573</v>
      </c>
      <c r="L14" s="539">
        <f t="shared" si="6"/>
        <v>420839476.21428573</v>
      </c>
    </row>
    <row r="15" spans="1:16" s="250" customFormat="1" x14ac:dyDescent="0.3">
      <c r="A15" s="454" t="s">
        <v>461</v>
      </c>
      <c r="B15" s="455"/>
      <c r="C15" s="455"/>
      <c r="D15" s="455"/>
      <c r="E15" s="455"/>
      <c r="F15" s="455"/>
      <c r="G15" s="455"/>
      <c r="H15" s="455"/>
      <c r="I15" s="455"/>
      <c r="J15" s="455"/>
      <c r="K15" s="455"/>
      <c r="L15" s="456"/>
      <c r="M15" s="117"/>
      <c r="N15" s="117"/>
      <c r="O15" s="117"/>
      <c r="P15" s="117"/>
    </row>
    <row r="16" spans="1:16" s="250" customFormat="1" ht="13.5" thickBot="1" x14ac:dyDescent="0.35">
      <c r="A16" s="521" t="s">
        <v>462</v>
      </c>
      <c r="B16" s="562"/>
      <c r="C16" s="562"/>
      <c r="D16" s="562"/>
      <c r="E16" s="562"/>
      <c r="F16" s="562"/>
      <c r="G16" s="562"/>
      <c r="H16" s="562"/>
      <c r="I16" s="562"/>
      <c r="J16" s="562"/>
      <c r="K16" s="562"/>
      <c r="L16" s="563"/>
      <c r="M16" s="117"/>
      <c r="N16" s="117"/>
      <c r="O16" s="117"/>
      <c r="P16" s="117"/>
    </row>
    <row r="17" spans="1:28" s="250" customFormat="1" x14ac:dyDescent="0.3">
      <c r="A17" s="475" t="s">
        <v>463</v>
      </c>
      <c r="B17" s="455">
        <f>B19+B18</f>
        <v>6805000</v>
      </c>
      <c r="C17" s="455">
        <f t="shared" ref="C17:L17" si="7">C19+C18</f>
        <v>0</v>
      </c>
      <c r="D17" s="455">
        <f t="shared" si="7"/>
        <v>0</v>
      </c>
      <c r="E17" s="455">
        <f t="shared" si="7"/>
        <v>0</v>
      </c>
      <c r="F17" s="455">
        <f t="shared" si="7"/>
        <v>0</v>
      </c>
      <c r="G17" s="455">
        <f t="shared" si="7"/>
        <v>1134166.6666666667</v>
      </c>
      <c r="H17" s="455">
        <f t="shared" si="7"/>
        <v>1134166.6666666667</v>
      </c>
      <c r="I17" s="455">
        <f t="shared" si="7"/>
        <v>1134166.6666666667</v>
      </c>
      <c r="J17" s="455">
        <f t="shared" si="7"/>
        <v>1134166.6666666667</v>
      </c>
      <c r="K17" s="455">
        <f t="shared" si="7"/>
        <v>1134166.6666666667</v>
      </c>
      <c r="L17" s="456">
        <f t="shared" si="7"/>
        <v>1134166.6666666667</v>
      </c>
      <c r="M17" s="117"/>
      <c r="N17" s="117"/>
      <c r="O17" s="117"/>
      <c r="P17" s="117"/>
      <c r="AB17" s="474"/>
    </row>
    <row r="18" spans="1:28" s="250" customFormat="1" x14ac:dyDescent="0.3">
      <c r="A18" s="478" t="s">
        <v>15</v>
      </c>
      <c r="B18" s="463">
        <f>B872</f>
        <v>3000000</v>
      </c>
      <c r="C18" s="463">
        <f t="shared" ref="C18:L18" si="8">C872</f>
        <v>0</v>
      </c>
      <c r="D18" s="463">
        <f t="shared" si="8"/>
        <v>0</v>
      </c>
      <c r="E18" s="463">
        <f t="shared" si="8"/>
        <v>0</v>
      </c>
      <c r="F18" s="463">
        <f t="shared" si="8"/>
        <v>0</v>
      </c>
      <c r="G18" s="463">
        <f t="shared" si="8"/>
        <v>500000</v>
      </c>
      <c r="H18" s="463">
        <f t="shared" si="8"/>
        <v>500000</v>
      </c>
      <c r="I18" s="463">
        <f t="shared" si="8"/>
        <v>500000</v>
      </c>
      <c r="J18" s="463">
        <f t="shared" si="8"/>
        <v>500000</v>
      </c>
      <c r="K18" s="463">
        <f t="shared" si="8"/>
        <v>500000</v>
      </c>
      <c r="L18" s="493">
        <f t="shared" si="8"/>
        <v>500000</v>
      </c>
      <c r="M18" s="117"/>
      <c r="N18" s="117"/>
      <c r="O18" s="117"/>
      <c r="P18" s="117"/>
      <c r="AB18" s="474"/>
    </row>
    <row r="19" spans="1:28" s="250" customFormat="1" ht="52.5" thickBot="1" x14ac:dyDescent="0.35">
      <c r="A19" s="503" t="s">
        <v>16</v>
      </c>
      <c r="B19" s="494">
        <f t="shared" ref="B19:L19" si="9">B252+B873</f>
        <v>3805000</v>
      </c>
      <c r="C19" s="494">
        <f t="shared" si="9"/>
        <v>0</v>
      </c>
      <c r="D19" s="494">
        <f t="shared" si="9"/>
        <v>0</v>
      </c>
      <c r="E19" s="494">
        <f t="shared" si="9"/>
        <v>0</v>
      </c>
      <c r="F19" s="494">
        <f t="shared" si="9"/>
        <v>0</v>
      </c>
      <c r="G19" s="494">
        <f t="shared" si="9"/>
        <v>634166.66666666674</v>
      </c>
      <c r="H19" s="494">
        <f t="shared" si="9"/>
        <v>634166.66666666674</v>
      </c>
      <c r="I19" s="494">
        <f t="shared" si="9"/>
        <v>634166.66666666674</v>
      </c>
      <c r="J19" s="494">
        <f t="shared" si="9"/>
        <v>634166.66666666674</v>
      </c>
      <c r="K19" s="494">
        <f t="shared" si="9"/>
        <v>634166.66666666674</v>
      </c>
      <c r="L19" s="495">
        <f t="shared" si="9"/>
        <v>634166.66666666674</v>
      </c>
      <c r="M19" s="117"/>
      <c r="N19" s="117"/>
      <c r="O19" s="117"/>
      <c r="P19" s="117"/>
      <c r="AB19" s="474"/>
    </row>
    <row r="20" spans="1:28" s="250" customFormat="1" x14ac:dyDescent="0.3">
      <c r="A20" s="564" t="s">
        <v>464</v>
      </c>
      <c r="B20" s="455">
        <f>B21+B22</f>
        <v>1183130000</v>
      </c>
      <c r="C20" s="455">
        <f t="shared" ref="C20:L20" si="10">C21+C22</f>
        <v>0</v>
      </c>
      <c r="D20" s="455">
        <f t="shared" si="10"/>
        <v>0</v>
      </c>
      <c r="E20" s="455">
        <f t="shared" si="10"/>
        <v>0</v>
      </c>
      <c r="F20" s="455">
        <f t="shared" si="10"/>
        <v>0</v>
      </c>
      <c r="G20" s="455">
        <f t="shared" si="10"/>
        <v>197188333.33333334</v>
      </c>
      <c r="H20" s="455">
        <f t="shared" si="10"/>
        <v>197188333.33333334</v>
      </c>
      <c r="I20" s="455">
        <f t="shared" si="10"/>
        <v>197188333.33333334</v>
      </c>
      <c r="J20" s="455">
        <f t="shared" si="10"/>
        <v>197188333.33333334</v>
      </c>
      <c r="K20" s="455">
        <f t="shared" si="10"/>
        <v>197188333.33333334</v>
      </c>
      <c r="L20" s="456">
        <f t="shared" si="10"/>
        <v>197188333.33333334</v>
      </c>
      <c r="M20" s="117"/>
      <c r="N20" s="117"/>
      <c r="O20" s="117"/>
      <c r="P20" s="117"/>
    </row>
    <row r="21" spans="1:28" s="250" customFormat="1" x14ac:dyDescent="0.3">
      <c r="A21" s="534" t="s">
        <v>15</v>
      </c>
      <c r="B21" s="463">
        <f t="shared" ref="B21:L21" si="11">B59+B254+B636+B875</f>
        <v>106700000</v>
      </c>
      <c r="C21" s="463">
        <f t="shared" si="11"/>
        <v>0</v>
      </c>
      <c r="D21" s="463">
        <f t="shared" si="11"/>
        <v>0</v>
      </c>
      <c r="E21" s="463">
        <f t="shared" si="11"/>
        <v>0</v>
      </c>
      <c r="F21" s="463">
        <f t="shared" si="11"/>
        <v>0</v>
      </c>
      <c r="G21" s="463">
        <f t="shared" si="11"/>
        <v>17783333.333333332</v>
      </c>
      <c r="H21" s="463">
        <f t="shared" si="11"/>
        <v>17783333.333333332</v>
      </c>
      <c r="I21" s="463">
        <f t="shared" si="11"/>
        <v>17783333.333333332</v>
      </c>
      <c r="J21" s="463">
        <f t="shared" si="11"/>
        <v>17783333.333333332</v>
      </c>
      <c r="K21" s="463">
        <f t="shared" si="11"/>
        <v>17783333.333333332</v>
      </c>
      <c r="L21" s="493">
        <f t="shared" si="11"/>
        <v>17783333.333333332</v>
      </c>
      <c r="M21" s="117"/>
      <c r="N21" s="117"/>
      <c r="O21" s="117"/>
      <c r="P21" s="117"/>
    </row>
    <row r="22" spans="1:28" s="250" customFormat="1" ht="52.5" thickBot="1" x14ac:dyDescent="0.35">
      <c r="A22" s="496" t="s">
        <v>16</v>
      </c>
      <c r="B22" s="494">
        <f t="shared" ref="B22:L22" si="12">B60+B255+B637+B876+B1225</f>
        <v>1076430000</v>
      </c>
      <c r="C22" s="494">
        <f t="shared" si="12"/>
        <v>0</v>
      </c>
      <c r="D22" s="494">
        <f t="shared" si="12"/>
        <v>0</v>
      </c>
      <c r="E22" s="494">
        <f t="shared" si="12"/>
        <v>0</v>
      </c>
      <c r="F22" s="494">
        <f t="shared" si="12"/>
        <v>0</v>
      </c>
      <c r="G22" s="494">
        <f t="shared" si="12"/>
        <v>179405000</v>
      </c>
      <c r="H22" s="494">
        <f t="shared" si="12"/>
        <v>179405000</v>
      </c>
      <c r="I22" s="494">
        <f t="shared" si="12"/>
        <v>179405000</v>
      </c>
      <c r="J22" s="494">
        <f t="shared" si="12"/>
        <v>179405000</v>
      </c>
      <c r="K22" s="494">
        <f t="shared" si="12"/>
        <v>179405000</v>
      </c>
      <c r="L22" s="495">
        <f t="shared" si="12"/>
        <v>179405000</v>
      </c>
      <c r="M22" s="117"/>
      <c r="N22" s="117"/>
      <c r="O22" s="117"/>
      <c r="P22" s="117"/>
    </row>
    <row r="23" spans="1:28" s="250" customFormat="1" x14ac:dyDescent="0.3">
      <c r="A23" s="565" t="s">
        <v>465</v>
      </c>
      <c r="B23" s="455">
        <f>B24+B25</f>
        <v>344301244.28571427</v>
      </c>
      <c r="C23" s="455">
        <f t="shared" ref="C23:L23" si="13">C24+C25</f>
        <v>0</v>
      </c>
      <c r="D23" s="455">
        <f t="shared" si="13"/>
        <v>0</v>
      </c>
      <c r="E23" s="455">
        <f t="shared" si="13"/>
        <v>0</v>
      </c>
      <c r="F23" s="455">
        <f t="shared" si="13"/>
        <v>0</v>
      </c>
      <c r="G23" s="455">
        <f t="shared" si="13"/>
        <v>57383540.714285716</v>
      </c>
      <c r="H23" s="455">
        <f t="shared" si="13"/>
        <v>57383540.714285716</v>
      </c>
      <c r="I23" s="455">
        <f t="shared" si="13"/>
        <v>57383540.714285716</v>
      </c>
      <c r="J23" s="455">
        <f t="shared" si="13"/>
        <v>57383540.714285716</v>
      </c>
      <c r="K23" s="455">
        <f t="shared" si="13"/>
        <v>57383540.714285716</v>
      </c>
      <c r="L23" s="456">
        <f t="shared" si="13"/>
        <v>57383540.714285716</v>
      </c>
      <c r="M23" s="117"/>
      <c r="N23" s="117"/>
      <c r="O23" s="117"/>
      <c r="P23" s="117"/>
    </row>
    <row r="24" spans="1:28" s="250" customFormat="1" hidden="1" x14ac:dyDescent="0.3">
      <c r="A24" s="534" t="s">
        <v>15</v>
      </c>
      <c r="B24" s="248"/>
      <c r="C24" s="248"/>
      <c r="D24" s="248"/>
      <c r="E24" s="248"/>
      <c r="F24" s="248"/>
      <c r="G24" s="248"/>
      <c r="H24" s="248"/>
      <c r="I24" s="248"/>
      <c r="J24" s="248"/>
      <c r="K24" s="248"/>
      <c r="L24" s="249"/>
      <c r="M24" s="117"/>
      <c r="N24" s="117"/>
      <c r="O24" s="117"/>
      <c r="P24" s="117"/>
    </row>
    <row r="25" spans="1:28" s="250" customFormat="1" ht="52.5" thickBot="1" x14ac:dyDescent="0.35">
      <c r="A25" s="496" t="s">
        <v>16</v>
      </c>
      <c r="B25" s="494">
        <f t="shared" ref="B25:L25" si="14">B63+B882</f>
        <v>344301244.28571427</v>
      </c>
      <c r="C25" s="494">
        <f t="shared" si="14"/>
        <v>0</v>
      </c>
      <c r="D25" s="494">
        <f t="shared" si="14"/>
        <v>0</v>
      </c>
      <c r="E25" s="494">
        <f t="shared" si="14"/>
        <v>0</v>
      </c>
      <c r="F25" s="494">
        <f t="shared" si="14"/>
        <v>0</v>
      </c>
      <c r="G25" s="494">
        <f t="shared" si="14"/>
        <v>57383540.714285716</v>
      </c>
      <c r="H25" s="494">
        <f t="shared" si="14"/>
        <v>57383540.714285716</v>
      </c>
      <c r="I25" s="494">
        <f t="shared" si="14"/>
        <v>57383540.714285716</v>
      </c>
      <c r="J25" s="494">
        <f t="shared" si="14"/>
        <v>57383540.714285716</v>
      </c>
      <c r="K25" s="494">
        <f t="shared" si="14"/>
        <v>57383540.714285716</v>
      </c>
      <c r="L25" s="495">
        <f t="shared" si="14"/>
        <v>57383540.714285716</v>
      </c>
      <c r="M25" s="117"/>
      <c r="N25" s="117"/>
      <c r="O25" s="117"/>
      <c r="P25" s="117"/>
    </row>
    <row r="26" spans="1:28" s="250" customFormat="1" x14ac:dyDescent="0.3">
      <c r="A26" s="565" t="s">
        <v>466</v>
      </c>
      <c r="B26" s="455">
        <f>B27+B28</f>
        <v>680439184</v>
      </c>
      <c r="C26" s="455">
        <f t="shared" ref="C26:L26" si="15">C27+C28</f>
        <v>0</v>
      </c>
      <c r="D26" s="455">
        <f t="shared" si="15"/>
        <v>0</v>
      </c>
      <c r="E26" s="455">
        <f t="shared" si="15"/>
        <v>0</v>
      </c>
      <c r="F26" s="455">
        <f t="shared" si="15"/>
        <v>0</v>
      </c>
      <c r="G26" s="455">
        <f t="shared" si="15"/>
        <v>113406530.66666669</v>
      </c>
      <c r="H26" s="455">
        <f t="shared" si="15"/>
        <v>113406530.66666669</v>
      </c>
      <c r="I26" s="455">
        <f t="shared" si="15"/>
        <v>113406530.66666669</v>
      </c>
      <c r="J26" s="455">
        <f t="shared" si="15"/>
        <v>113406530.66666669</v>
      </c>
      <c r="K26" s="455">
        <f t="shared" si="15"/>
        <v>113406530.66666669</v>
      </c>
      <c r="L26" s="456">
        <f t="shared" si="15"/>
        <v>113406530.66666669</v>
      </c>
      <c r="M26" s="117"/>
      <c r="N26" s="117"/>
      <c r="O26" s="117"/>
      <c r="P26" s="117"/>
    </row>
    <row r="27" spans="1:28" s="250" customFormat="1" x14ac:dyDescent="0.3">
      <c r="A27" s="534" t="s">
        <v>15</v>
      </c>
      <c r="B27" s="463">
        <f t="shared" ref="B27:L27" si="16">B65+B878</f>
        <v>173900000</v>
      </c>
      <c r="C27" s="463">
        <f t="shared" si="16"/>
        <v>0</v>
      </c>
      <c r="D27" s="463">
        <f t="shared" si="16"/>
        <v>0</v>
      </c>
      <c r="E27" s="463">
        <f t="shared" si="16"/>
        <v>0</v>
      </c>
      <c r="F27" s="463">
        <f t="shared" si="16"/>
        <v>0</v>
      </c>
      <c r="G27" s="463">
        <f t="shared" si="16"/>
        <v>28983333.33333334</v>
      </c>
      <c r="H27" s="463">
        <f t="shared" si="16"/>
        <v>28983333.33333334</v>
      </c>
      <c r="I27" s="463">
        <f t="shared" si="16"/>
        <v>28983333.33333334</v>
      </c>
      <c r="J27" s="463">
        <f t="shared" si="16"/>
        <v>28983333.33333334</v>
      </c>
      <c r="K27" s="463">
        <f t="shared" si="16"/>
        <v>28983333.33333334</v>
      </c>
      <c r="L27" s="493">
        <f t="shared" si="16"/>
        <v>28983333.33333334</v>
      </c>
      <c r="M27" s="117"/>
      <c r="N27" s="117"/>
      <c r="O27" s="117"/>
      <c r="P27" s="117"/>
    </row>
    <row r="28" spans="1:28" s="250" customFormat="1" ht="52.5" thickBot="1" x14ac:dyDescent="0.35">
      <c r="A28" s="496" t="s">
        <v>16</v>
      </c>
      <c r="B28" s="494">
        <f t="shared" ref="B28:L28" si="17">B66+B640+B879</f>
        <v>506539184</v>
      </c>
      <c r="C28" s="494">
        <f t="shared" si="17"/>
        <v>0</v>
      </c>
      <c r="D28" s="494">
        <f t="shared" si="17"/>
        <v>0</v>
      </c>
      <c r="E28" s="494">
        <f t="shared" si="17"/>
        <v>0</v>
      </c>
      <c r="F28" s="494">
        <f t="shared" si="17"/>
        <v>0</v>
      </c>
      <c r="G28" s="494">
        <f t="shared" si="17"/>
        <v>84423197.333333343</v>
      </c>
      <c r="H28" s="494">
        <f t="shared" si="17"/>
        <v>84423197.333333343</v>
      </c>
      <c r="I28" s="494">
        <f t="shared" si="17"/>
        <v>84423197.333333343</v>
      </c>
      <c r="J28" s="494">
        <f t="shared" si="17"/>
        <v>84423197.333333343</v>
      </c>
      <c r="K28" s="494">
        <f t="shared" si="17"/>
        <v>84423197.333333343</v>
      </c>
      <c r="L28" s="495">
        <f t="shared" si="17"/>
        <v>84423197.333333343</v>
      </c>
      <c r="M28" s="117"/>
      <c r="N28" s="117"/>
      <c r="O28" s="117"/>
      <c r="P28" s="117"/>
    </row>
    <row r="29" spans="1:28" s="250" customFormat="1" x14ac:dyDescent="0.3">
      <c r="A29" s="564" t="s">
        <v>467</v>
      </c>
      <c r="B29" s="455">
        <f>B30+B31</f>
        <v>94830000</v>
      </c>
      <c r="C29" s="455">
        <f t="shared" ref="C29:L29" si="18">C30+C31</f>
        <v>0</v>
      </c>
      <c r="D29" s="455">
        <f t="shared" si="18"/>
        <v>0</v>
      </c>
      <c r="E29" s="455">
        <f t="shared" si="18"/>
        <v>0</v>
      </c>
      <c r="F29" s="455">
        <f t="shared" si="18"/>
        <v>0</v>
      </c>
      <c r="G29" s="455">
        <f t="shared" si="18"/>
        <v>15805000</v>
      </c>
      <c r="H29" s="455">
        <f t="shared" si="18"/>
        <v>15805000</v>
      </c>
      <c r="I29" s="455">
        <f t="shared" si="18"/>
        <v>15805000</v>
      </c>
      <c r="J29" s="455">
        <f t="shared" si="18"/>
        <v>15805000</v>
      </c>
      <c r="K29" s="455">
        <f t="shared" si="18"/>
        <v>15805000</v>
      </c>
      <c r="L29" s="456">
        <f t="shared" si="18"/>
        <v>15805000</v>
      </c>
      <c r="M29" s="117"/>
      <c r="N29" s="117"/>
      <c r="O29" s="117"/>
      <c r="P29" s="117"/>
    </row>
    <row r="30" spans="1:28" s="250" customFormat="1" hidden="1" x14ac:dyDescent="0.3">
      <c r="A30" s="534" t="s">
        <v>15</v>
      </c>
      <c r="B30" s="556"/>
      <c r="C30" s="556"/>
      <c r="D30" s="556"/>
      <c r="E30" s="556"/>
      <c r="F30" s="556"/>
      <c r="G30" s="556"/>
      <c r="H30" s="556"/>
      <c r="I30" s="556"/>
      <c r="J30" s="556"/>
      <c r="K30" s="556"/>
      <c r="L30" s="557"/>
      <c r="M30" s="117"/>
      <c r="N30" s="117"/>
      <c r="O30" s="117"/>
      <c r="P30" s="117"/>
    </row>
    <row r="31" spans="1:28" s="250" customFormat="1" ht="52.5" thickBot="1" x14ac:dyDescent="0.35">
      <c r="A31" s="496" t="s">
        <v>16</v>
      </c>
      <c r="B31" s="494">
        <f t="shared" ref="B31:L31" si="19">B69+B258</f>
        <v>94830000</v>
      </c>
      <c r="C31" s="494">
        <f t="shared" si="19"/>
        <v>0</v>
      </c>
      <c r="D31" s="494">
        <f t="shared" si="19"/>
        <v>0</v>
      </c>
      <c r="E31" s="494">
        <f t="shared" si="19"/>
        <v>0</v>
      </c>
      <c r="F31" s="494">
        <f t="shared" si="19"/>
        <v>0</v>
      </c>
      <c r="G31" s="494">
        <f t="shared" si="19"/>
        <v>15805000</v>
      </c>
      <c r="H31" s="494">
        <f t="shared" si="19"/>
        <v>15805000</v>
      </c>
      <c r="I31" s="494">
        <f t="shared" si="19"/>
        <v>15805000</v>
      </c>
      <c r="J31" s="494">
        <f t="shared" si="19"/>
        <v>15805000</v>
      </c>
      <c r="K31" s="494">
        <f t="shared" si="19"/>
        <v>15805000</v>
      </c>
      <c r="L31" s="495">
        <f t="shared" si="19"/>
        <v>15805000</v>
      </c>
      <c r="M31" s="117"/>
      <c r="N31" s="117"/>
      <c r="O31" s="117"/>
      <c r="P31" s="117"/>
    </row>
    <row r="32" spans="1:28" s="250" customFormat="1" ht="13.5" thickBot="1" x14ac:dyDescent="0.35">
      <c r="A32" s="530" t="s">
        <v>468</v>
      </c>
      <c r="B32" s="429">
        <f t="shared" ref="B32:L32" si="20">B883</f>
        <v>0</v>
      </c>
      <c r="C32" s="429">
        <f t="shared" si="20"/>
        <v>0</v>
      </c>
      <c r="D32" s="429">
        <f t="shared" si="20"/>
        <v>0</v>
      </c>
      <c r="E32" s="429">
        <f t="shared" si="20"/>
        <v>0</v>
      </c>
      <c r="F32" s="429">
        <f t="shared" si="20"/>
        <v>0</v>
      </c>
      <c r="G32" s="429">
        <f t="shared" si="20"/>
        <v>0</v>
      </c>
      <c r="H32" s="429">
        <f t="shared" si="20"/>
        <v>0</v>
      </c>
      <c r="I32" s="429">
        <f t="shared" si="20"/>
        <v>0</v>
      </c>
      <c r="J32" s="429">
        <f t="shared" si="20"/>
        <v>0</v>
      </c>
      <c r="K32" s="429">
        <f t="shared" si="20"/>
        <v>0</v>
      </c>
      <c r="L32" s="439">
        <f t="shared" si="20"/>
        <v>0</v>
      </c>
      <c r="M32" s="117"/>
      <c r="N32" s="117"/>
      <c r="O32" s="117"/>
      <c r="P32" s="117"/>
    </row>
    <row r="33" spans="1:25" s="250" customFormat="1" ht="13.5" hidden="1" thickBot="1" x14ac:dyDescent="0.35">
      <c r="A33" s="478" t="s">
        <v>15</v>
      </c>
      <c r="B33" s="248"/>
      <c r="C33" s="248"/>
      <c r="D33" s="248"/>
      <c r="E33" s="248"/>
      <c r="F33" s="248"/>
      <c r="G33" s="248"/>
      <c r="H33" s="248"/>
      <c r="I33" s="248"/>
      <c r="J33" s="248"/>
      <c r="K33" s="248"/>
      <c r="L33" s="249"/>
      <c r="M33" s="117"/>
      <c r="N33" s="117"/>
      <c r="O33" s="117"/>
      <c r="P33" s="117"/>
    </row>
    <row r="34" spans="1:25" s="250" customFormat="1" ht="52.5" hidden="1" thickBot="1" x14ac:dyDescent="0.35">
      <c r="A34" s="523" t="s">
        <v>16</v>
      </c>
      <c r="B34" s="562"/>
      <c r="C34" s="562"/>
      <c r="D34" s="562"/>
      <c r="E34" s="562"/>
      <c r="F34" s="562"/>
      <c r="G34" s="562"/>
      <c r="H34" s="562"/>
      <c r="I34" s="562"/>
      <c r="J34" s="562"/>
      <c r="K34" s="562"/>
      <c r="L34" s="563"/>
      <c r="M34" s="117"/>
      <c r="N34" s="117"/>
      <c r="O34" s="117"/>
      <c r="P34" s="117"/>
    </row>
    <row r="35" spans="1:25" s="250" customFormat="1" x14ac:dyDescent="0.3">
      <c r="A35" s="475" t="s">
        <v>469</v>
      </c>
      <c r="B35" s="455">
        <f>B36+B37</f>
        <v>6400000</v>
      </c>
      <c r="C35" s="455">
        <f t="shared" ref="C35:L35" si="21">C36+C37</f>
        <v>0</v>
      </c>
      <c r="D35" s="455">
        <f t="shared" si="21"/>
        <v>0</v>
      </c>
      <c r="E35" s="455">
        <f t="shared" si="21"/>
        <v>0</v>
      </c>
      <c r="F35" s="455">
        <f t="shared" si="21"/>
        <v>0</v>
      </c>
      <c r="G35" s="455">
        <f t="shared" si="21"/>
        <v>1066666.6666666667</v>
      </c>
      <c r="H35" s="455">
        <f t="shared" si="21"/>
        <v>1066666.6666666667</v>
      </c>
      <c r="I35" s="455">
        <f t="shared" si="21"/>
        <v>1066666.6666666667</v>
      </c>
      <c r="J35" s="455">
        <f t="shared" si="21"/>
        <v>1066666.6666666667</v>
      </c>
      <c r="K35" s="455">
        <f t="shared" si="21"/>
        <v>1066666.6666666667</v>
      </c>
      <c r="L35" s="456">
        <f t="shared" si="21"/>
        <v>1066666.6666666667</v>
      </c>
      <c r="M35" s="117"/>
      <c r="N35" s="117"/>
      <c r="O35" s="117"/>
      <c r="P35" s="117"/>
    </row>
    <row r="36" spans="1:25" s="250" customFormat="1" ht="13.5" thickBot="1" x14ac:dyDescent="0.35">
      <c r="A36" s="478" t="s">
        <v>15</v>
      </c>
      <c r="B36" s="463">
        <f>B260</f>
        <v>6400000</v>
      </c>
      <c r="C36" s="463">
        <f t="shared" ref="C36:L37" si="22">C260</f>
        <v>0</v>
      </c>
      <c r="D36" s="463">
        <f t="shared" si="22"/>
        <v>0</v>
      </c>
      <c r="E36" s="463">
        <f t="shared" si="22"/>
        <v>0</v>
      </c>
      <c r="F36" s="463">
        <f t="shared" si="22"/>
        <v>0</v>
      </c>
      <c r="G36" s="463">
        <f t="shared" si="22"/>
        <v>1066666.6666666667</v>
      </c>
      <c r="H36" s="463">
        <f t="shared" si="22"/>
        <v>1066666.6666666667</v>
      </c>
      <c r="I36" s="463">
        <f t="shared" si="22"/>
        <v>1066666.6666666667</v>
      </c>
      <c r="J36" s="463">
        <f t="shared" si="22"/>
        <v>1066666.6666666667</v>
      </c>
      <c r="K36" s="463">
        <f t="shared" si="22"/>
        <v>1066666.6666666667</v>
      </c>
      <c r="L36" s="493">
        <f t="shared" si="22"/>
        <v>1066666.6666666667</v>
      </c>
      <c r="M36" s="117"/>
      <c r="N36" s="117"/>
      <c r="O36" s="117"/>
      <c r="P36" s="117"/>
    </row>
    <row r="37" spans="1:25" s="250" customFormat="1" ht="52.5" hidden="1" thickBot="1" x14ac:dyDescent="0.35">
      <c r="A37" s="503" t="s">
        <v>16</v>
      </c>
      <c r="B37" s="463">
        <f>B261</f>
        <v>0</v>
      </c>
      <c r="C37" s="463">
        <f t="shared" si="22"/>
        <v>0</v>
      </c>
      <c r="D37" s="463">
        <f t="shared" si="22"/>
        <v>0</v>
      </c>
      <c r="E37" s="463">
        <f t="shared" si="22"/>
        <v>0</v>
      </c>
      <c r="F37" s="463">
        <f t="shared" si="22"/>
        <v>0</v>
      </c>
      <c r="G37" s="463">
        <f t="shared" si="22"/>
        <v>0</v>
      </c>
      <c r="H37" s="463">
        <f t="shared" si="22"/>
        <v>0</v>
      </c>
      <c r="I37" s="463">
        <f t="shared" si="22"/>
        <v>0</v>
      </c>
      <c r="J37" s="463">
        <f t="shared" si="22"/>
        <v>0</v>
      </c>
      <c r="K37" s="463">
        <f t="shared" si="22"/>
        <v>0</v>
      </c>
      <c r="L37" s="493">
        <f t="shared" si="22"/>
        <v>0</v>
      </c>
      <c r="M37" s="117"/>
      <c r="N37" s="117"/>
      <c r="O37" s="117"/>
      <c r="P37" s="117"/>
    </row>
    <row r="38" spans="1:25" s="250" customFormat="1" ht="26" x14ac:dyDescent="0.3">
      <c r="A38" s="564" t="s">
        <v>470</v>
      </c>
      <c r="B38" s="455">
        <f>B39+B40</f>
        <v>477381429</v>
      </c>
      <c r="C38" s="455">
        <f t="shared" ref="C38:L38" si="23">C39+C40</f>
        <v>0</v>
      </c>
      <c r="D38" s="455">
        <f t="shared" si="23"/>
        <v>0</v>
      </c>
      <c r="E38" s="455">
        <f t="shared" si="23"/>
        <v>0</v>
      </c>
      <c r="F38" s="455">
        <f t="shared" si="23"/>
        <v>0</v>
      </c>
      <c r="G38" s="455">
        <f t="shared" si="23"/>
        <v>79563571.5</v>
      </c>
      <c r="H38" s="455">
        <f t="shared" si="23"/>
        <v>79563571.5</v>
      </c>
      <c r="I38" s="455">
        <f t="shared" si="23"/>
        <v>79563571.5</v>
      </c>
      <c r="J38" s="455">
        <f t="shared" si="23"/>
        <v>79563571.5</v>
      </c>
      <c r="K38" s="455">
        <f t="shared" si="23"/>
        <v>79563571.5</v>
      </c>
      <c r="L38" s="456">
        <f t="shared" si="23"/>
        <v>79563571.5</v>
      </c>
      <c r="M38" s="117"/>
      <c r="N38" s="117"/>
      <c r="O38" s="117"/>
      <c r="P38" s="117"/>
    </row>
    <row r="39" spans="1:25" s="250" customFormat="1" hidden="1" x14ac:dyDescent="0.3">
      <c r="A39" s="534" t="s">
        <v>15</v>
      </c>
      <c r="B39" s="463">
        <f>B263</f>
        <v>0</v>
      </c>
      <c r="C39" s="463">
        <f t="shared" ref="C39:L39" si="24">C263</f>
        <v>0</v>
      </c>
      <c r="D39" s="463">
        <f t="shared" si="24"/>
        <v>0</v>
      </c>
      <c r="E39" s="463">
        <f t="shared" si="24"/>
        <v>0</v>
      </c>
      <c r="F39" s="463">
        <f t="shared" si="24"/>
        <v>0</v>
      </c>
      <c r="G39" s="463">
        <f t="shared" si="24"/>
        <v>0</v>
      </c>
      <c r="H39" s="463">
        <f t="shared" si="24"/>
        <v>0</v>
      </c>
      <c r="I39" s="463">
        <f t="shared" si="24"/>
        <v>0</v>
      </c>
      <c r="J39" s="463">
        <f t="shared" si="24"/>
        <v>0</v>
      </c>
      <c r="K39" s="463">
        <f t="shared" si="24"/>
        <v>0</v>
      </c>
      <c r="L39" s="493">
        <f t="shared" si="24"/>
        <v>0</v>
      </c>
      <c r="M39" s="117"/>
      <c r="N39" s="117"/>
      <c r="O39" s="117"/>
      <c r="P39" s="117"/>
    </row>
    <row r="40" spans="1:25" s="250" customFormat="1" ht="52.5" thickBot="1" x14ac:dyDescent="0.35">
      <c r="A40" s="496" t="s">
        <v>16</v>
      </c>
      <c r="B40" s="494">
        <f t="shared" ref="B40:L40" si="25">B264+B646+B888</f>
        <v>477381429</v>
      </c>
      <c r="C40" s="494">
        <f t="shared" si="25"/>
        <v>0</v>
      </c>
      <c r="D40" s="494">
        <f t="shared" si="25"/>
        <v>0</v>
      </c>
      <c r="E40" s="494">
        <f t="shared" si="25"/>
        <v>0</v>
      </c>
      <c r="F40" s="494">
        <f t="shared" si="25"/>
        <v>0</v>
      </c>
      <c r="G40" s="494">
        <f t="shared" si="25"/>
        <v>79563571.5</v>
      </c>
      <c r="H40" s="494">
        <f t="shared" si="25"/>
        <v>79563571.5</v>
      </c>
      <c r="I40" s="494">
        <f t="shared" si="25"/>
        <v>79563571.5</v>
      </c>
      <c r="J40" s="494">
        <f t="shared" si="25"/>
        <v>79563571.5</v>
      </c>
      <c r="K40" s="494">
        <f t="shared" si="25"/>
        <v>79563571.5</v>
      </c>
      <c r="L40" s="495">
        <f t="shared" si="25"/>
        <v>79563571.5</v>
      </c>
      <c r="M40" s="117"/>
      <c r="N40" s="595"/>
      <c r="O40" s="117"/>
      <c r="P40" s="117"/>
    </row>
    <row r="41" spans="1:25" s="250" customFormat="1" x14ac:dyDescent="0.3">
      <c r="A41" s="475" t="s">
        <v>471</v>
      </c>
      <c r="B41" s="455">
        <f>B42+B43</f>
        <v>21750000</v>
      </c>
      <c r="C41" s="455">
        <f t="shared" ref="C41:L41" si="26">C42+C43</f>
        <v>0</v>
      </c>
      <c r="D41" s="455">
        <f t="shared" si="26"/>
        <v>0</v>
      </c>
      <c r="E41" s="455">
        <f t="shared" si="26"/>
        <v>0</v>
      </c>
      <c r="F41" s="455">
        <f t="shared" si="26"/>
        <v>0</v>
      </c>
      <c r="G41" s="455">
        <f t="shared" si="26"/>
        <v>3625000</v>
      </c>
      <c r="H41" s="455">
        <f t="shared" si="26"/>
        <v>3625000</v>
      </c>
      <c r="I41" s="455">
        <f t="shared" si="26"/>
        <v>3625000</v>
      </c>
      <c r="J41" s="455">
        <f t="shared" si="26"/>
        <v>3625000</v>
      </c>
      <c r="K41" s="455">
        <f t="shared" si="26"/>
        <v>3625000</v>
      </c>
      <c r="L41" s="456">
        <f t="shared" si="26"/>
        <v>3625000</v>
      </c>
      <c r="M41" s="117"/>
      <c r="N41" s="117"/>
      <c r="O41" s="117"/>
      <c r="P41" s="117"/>
    </row>
    <row r="42" spans="1:25" s="122" customFormat="1" hidden="1" x14ac:dyDescent="0.3">
      <c r="A42" s="478" t="s">
        <v>15</v>
      </c>
      <c r="B42" s="147"/>
      <c r="C42" s="147"/>
      <c r="D42" s="147"/>
      <c r="E42" s="147"/>
      <c r="F42" s="147"/>
      <c r="G42" s="147"/>
      <c r="H42" s="147"/>
      <c r="I42" s="147"/>
      <c r="J42" s="147"/>
      <c r="K42" s="147"/>
      <c r="L42" s="151"/>
      <c r="M42" s="117"/>
      <c r="N42" s="117"/>
      <c r="O42" s="117"/>
      <c r="P42" s="117"/>
    </row>
    <row r="43" spans="1:25" s="122" customFormat="1" ht="52.5" thickBot="1" x14ac:dyDescent="0.35">
      <c r="A43" s="503" t="s">
        <v>16</v>
      </c>
      <c r="B43" s="494">
        <f t="shared" ref="B43:L43" si="27">B267+B649</f>
        <v>21750000</v>
      </c>
      <c r="C43" s="494">
        <f t="shared" si="27"/>
        <v>0</v>
      </c>
      <c r="D43" s="494">
        <f t="shared" si="27"/>
        <v>0</v>
      </c>
      <c r="E43" s="494">
        <f t="shared" si="27"/>
        <v>0</v>
      </c>
      <c r="F43" s="494">
        <f t="shared" si="27"/>
        <v>0</v>
      </c>
      <c r="G43" s="494">
        <f t="shared" si="27"/>
        <v>3625000</v>
      </c>
      <c r="H43" s="494">
        <f t="shared" si="27"/>
        <v>3625000</v>
      </c>
      <c r="I43" s="494">
        <f t="shared" si="27"/>
        <v>3625000</v>
      </c>
      <c r="J43" s="494">
        <f t="shared" si="27"/>
        <v>3625000</v>
      </c>
      <c r="K43" s="494">
        <f t="shared" si="27"/>
        <v>3625000</v>
      </c>
      <c r="L43" s="495">
        <f t="shared" si="27"/>
        <v>3625000</v>
      </c>
      <c r="M43" s="117"/>
      <c r="N43" s="117"/>
      <c r="O43" s="117"/>
      <c r="P43" s="117"/>
    </row>
    <row r="44" spans="1:25" s="122" customFormat="1" ht="13.5" thickBot="1" x14ac:dyDescent="0.35">
      <c r="A44" s="566" t="s">
        <v>472</v>
      </c>
      <c r="B44" s="567">
        <f>B45+B46</f>
        <v>0</v>
      </c>
      <c r="C44" s="567">
        <f t="shared" ref="C44:L44" si="28">C45+C46</f>
        <v>0</v>
      </c>
      <c r="D44" s="567">
        <f t="shared" si="28"/>
        <v>0</v>
      </c>
      <c r="E44" s="567">
        <f t="shared" si="28"/>
        <v>0</v>
      </c>
      <c r="F44" s="567">
        <f t="shared" si="28"/>
        <v>0</v>
      </c>
      <c r="G44" s="567">
        <f t="shared" si="28"/>
        <v>0</v>
      </c>
      <c r="H44" s="567">
        <f t="shared" si="28"/>
        <v>0</v>
      </c>
      <c r="I44" s="567">
        <f t="shared" si="28"/>
        <v>0</v>
      </c>
      <c r="J44" s="567">
        <f t="shared" si="28"/>
        <v>0</v>
      </c>
      <c r="K44" s="567">
        <f t="shared" si="28"/>
        <v>0</v>
      </c>
      <c r="L44" s="568">
        <f t="shared" si="28"/>
        <v>0</v>
      </c>
      <c r="M44" s="117"/>
      <c r="N44" s="117"/>
      <c r="O44" s="117"/>
      <c r="P44" s="117"/>
    </row>
    <row r="45" spans="1:25" s="122" customFormat="1" ht="13.5" hidden="1" thickBot="1" x14ac:dyDescent="0.35">
      <c r="A45" s="558" t="s">
        <v>15</v>
      </c>
      <c r="B45" s="173"/>
      <c r="C45" s="173"/>
      <c r="D45" s="173"/>
      <c r="E45" s="173"/>
      <c r="F45" s="173"/>
      <c r="G45" s="173"/>
      <c r="H45" s="173"/>
      <c r="I45" s="173"/>
      <c r="J45" s="173"/>
      <c r="K45" s="173"/>
      <c r="L45" s="175"/>
      <c r="M45" s="117"/>
      <c r="N45" s="117"/>
      <c r="O45" s="117"/>
      <c r="P45" s="117"/>
    </row>
    <row r="46" spans="1:25" s="122" customFormat="1" ht="52.5" hidden="1" thickBot="1" x14ac:dyDescent="0.35">
      <c r="A46" s="503" t="s">
        <v>16</v>
      </c>
      <c r="B46" s="147">
        <f>B891</f>
        <v>0</v>
      </c>
      <c r="C46" s="147">
        <f t="shared" ref="C46:L46" si="29">C891</f>
        <v>0</v>
      </c>
      <c r="D46" s="147">
        <f t="shared" si="29"/>
        <v>0</v>
      </c>
      <c r="E46" s="147">
        <f t="shared" si="29"/>
        <v>0</v>
      </c>
      <c r="F46" s="147">
        <f t="shared" si="29"/>
        <v>0</v>
      </c>
      <c r="G46" s="147">
        <f t="shared" si="29"/>
        <v>0</v>
      </c>
      <c r="H46" s="147">
        <f t="shared" si="29"/>
        <v>0</v>
      </c>
      <c r="I46" s="147">
        <f t="shared" si="29"/>
        <v>0</v>
      </c>
      <c r="J46" s="147">
        <f t="shared" si="29"/>
        <v>0</v>
      </c>
      <c r="K46" s="147">
        <f t="shared" si="29"/>
        <v>0</v>
      </c>
      <c r="L46" s="151">
        <f t="shared" si="29"/>
        <v>0</v>
      </c>
      <c r="M46" s="117"/>
      <c r="N46" s="117"/>
      <c r="O46" s="117"/>
      <c r="P46" s="117"/>
    </row>
    <row r="47" spans="1:25" s="122" customFormat="1" ht="13.5" thickBot="1" x14ac:dyDescent="0.35">
      <c r="A47" s="664" t="s">
        <v>473</v>
      </c>
      <c r="B47" s="665"/>
      <c r="C47" s="665"/>
      <c r="D47" s="665"/>
      <c r="E47" s="665"/>
      <c r="F47" s="665"/>
      <c r="G47" s="665"/>
      <c r="H47" s="665"/>
      <c r="I47" s="665"/>
      <c r="J47" s="665"/>
      <c r="K47" s="665"/>
      <c r="L47" s="666"/>
      <c r="M47" s="117"/>
      <c r="N47" s="117"/>
      <c r="O47" s="117"/>
      <c r="P47" s="117"/>
    </row>
    <row r="48" spans="1:25" s="122" customFormat="1" x14ac:dyDescent="0.3">
      <c r="A48" s="543" t="s">
        <v>9</v>
      </c>
      <c r="B48" s="173">
        <f>B52</f>
        <v>621466391.14285707</v>
      </c>
      <c r="C48" s="173">
        <f t="shared" ref="C48:L48" si="30">C52</f>
        <v>0</v>
      </c>
      <c r="D48" s="173">
        <f t="shared" si="30"/>
        <v>0</v>
      </c>
      <c r="E48" s="173">
        <f t="shared" si="30"/>
        <v>0</v>
      </c>
      <c r="F48" s="173">
        <f t="shared" si="30"/>
        <v>0</v>
      </c>
      <c r="G48" s="173">
        <f t="shared" si="30"/>
        <v>103577731.85714285</v>
      </c>
      <c r="H48" s="173">
        <f t="shared" si="30"/>
        <v>103577731.85714285</v>
      </c>
      <c r="I48" s="173">
        <f t="shared" si="30"/>
        <v>103577731.85714285</v>
      </c>
      <c r="J48" s="173">
        <f t="shared" si="30"/>
        <v>103577731.85714285</v>
      </c>
      <c r="K48" s="173">
        <f t="shared" si="30"/>
        <v>103577731.85714285</v>
      </c>
      <c r="L48" s="175">
        <f t="shared" si="30"/>
        <v>103577731.85714285</v>
      </c>
      <c r="M48" s="117"/>
      <c r="N48" s="117"/>
      <c r="O48" s="117"/>
      <c r="P48" s="117"/>
      <c r="Q48" s="464"/>
      <c r="R48" s="464"/>
      <c r="S48" s="464"/>
      <c r="T48" s="464"/>
      <c r="U48" s="464"/>
      <c r="V48" s="464"/>
      <c r="W48" s="464"/>
      <c r="X48" s="464"/>
      <c r="Y48" s="464"/>
    </row>
    <row r="49" spans="1:25" hidden="1" x14ac:dyDescent="0.3">
      <c r="A49" s="107" t="s">
        <v>10</v>
      </c>
      <c r="B49" s="171"/>
      <c r="C49" s="171"/>
      <c r="D49" s="171"/>
      <c r="E49" s="171"/>
      <c r="F49" s="171"/>
      <c r="G49" s="171"/>
      <c r="H49" s="171"/>
      <c r="I49" s="171"/>
      <c r="J49" s="171"/>
      <c r="K49" s="171"/>
      <c r="L49" s="172"/>
      <c r="Q49" s="464"/>
      <c r="R49" s="464"/>
      <c r="S49" s="464"/>
      <c r="T49" s="464"/>
      <c r="U49" s="464"/>
      <c r="V49" s="464"/>
      <c r="W49" s="464"/>
      <c r="X49" s="464"/>
      <c r="Y49" s="464"/>
    </row>
    <row r="50" spans="1:25" hidden="1" x14ac:dyDescent="0.3">
      <c r="A50" s="107" t="s">
        <v>11</v>
      </c>
      <c r="B50" s="171"/>
      <c r="C50" s="171"/>
      <c r="D50" s="171"/>
      <c r="E50" s="171"/>
      <c r="F50" s="171"/>
      <c r="G50" s="171"/>
      <c r="H50" s="171"/>
      <c r="I50" s="171"/>
      <c r="J50" s="171"/>
      <c r="K50" s="171"/>
      <c r="L50" s="172"/>
      <c r="Q50" s="464"/>
      <c r="R50" s="464"/>
      <c r="S50" s="464"/>
      <c r="T50" s="464"/>
      <c r="U50" s="464"/>
      <c r="V50" s="464"/>
      <c r="W50" s="464"/>
      <c r="X50" s="464"/>
      <c r="Y50" s="464"/>
    </row>
    <row r="51" spans="1:25" ht="26" hidden="1" x14ac:dyDescent="0.3">
      <c r="A51" s="107" t="s">
        <v>12</v>
      </c>
      <c r="B51" s="171"/>
      <c r="C51" s="171"/>
      <c r="D51" s="171"/>
      <c r="E51" s="171"/>
      <c r="F51" s="171"/>
      <c r="G51" s="171"/>
      <c r="H51" s="171"/>
      <c r="I51" s="171"/>
      <c r="J51" s="171"/>
      <c r="K51" s="171"/>
      <c r="L51" s="172"/>
      <c r="Q51" s="464"/>
      <c r="R51" s="464"/>
      <c r="S51" s="464"/>
      <c r="T51" s="464"/>
      <c r="U51" s="464"/>
      <c r="V51" s="464"/>
      <c r="W51" s="464"/>
      <c r="X51" s="464"/>
      <c r="Y51" s="464"/>
    </row>
    <row r="52" spans="1:25" s="122" customFormat="1" x14ac:dyDescent="0.3">
      <c r="A52" s="146" t="s">
        <v>13</v>
      </c>
      <c r="B52" s="147">
        <f>B54+B55</f>
        <v>621466391.14285707</v>
      </c>
      <c r="C52" s="147">
        <f t="shared" ref="C52:L52" si="31">C54+C55</f>
        <v>0</v>
      </c>
      <c r="D52" s="147">
        <f t="shared" si="31"/>
        <v>0</v>
      </c>
      <c r="E52" s="147">
        <f t="shared" si="31"/>
        <v>0</v>
      </c>
      <c r="F52" s="147">
        <f t="shared" si="31"/>
        <v>0</v>
      </c>
      <c r="G52" s="147">
        <f t="shared" si="31"/>
        <v>103577731.85714285</v>
      </c>
      <c r="H52" s="147">
        <f t="shared" si="31"/>
        <v>103577731.85714285</v>
      </c>
      <c r="I52" s="147">
        <f t="shared" si="31"/>
        <v>103577731.85714285</v>
      </c>
      <c r="J52" s="147">
        <f t="shared" si="31"/>
        <v>103577731.85714285</v>
      </c>
      <c r="K52" s="147">
        <f t="shared" si="31"/>
        <v>103577731.85714285</v>
      </c>
      <c r="L52" s="151">
        <f t="shared" si="31"/>
        <v>103577731.85714285</v>
      </c>
      <c r="M52" s="117"/>
      <c r="N52" s="117"/>
      <c r="O52" s="117"/>
      <c r="P52" s="117"/>
      <c r="Q52" s="464"/>
      <c r="R52" s="464"/>
      <c r="S52" s="464"/>
      <c r="T52" s="464"/>
      <c r="U52" s="464"/>
      <c r="V52" s="464"/>
      <c r="W52" s="464"/>
      <c r="X52" s="464"/>
      <c r="Y52" s="464"/>
    </row>
    <row r="53" spans="1:25" hidden="1" x14ac:dyDescent="0.3">
      <c r="A53" s="148" t="s">
        <v>14</v>
      </c>
      <c r="B53" s="171"/>
      <c r="C53" s="171"/>
      <c r="D53" s="171"/>
      <c r="E53" s="171"/>
      <c r="F53" s="171"/>
      <c r="G53" s="171"/>
      <c r="H53" s="171"/>
      <c r="I53" s="171"/>
      <c r="J53" s="171"/>
      <c r="K53" s="171"/>
      <c r="L53" s="172"/>
      <c r="Q53" s="464"/>
      <c r="R53" s="464"/>
      <c r="S53" s="464"/>
      <c r="T53" s="464"/>
      <c r="U53" s="464"/>
      <c r="V53" s="464"/>
      <c r="W53" s="464"/>
      <c r="X53" s="464"/>
      <c r="Y53" s="464"/>
    </row>
    <row r="54" spans="1:25" x14ac:dyDescent="0.3">
      <c r="A54" s="148" t="s">
        <v>15</v>
      </c>
      <c r="B54" s="149">
        <f t="shared" ref="B54:L54" si="32">B77+B106+B135+B164+B210+B228</f>
        <v>82400000</v>
      </c>
      <c r="C54" s="149">
        <f t="shared" si="32"/>
        <v>0</v>
      </c>
      <c r="D54" s="149">
        <f t="shared" si="32"/>
        <v>0</v>
      </c>
      <c r="E54" s="149">
        <f t="shared" si="32"/>
        <v>0</v>
      </c>
      <c r="F54" s="149">
        <f t="shared" si="32"/>
        <v>0</v>
      </c>
      <c r="G54" s="149">
        <f t="shared" si="32"/>
        <v>13733333.333333332</v>
      </c>
      <c r="H54" s="149">
        <f t="shared" si="32"/>
        <v>13733333.333333332</v>
      </c>
      <c r="I54" s="149">
        <f t="shared" si="32"/>
        <v>13733333.333333332</v>
      </c>
      <c r="J54" s="149">
        <f t="shared" si="32"/>
        <v>13733333.333333332</v>
      </c>
      <c r="K54" s="149">
        <f t="shared" si="32"/>
        <v>13733333.333333332</v>
      </c>
      <c r="L54" s="178">
        <f t="shared" si="32"/>
        <v>13733333.333333332</v>
      </c>
      <c r="Q54" s="464"/>
      <c r="R54" s="464"/>
      <c r="S54" s="464"/>
      <c r="T54" s="464"/>
      <c r="U54" s="464"/>
      <c r="V54" s="464"/>
      <c r="W54" s="464"/>
      <c r="X54" s="464"/>
      <c r="Y54" s="464"/>
    </row>
    <row r="55" spans="1:25" ht="52.5" thickBot="1" x14ac:dyDescent="0.35">
      <c r="A55" s="150" t="s">
        <v>16</v>
      </c>
      <c r="B55" s="177">
        <f t="shared" ref="B55:L55" si="33">B78+B107+B136+B165+B211+B229</f>
        <v>539066391.14285707</v>
      </c>
      <c r="C55" s="177">
        <f t="shared" si="33"/>
        <v>0</v>
      </c>
      <c r="D55" s="177">
        <f t="shared" si="33"/>
        <v>0</v>
      </c>
      <c r="E55" s="177">
        <f t="shared" si="33"/>
        <v>0</v>
      </c>
      <c r="F55" s="177">
        <f t="shared" si="33"/>
        <v>0</v>
      </c>
      <c r="G55" s="177">
        <f t="shared" si="33"/>
        <v>89844398.523809522</v>
      </c>
      <c r="H55" s="177">
        <f t="shared" si="33"/>
        <v>89844398.523809522</v>
      </c>
      <c r="I55" s="177">
        <f t="shared" si="33"/>
        <v>89844398.523809522</v>
      </c>
      <c r="J55" s="177">
        <f t="shared" si="33"/>
        <v>89844398.523809522</v>
      </c>
      <c r="K55" s="177">
        <f t="shared" si="33"/>
        <v>89844398.523809522</v>
      </c>
      <c r="L55" s="179">
        <f t="shared" si="33"/>
        <v>89844398.523809522</v>
      </c>
      <c r="Q55" s="464"/>
      <c r="R55" s="464"/>
      <c r="S55" s="464"/>
      <c r="T55" s="464"/>
      <c r="U55" s="464"/>
      <c r="V55" s="464"/>
      <c r="W55" s="464"/>
      <c r="X55" s="464"/>
      <c r="Y55" s="464"/>
    </row>
    <row r="56" spans="1:25" s="250" customFormat="1" x14ac:dyDescent="0.3">
      <c r="A56" s="475" t="s">
        <v>461</v>
      </c>
      <c r="B56" s="476"/>
      <c r="C56" s="476"/>
      <c r="D56" s="476"/>
      <c r="E56" s="476"/>
      <c r="F56" s="476"/>
      <c r="G56" s="476"/>
      <c r="H56" s="476"/>
      <c r="I56" s="476"/>
      <c r="J56" s="476"/>
      <c r="K56" s="476"/>
      <c r="L56" s="477"/>
      <c r="M56" s="117"/>
      <c r="N56" s="117"/>
      <c r="O56" s="117"/>
      <c r="P56" s="117"/>
    </row>
    <row r="57" spans="1:25" s="250" customFormat="1" x14ac:dyDescent="0.3">
      <c r="A57" s="478" t="s">
        <v>462</v>
      </c>
      <c r="B57" s="451"/>
      <c r="C57" s="451"/>
      <c r="D57" s="451"/>
      <c r="E57" s="451"/>
      <c r="F57" s="451"/>
      <c r="G57" s="451"/>
      <c r="H57" s="451"/>
      <c r="I57" s="451"/>
      <c r="J57" s="451"/>
      <c r="K57" s="451"/>
      <c r="L57" s="479"/>
      <c r="M57" s="117"/>
      <c r="N57" s="117"/>
      <c r="O57" s="117"/>
      <c r="P57" s="117"/>
    </row>
    <row r="58" spans="1:25" s="122" customFormat="1" x14ac:dyDescent="0.3">
      <c r="A58" s="480" t="s">
        <v>464</v>
      </c>
      <c r="B58" s="451">
        <f>B110+B168</f>
        <v>405925000</v>
      </c>
      <c r="C58" s="451">
        <f t="shared" ref="C58:L58" si="34">C110+C168</f>
        <v>0</v>
      </c>
      <c r="D58" s="451">
        <f t="shared" si="34"/>
        <v>0</v>
      </c>
      <c r="E58" s="451">
        <f t="shared" si="34"/>
        <v>0</v>
      </c>
      <c r="F58" s="451">
        <f t="shared" si="34"/>
        <v>0</v>
      </c>
      <c r="G58" s="451">
        <f t="shared" si="34"/>
        <v>67654166.666666672</v>
      </c>
      <c r="H58" s="451">
        <f t="shared" si="34"/>
        <v>67654166.666666672</v>
      </c>
      <c r="I58" s="451">
        <f t="shared" si="34"/>
        <v>67654166.666666672</v>
      </c>
      <c r="J58" s="451">
        <f t="shared" si="34"/>
        <v>67654166.666666672</v>
      </c>
      <c r="K58" s="451">
        <f t="shared" si="34"/>
        <v>67654166.666666672</v>
      </c>
      <c r="L58" s="479">
        <f t="shared" si="34"/>
        <v>67654166.666666672</v>
      </c>
      <c r="M58" s="117"/>
      <c r="N58" s="117"/>
      <c r="O58" s="117"/>
      <c r="P58" s="117"/>
    </row>
    <row r="59" spans="1:25" s="122" customFormat="1" x14ac:dyDescent="0.3">
      <c r="A59" s="534" t="s">
        <v>15</v>
      </c>
      <c r="B59" s="452">
        <f t="shared" ref="B59:L59" si="35">B111+B169</f>
        <v>77500000</v>
      </c>
      <c r="C59" s="452">
        <f t="shared" si="35"/>
        <v>0</v>
      </c>
      <c r="D59" s="452">
        <f t="shared" si="35"/>
        <v>0</v>
      </c>
      <c r="E59" s="452">
        <f t="shared" si="35"/>
        <v>0</v>
      </c>
      <c r="F59" s="452">
        <f t="shared" si="35"/>
        <v>0</v>
      </c>
      <c r="G59" s="452">
        <f t="shared" si="35"/>
        <v>12916666.666666666</v>
      </c>
      <c r="H59" s="452">
        <f t="shared" si="35"/>
        <v>12916666.666666666</v>
      </c>
      <c r="I59" s="452">
        <f t="shared" si="35"/>
        <v>12916666.666666666</v>
      </c>
      <c r="J59" s="452">
        <f t="shared" si="35"/>
        <v>12916666.666666666</v>
      </c>
      <c r="K59" s="452">
        <f t="shared" si="35"/>
        <v>12916666.666666666</v>
      </c>
      <c r="L59" s="459">
        <f t="shared" si="35"/>
        <v>12916666.666666666</v>
      </c>
      <c r="M59" s="117"/>
      <c r="N59" s="117"/>
      <c r="O59" s="117"/>
      <c r="P59" s="117"/>
    </row>
    <row r="60" spans="1:25" s="122" customFormat="1" ht="52" x14ac:dyDescent="0.3">
      <c r="A60" s="534" t="s">
        <v>16</v>
      </c>
      <c r="B60" s="452">
        <f t="shared" ref="B60:L60" si="36">B112+B170</f>
        <v>328425000</v>
      </c>
      <c r="C60" s="452">
        <f t="shared" si="36"/>
        <v>0</v>
      </c>
      <c r="D60" s="452">
        <f t="shared" si="36"/>
        <v>0</v>
      </c>
      <c r="E60" s="452">
        <f t="shared" si="36"/>
        <v>0</v>
      </c>
      <c r="F60" s="452">
        <f t="shared" si="36"/>
        <v>0</v>
      </c>
      <c r="G60" s="452">
        <f t="shared" si="36"/>
        <v>54737500</v>
      </c>
      <c r="H60" s="452">
        <f t="shared" si="36"/>
        <v>54737500</v>
      </c>
      <c r="I60" s="452">
        <f t="shared" si="36"/>
        <v>54737500</v>
      </c>
      <c r="J60" s="452">
        <f t="shared" si="36"/>
        <v>54737500</v>
      </c>
      <c r="K60" s="452">
        <f t="shared" si="36"/>
        <v>54737500</v>
      </c>
      <c r="L60" s="459">
        <f t="shared" si="36"/>
        <v>54737500</v>
      </c>
      <c r="M60" s="117"/>
      <c r="N60" s="117"/>
      <c r="O60" s="117"/>
      <c r="P60" s="117"/>
    </row>
    <row r="61" spans="1:25" s="122" customFormat="1" x14ac:dyDescent="0.3">
      <c r="A61" s="481" t="s">
        <v>465</v>
      </c>
      <c r="B61" s="451">
        <f>B84</f>
        <v>12859897.142857144</v>
      </c>
      <c r="C61" s="451">
        <f t="shared" ref="C61:L61" si="37">C84</f>
        <v>0</v>
      </c>
      <c r="D61" s="451">
        <f t="shared" si="37"/>
        <v>0</v>
      </c>
      <c r="E61" s="451">
        <f t="shared" si="37"/>
        <v>0</v>
      </c>
      <c r="F61" s="451">
        <f t="shared" si="37"/>
        <v>0</v>
      </c>
      <c r="G61" s="451">
        <f t="shared" si="37"/>
        <v>2143316.1904761908</v>
      </c>
      <c r="H61" s="451">
        <f t="shared" si="37"/>
        <v>2143316.1904761908</v>
      </c>
      <c r="I61" s="451">
        <f t="shared" si="37"/>
        <v>2143316.1904761908</v>
      </c>
      <c r="J61" s="451">
        <f t="shared" si="37"/>
        <v>2143316.1904761908</v>
      </c>
      <c r="K61" s="451">
        <f t="shared" si="37"/>
        <v>2143316.1904761908</v>
      </c>
      <c r="L61" s="479">
        <f t="shared" si="37"/>
        <v>2143316.1904761908</v>
      </c>
      <c r="M61" s="117"/>
      <c r="N61" s="117"/>
      <c r="O61" s="117"/>
      <c r="P61" s="117"/>
    </row>
    <row r="62" spans="1:25" s="122" customFormat="1" hidden="1" x14ac:dyDescent="0.3">
      <c r="A62" s="449" t="s">
        <v>15</v>
      </c>
      <c r="B62" s="452">
        <f t="shared" ref="B62:L62" si="38">B85</f>
        <v>0</v>
      </c>
      <c r="C62" s="452">
        <f t="shared" si="38"/>
        <v>0</v>
      </c>
      <c r="D62" s="452">
        <f t="shared" si="38"/>
        <v>0</v>
      </c>
      <c r="E62" s="452">
        <f t="shared" si="38"/>
        <v>0</v>
      </c>
      <c r="F62" s="452">
        <f t="shared" si="38"/>
        <v>0</v>
      </c>
      <c r="G62" s="452">
        <f t="shared" si="38"/>
        <v>0</v>
      </c>
      <c r="H62" s="452">
        <f t="shared" si="38"/>
        <v>0</v>
      </c>
      <c r="I62" s="452">
        <f t="shared" si="38"/>
        <v>0</v>
      </c>
      <c r="J62" s="452">
        <f t="shared" si="38"/>
        <v>0</v>
      </c>
      <c r="K62" s="452">
        <f t="shared" si="38"/>
        <v>0</v>
      </c>
      <c r="L62" s="459">
        <f t="shared" si="38"/>
        <v>0</v>
      </c>
      <c r="M62" s="117"/>
      <c r="N62" s="117"/>
      <c r="O62" s="117"/>
      <c r="P62" s="117"/>
    </row>
    <row r="63" spans="1:25" s="122" customFormat="1" ht="52" x14ac:dyDescent="0.3">
      <c r="A63" s="534" t="s">
        <v>16</v>
      </c>
      <c r="B63" s="452">
        <f t="shared" ref="B63:L63" si="39">B86</f>
        <v>12859897.142857144</v>
      </c>
      <c r="C63" s="452">
        <f t="shared" si="39"/>
        <v>0</v>
      </c>
      <c r="D63" s="452">
        <f t="shared" si="39"/>
        <v>0</v>
      </c>
      <c r="E63" s="452">
        <f t="shared" si="39"/>
        <v>0</v>
      </c>
      <c r="F63" s="452">
        <f t="shared" si="39"/>
        <v>0</v>
      </c>
      <c r="G63" s="452">
        <f t="shared" si="39"/>
        <v>2143316.1904761908</v>
      </c>
      <c r="H63" s="452">
        <f t="shared" si="39"/>
        <v>2143316.1904761908</v>
      </c>
      <c r="I63" s="452">
        <f t="shared" si="39"/>
        <v>2143316.1904761908</v>
      </c>
      <c r="J63" s="452">
        <f t="shared" si="39"/>
        <v>2143316.1904761908</v>
      </c>
      <c r="K63" s="452">
        <f t="shared" si="39"/>
        <v>2143316.1904761908</v>
      </c>
      <c r="L63" s="459">
        <f t="shared" si="39"/>
        <v>2143316.1904761908</v>
      </c>
      <c r="M63" s="117"/>
      <c r="N63" s="117"/>
      <c r="O63" s="117"/>
      <c r="P63" s="117"/>
    </row>
    <row r="64" spans="1:25" s="122" customFormat="1" x14ac:dyDescent="0.3">
      <c r="A64" s="481" t="s">
        <v>466</v>
      </c>
      <c r="B64" s="451">
        <f t="shared" ref="B64:L64" si="40">B81+B113+B139+B232</f>
        <v>120031494</v>
      </c>
      <c r="C64" s="451">
        <f t="shared" si="40"/>
        <v>0</v>
      </c>
      <c r="D64" s="451">
        <f t="shared" si="40"/>
        <v>0</v>
      </c>
      <c r="E64" s="451">
        <f t="shared" si="40"/>
        <v>0</v>
      </c>
      <c r="F64" s="451">
        <f t="shared" si="40"/>
        <v>0</v>
      </c>
      <c r="G64" s="451">
        <f t="shared" si="40"/>
        <v>20005249</v>
      </c>
      <c r="H64" s="451">
        <f t="shared" si="40"/>
        <v>20005249</v>
      </c>
      <c r="I64" s="451">
        <f t="shared" si="40"/>
        <v>20005249</v>
      </c>
      <c r="J64" s="451">
        <f t="shared" si="40"/>
        <v>20005249</v>
      </c>
      <c r="K64" s="451">
        <f t="shared" si="40"/>
        <v>20005249</v>
      </c>
      <c r="L64" s="479">
        <f t="shared" si="40"/>
        <v>20005249</v>
      </c>
      <c r="M64" s="117"/>
      <c r="N64" s="117"/>
      <c r="O64" s="117"/>
      <c r="P64" s="117"/>
    </row>
    <row r="65" spans="1:16" s="122" customFormat="1" x14ac:dyDescent="0.3">
      <c r="A65" s="534" t="s">
        <v>15</v>
      </c>
      <c r="B65" s="452">
        <f t="shared" ref="B65:L65" si="41">B82+B114+B140+B233</f>
        <v>4900000</v>
      </c>
      <c r="C65" s="452">
        <f t="shared" si="41"/>
        <v>0</v>
      </c>
      <c r="D65" s="452">
        <f t="shared" si="41"/>
        <v>0</v>
      </c>
      <c r="E65" s="452">
        <f t="shared" si="41"/>
        <v>0</v>
      </c>
      <c r="F65" s="452">
        <f t="shared" si="41"/>
        <v>0</v>
      </c>
      <c r="G65" s="452">
        <f t="shared" si="41"/>
        <v>816666.66666666663</v>
      </c>
      <c r="H65" s="452">
        <f t="shared" si="41"/>
        <v>816666.66666666663</v>
      </c>
      <c r="I65" s="452">
        <f t="shared" si="41"/>
        <v>816666.66666666663</v>
      </c>
      <c r="J65" s="452">
        <f t="shared" si="41"/>
        <v>816666.66666666663</v>
      </c>
      <c r="K65" s="452">
        <f t="shared" si="41"/>
        <v>816666.66666666663</v>
      </c>
      <c r="L65" s="459">
        <f t="shared" si="41"/>
        <v>816666.66666666663</v>
      </c>
      <c r="M65" s="117"/>
      <c r="N65" s="117"/>
      <c r="O65" s="117"/>
      <c r="P65" s="117"/>
    </row>
    <row r="66" spans="1:16" s="122" customFormat="1" ht="52" x14ac:dyDescent="0.3">
      <c r="A66" s="534" t="s">
        <v>16</v>
      </c>
      <c r="B66" s="452">
        <f t="shared" ref="B66:L66" si="42">B83+B115+B141+B234</f>
        <v>115131494</v>
      </c>
      <c r="C66" s="452">
        <f t="shared" si="42"/>
        <v>0</v>
      </c>
      <c r="D66" s="452">
        <f t="shared" si="42"/>
        <v>0</v>
      </c>
      <c r="E66" s="452">
        <f t="shared" si="42"/>
        <v>0</v>
      </c>
      <c r="F66" s="452">
        <f t="shared" si="42"/>
        <v>0</v>
      </c>
      <c r="G66" s="452">
        <f t="shared" si="42"/>
        <v>19188582.333333336</v>
      </c>
      <c r="H66" s="452">
        <f t="shared" si="42"/>
        <v>19188582.333333336</v>
      </c>
      <c r="I66" s="452">
        <f t="shared" si="42"/>
        <v>19188582.333333336</v>
      </c>
      <c r="J66" s="452">
        <f t="shared" si="42"/>
        <v>19188582.333333336</v>
      </c>
      <c r="K66" s="452">
        <f t="shared" si="42"/>
        <v>19188582.333333336</v>
      </c>
      <c r="L66" s="459">
        <f t="shared" si="42"/>
        <v>19188582.333333336</v>
      </c>
      <c r="M66" s="117"/>
      <c r="N66" s="117"/>
      <c r="O66" s="117"/>
      <c r="P66" s="117"/>
    </row>
    <row r="67" spans="1:16" s="122" customFormat="1" x14ac:dyDescent="0.3">
      <c r="A67" s="480" t="s">
        <v>467</v>
      </c>
      <c r="B67" s="451">
        <f>B142+B214</f>
        <v>82650000</v>
      </c>
      <c r="C67" s="451">
        <f t="shared" ref="C67:L67" si="43">C142+C214</f>
        <v>0</v>
      </c>
      <c r="D67" s="451">
        <f t="shared" si="43"/>
        <v>0</v>
      </c>
      <c r="E67" s="451">
        <f t="shared" si="43"/>
        <v>0</v>
      </c>
      <c r="F67" s="451">
        <f t="shared" si="43"/>
        <v>0</v>
      </c>
      <c r="G67" s="451">
        <f t="shared" si="43"/>
        <v>13775000</v>
      </c>
      <c r="H67" s="451">
        <f t="shared" si="43"/>
        <v>13775000</v>
      </c>
      <c r="I67" s="451">
        <f t="shared" si="43"/>
        <v>13775000</v>
      </c>
      <c r="J67" s="451">
        <f t="shared" si="43"/>
        <v>13775000</v>
      </c>
      <c r="K67" s="451">
        <f t="shared" si="43"/>
        <v>13775000</v>
      </c>
      <c r="L67" s="479">
        <f t="shared" si="43"/>
        <v>13775000</v>
      </c>
      <c r="M67" s="117"/>
      <c r="N67" s="117"/>
      <c r="O67" s="117"/>
      <c r="P67" s="117"/>
    </row>
    <row r="68" spans="1:16" s="122" customFormat="1" hidden="1" x14ac:dyDescent="0.3">
      <c r="A68" s="449" t="s">
        <v>15</v>
      </c>
      <c r="B68" s="452">
        <f t="shared" ref="B68:L69" si="44">B143+B215</f>
        <v>0</v>
      </c>
      <c r="C68" s="452">
        <f t="shared" si="44"/>
        <v>0</v>
      </c>
      <c r="D68" s="452">
        <f t="shared" si="44"/>
        <v>0</v>
      </c>
      <c r="E68" s="452">
        <f t="shared" si="44"/>
        <v>0</v>
      </c>
      <c r="F68" s="452">
        <f t="shared" si="44"/>
        <v>0</v>
      </c>
      <c r="G68" s="452">
        <f t="shared" si="44"/>
        <v>0</v>
      </c>
      <c r="H68" s="452">
        <f t="shared" si="44"/>
        <v>0</v>
      </c>
      <c r="I68" s="452">
        <f t="shared" si="44"/>
        <v>0</v>
      </c>
      <c r="J68" s="452">
        <f t="shared" si="44"/>
        <v>0</v>
      </c>
      <c r="K68" s="452">
        <f t="shared" si="44"/>
        <v>0</v>
      </c>
      <c r="L68" s="459">
        <f t="shared" si="44"/>
        <v>0</v>
      </c>
      <c r="M68" s="117"/>
      <c r="N68" s="117"/>
      <c r="O68" s="117"/>
      <c r="P68" s="117"/>
    </row>
    <row r="69" spans="1:16" s="122" customFormat="1" ht="52.5" thickBot="1" x14ac:dyDescent="0.35">
      <c r="A69" s="534" t="s">
        <v>16</v>
      </c>
      <c r="B69" s="452">
        <f t="shared" si="44"/>
        <v>82650000</v>
      </c>
      <c r="C69" s="452">
        <f t="shared" si="44"/>
        <v>0</v>
      </c>
      <c r="D69" s="452">
        <f t="shared" si="44"/>
        <v>0</v>
      </c>
      <c r="E69" s="452">
        <f t="shared" si="44"/>
        <v>0</v>
      </c>
      <c r="F69" s="452">
        <f t="shared" si="44"/>
        <v>0</v>
      </c>
      <c r="G69" s="452">
        <f t="shared" si="44"/>
        <v>13775000</v>
      </c>
      <c r="H69" s="452">
        <f t="shared" si="44"/>
        <v>13775000</v>
      </c>
      <c r="I69" s="452">
        <f t="shared" si="44"/>
        <v>13775000</v>
      </c>
      <c r="J69" s="452">
        <f t="shared" si="44"/>
        <v>13775000</v>
      </c>
      <c r="K69" s="452">
        <f t="shared" si="44"/>
        <v>13775000</v>
      </c>
      <c r="L69" s="459">
        <f t="shared" si="44"/>
        <v>13775000</v>
      </c>
      <c r="M69" s="117"/>
      <c r="N69" s="117"/>
      <c r="O69" s="117"/>
      <c r="P69" s="117"/>
    </row>
    <row r="70" spans="1:16" s="122" customFormat="1" ht="39" x14ac:dyDescent="0.3">
      <c r="A70" s="447" t="s">
        <v>474</v>
      </c>
      <c r="B70" s="652"/>
      <c r="C70" s="652"/>
      <c r="D70" s="652"/>
      <c r="E70" s="652"/>
      <c r="F70" s="652"/>
      <c r="G70" s="652"/>
      <c r="H70" s="652"/>
      <c r="I70" s="652"/>
      <c r="J70" s="652"/>
      <c r="K70" s="652"/>
      <c r="L70" s="653"/>
      <c r="M70" s="117"/>
      <c r="N70" s="117"/>
      <c r="O70" s="117"/>
      <c r="P70" s="117"/>
    </row>
    <row r="71" spans="1:16" s="122" customFormat="1" ht="17.25" customHeight="1" x14ac:dyDescent="0.3">
      <c r="A71" s="482" t="s">
        <v>9</v>
      </c>
      <c r="B71" s="584">
        <f>B77+B78</f>
        <v>64720583.142857142</v>
      </c>
      <c r="C71" s="584">
        <f t="shared" ref="C71:L71" si="45">C77+C78</f>
        <v>0</v>
      </c>
      <c r="D71" s="584">
        <f t="shared" si="45"/>
        <v>0</v>
      </c>
      <c r="E71" s="584">
        <f t="shared" si="45"/>
        <v>0</v>
      </c>
      <c r="F71" s="584">
        <f t="shared" si="45"/>
        <v>0</v>
      </c>
      <c r="G71" s="584">
        <f t="shared" si="45"/>
        <v>10786763.857142856</v>
      </c>
      <c r="H71" s="584">
        <f t="shared" si="45"/>
        <v>10786763.857142856</v>
      </c>
      <c r="I71" s="584">
        <f t="shared" si="45"/>
        <v>10786763.857142856</v>
      </c>
      <c r="J71" s="584">
        <f t="shared" si="45"/>
        <v>10786763.857142856</v>
      </c>
      <c r="K71" s="584">
        <f t="shared" si="45"/>
        <v>10786763.857142856</v>
      </c>
      <c r="L71" s="585">
        <f t="shared" si="45"/>
        <v>10786763.857142856</v>
      </c>
      <c r="M71" s="117"/>
      <c r="N71" s="117"/>
      <c r="O71" s="117"/>
      <c r="P71" s="117"/>
    </row>
    <row r="72" spans="1:16" ht="12.75" hidden="1" customHeight="1" x14ac:dyDescent="0.3">
      <c r="A72" s="433" t="s">
        <v>10</v>
      </c>
      <c r="B72" s="434"/>
      <c r="C72" s="434"/>
      <c r="D72" s="434"/>
      <c r="E72" s="434"/>
      <c r="F72" s="434"/>
      <c r="G72" s="434"/>
      <c r="H72" s="434"/>
      <c r="I72" s="434"/>
      <c r="J72" s="434"/>
      <c r="K72" s="434"/>
      <c r="L72" s="435"/>
    </row>
    <row r="73" spans="1:16" ht="12.75" hidden="1" customHeight="1" x14ac:dyDescent="0.3">
      <c r="A73" s="433" t="s">
        <v>11</v>
      </c>
      <c r="B73" s="434"/>
      <c r="C73" s="434"/>
      <c r="D73" s="434"/>
      <c r="E73" s="434"/>
      <c r="F73" s="434"/>
      <c r="G73" s="434"/>
      <c r="H73" s="434"/>
      <c r="I73" s="434"/>
      <c r="J73" s="434"/>
      <c r="K73" s="434"/>
      <c r="L73" s="435"/>
    </row>
    <row r="74" spans="1:16" ht="25.5" hidden="1" customHeight="1" x14ac:dyDescent="0.3">
      <c r="A74" s="433" t="s">
        <v>12</v>
      </c>
      <c r="B74" s="434"/>
      <c r="C74" s="434"/>
      <c r="D74" s="434"/>
      <c r="E74" s="434"/>
      <c r="F74" s="434"/>
      <c r="G74" s="434"/>
      <c r="H74" s="434"/>
      <c r="I74" s="434"/>
      <c r="J74" s="434"/>
      <c r="K74" s="434"/>
      <c r="L74" s="435"/>
    </row>
    <row r="75" spans="1:16" s="122" customFormat="1" hidden="1" x14ac:dyDescent="0.3">
      <c r="A75" s="436" t="s">
        <v>13</v>
      </c>
      <c r="B75" s="584"/>
      <c r="C75" s="584"/>
      <c r="D75" s="584"/>
      <c r="E75" s="584"/>
      <c r="F75" s="584"/>
      <c r="G75" s="584"/>
      <c r="H75" s="584"/>
      <c r="I75" s="584"/>
      <c r="J75" s="584"/>
      <c r="K75" s="584"/>
      <c r="L75" s="585"/>
      <c r="M75" s="117"/>
      <c r="N75" s="117"/>
      <c r="O75" s="117"/>
      <c r="P75" s="117"/>
    </row>
    <row r="76" spans="1:16" x14ac:dyDescent="0.3">
      <c r="A76" s="433" t="s">
        <v>14</v>
      </c>
      <c r="B76" s="434"/>
      <c r="C76" s="434"/>
      <c r="D76" s="434"/>
      <c r="E76" s="434"/>
      <c r="F76" s="434"/>
      <c r="G76" s="434"/>
      <c r="H76" s="434"/>
      <c r="I76" s="434"/>
      <c r="J76" s="434"/>
      <c r="K76" s="434"/>
      <c r="L76" s="435"/>
    </row>
    <row r="77" spans="1:16" x14ac:dyDescent="0.3">
      <c r="A77" s="433" t="s">
        <v>15</v>
      </c>
      <c r="B77" s="437">
        <f>B82+B85</f>
        <v>4900000</v>
      </c>
      <c r="C77" s="437">
        <f t="shared" ref="C77:K77" si="46">C82+C85</f>
        <v>0</v>
      </c>
      <c r="D77" s="437">
        <f t="shared" si="46"/>
        <v>0</v>
      </c>
      <c r="E77" s="437">
        <f t="shared" si="46"/>
        <v>0</v>
      </c>
      <c r="F77" s="437">
        <f t="shared" si="46"/>
        <v>0</v>
      </c>
      <c r="G77" s="437">
        <f t="shared" si="46"/>
        <v>816666.66666666663</v>
      </c>
      <c r="H77" s="437">
        <f t="shared" si="46"/>
        <v>816666.66666666663</v>
      </c>
      <c r="I77" s="437">
        <f t="shared" si="46"/>
        <v>816666.66666666663</v>
      </c>
      <c r="J77" s="437">
        <f t="shared" si="46"/>
        <v>816666.66666666663</v>
      </c>
      <c r="K77" s="437">
        <f t="shared" si="46"/>
        <v>816666.66666666663</v>
      </c>
      <c r="L77" s="438">
        <f>L82+L85</f>
        <v>816666.66666666663</v>
      </c>
    </row>
    <row r="78" spans="1:16" ht="52.5" thickBot="1" x14ac:dyDescent="0.35">
      <c r="A78" s="440" t="s">
        <v>16</v>
      </c>
      <c r="B78" s="441">
        <f>B83+B86</f>
        <v>59820583.142857142</v>
      </c>
      <c r="C78" s="441">
        <f t="shared" ref="C78:K78" si="47">C83+C86</f>
        <v>0</v>
      </c>
      <c r="D78" s="441">
        <f t="shared" si="47"/>
        <v>0</v>
      </c>
      <c r="E78" s="441">
        <f t="shared" si="47"/>
        <v>0</v>
      </c>
      <c r="F78" s="441">
        <f t="shared" si="47"/>
        <v>0</v>
      </c>
      <c r="G78" s="441">
        <f t="shared" si="47"/>
        <v>9970097.1904761903</v>
      </c>
      <c r="H78" s="441">
        <f t="shared" si="47"/>
        <v>9970097.1904761903</v>
      </c>
      <c r="I78" s="441">
        <f t="shared" si="47"/>
        <v>9970097.1904761903</v>
      </c>
      <c r="J78" s="441">
        <f t="shared" si="47"/>
        <v>9970097.1904761903</v>
      </c>
      <c r="K78" s="441">
        <f t="shared" si="47"/>
        <v>9970097.1904761903</v>
      </c>
      <c r="L78" s="442">
        <f>L83+L86</f>
        <v>9970097.1904761903</v>
      </c>
    </row>
    <row r="79" spans="1:16" s="397" customFormat="1" x14ac:dyDescent="0.3">
      <c r="A79" s="454" t="s">
        <v>461</v>
      </c>
      <c r="B79" s="455"/>
      <c r="C79" s="455"/>
      <c r="D79" s="455"/>
      <c r="E79" s="455"/>
      <c r="F79" s="455"/>
      <c r="G79" s="455"/>
      <c r="H79" s="455"/>
      <c r="I79" s="455"/>
      <c r="J79" s="455"/>
      <c r="K79" s="455"/>
      <c r="L79" s="456"/>
      <c r="M79" s="117"/>
      <c r="N79" s="117"/>
      <c r="O79" s="117"/>
      <c r="P79" s="117"/>
    </row>
    <row r="80" spans="1:16" s="397" customFormat="1" x14ac:dyDescent="0.3">
      <c r="A80" s="252" t="s">
        <v>462</v>
      </c>
      <c r="B80" s="248"/>
      <c r="C80" s="248"/>
      <c r="D80" s="248"/>
      <c r="E80" s="248"/>
      <c r="F80" s="248"/>
      <c r="G80" s="248"/>
      <c r="H80" s="248"/>
      <c r="I80" s="248"/>
      <c r="J80" s="248"/>
      <c r="K80" s="248"/>
      <c r="L80" s="249"/>
      <c r="M80" s="117"/>
      <c r="N80" s="117"/>
      <c r="O80" s="117"/>
      <c r="P80" s="117"/>
    </row>
    <row r="81" spans="1:16" s="397" customFormat="1" x14ac:dyDescent="0.3">
      <c r="A81" s="481" t="s">
        <v>466</v>
      </c>
      <c r="B81" s="451">
        <f t="shared" ref="B81:L81" si="48">B92+B96</f>
        <v>51860686</v>
      </c>
      <c r="C81" s="451">
        <f t="shared" si="48"/>
        <v>0</v>
      </c>
      <c r="D81" s="451">
        <f t="shared" si="48"/>
        <v>0</v>
      </c>
      <c r="E81" s="451">
        <f t="shared" si="48"/>
        <v>0</v>
      </c>
      <c r="F81" s="451">
        <f t="shared" si="48"/>
        <v>0</v>
      </c>
      <c r="G81" s="451">
        <f t="shared" si="48"/>
        <v>8643447.6666666679</v>
      </c>
      <c r="H81" s="451">
        <f t="shared" si="48"/>
        <v>8643447.6666666679</v>
      </c>
      <c r="I81" s="451">
        <f t="shared" si="48"/>
        <v>8643447.6666666679</v>
      </c>
      <c r="J81" s="451">
        <f t="shared" si="48"/>
        <v>8643447.6666666679</v>
      </c>
      <c r="K81" s="451">
        <f t="shared" si="48"/>
        <v>8643447.6666666679</v>
      </c>
      <c r="L81" s="479">
        <f t="shared" si="48"/>
        <v>8643447.6666666679</v>
      </c>
      <c r="M81" s="117"/>
      <c r="N81" s="117"/>
      <c r="O81" s="117"/>
      <c r="P81" s="117"/>
    </row>
    <row r="82" spans="1:16" s="397" customFormat="1" x14ac:dyDescent="0.3">
      <c r="A82" s="534" t="s">
        <v>15</v>
      </c>
      <c r="B82" s="452">
        <f t="shared" ref="B82:L82" si="49">B93+B97</f>
        <v>4900000</v>
      </c>
      <c r="C82" s="452">
        <f t="shared" si="49"/>
        <v>0</v>
      </c>
      <c r="D82" s="452">
        <f t="shared" si="49"/>
        <v>0</v>
      </c>
      <c r="E82" s="452">
        <f t="shared" si="49"/>
        <v>0</v>
      </c>
      <c r="F82" s="452">
        <f t="shared" si="49"/>
        <v>0</v>
      </c>
      <c r="G82" s="452">
        <f t="shared" si="49"/>
        <v>816666.66666666663</v>
      </c>
      <c r="H82" s="452">
        <f t="shared" si="49"/>
        <v>816666.66666666663</v>
      </c>
      <c r="I82" s="452">
        <f t="shared" si="49"/>
        <v>816666.66666666663</v>
      </c>
      <c r="J82" s="452">
        <f t="shared" si="49"/>
        <v>816666.66666666663</v>
      </c>
      <c r="K82" s="452">
        <f t="shared" si="49"/>
        <v>816666.66666666663</v>
      </c>
      <c r="L82" s="459">
        <f t="shared" si="49"/>
        <v>816666.66666666663</v>
      </c>
      <c r="M82" s="117"/>
      <c r="N82" s="117"/>
      <c r="O82" s="117"/>
      <c r="P82" s="117"/>
    </row>
    <row r="83" spans="1:16" s="397" customFormat="1" ht="52.5" customHeight="1" x14ac:dyDescent="0.3">
      <c r="A83" s="534" t="s">
        <v>16</v>
      </c>
      <c r="B83" s="452">
        <f t="shared" ref="B83:L83" si="50">B94+B98</f>
        <v>46960686</v>
      </c>
      <c r="C83" s="452">
        <f t="shared" si="50"/>
        <v>0</v>
      </c>
      <c r="D83" s="452">
        <f t="shared" si="50"/>
        <v>0</v>
      </c>
      <c r="E83" s="452">
        <f t="shared" si="50"/>
        <v>0</v>
      </c>
      <c r="F83" s="452">
        <f t="shared" si="50"/>
        <v>0</v>
      </c>
      <c r="G83" s="452">
        <f t="shared" si="50"/>
        <v>7826781</v>
      </c>
      <c r="H83" s="452">
        <f t="shared" si="50"/>
        <v>7826781</v>
      </c>
      <c r="I83" s="452">
        <f t="shared" si="50"/>
        <v>7826781</v>
      </c>
      <c r="J83" s="452">
        <f t="shared" si="50"/>
        <v>7826781</v>
      </c>
      <c r="K83" s="452">
        <f t="shared" si="50"/>
        <v>7826781</v>
      </c>
      <c r="L83" s="459">
        <f t="shared" si="50"/>
        <v>7826781</v>
      </c>
      <c r="M83" s="117"/>
      <c r="N83" s="117"/>
      <c r="O83" s="117"/>
      <c r="P83" s="117"/>
    </row>
    <row r="84" spans="1:16" s="397" customFormat="1" x14ac:dyDescent="0.3">
      <c r="A84" s="481" t="s">
        <v>465</v>
      </c>
      <c r="B84" s="451">
        <f>B88</f>
        <v>12859897.142857144</v>
      </c>
      <c r="C84" s="451">
        <f t="shared" ref="C84:L84" si="51">C88</f>
        <v>0</v>
      </c>
      <c r="D84" s="451">
        <f t="shared" si="51"/>
        <v>0</v>
      </c>
      <c r="E84" s="451">
        <f t="shared" si="51"/>
        <v>0</v>
      </c>
      <c r="F84" s="451">
        <f t="shared" si="51"/>
        <v>0</v>
      </c>
      <c r="G84" s="451">
        <f t="shared" si="51"/>
        <v>2143316.1904761908</v>
      </c>
      <c r="H84" s="451">
        <f t="shared" si="51"/>
        <v>2143316.1904761908</v>
      </c>
      <c r="I84" s="451">
        <f t="shared" si="51"/>
        <v>2143316.1904761908</v>
      </c>
      <c r="J84" s="451">
        <f t="shared" si="51"/>
        <v>2143316.1904761908</v>
      </c>
      <c r="K84" s="451">
        <f t="shared" si="51"/>
        <v>2143316.1904761908</v>
      </c>
      <c r="L84" s="479">
        <f t="shared" si="51"/>
        <v>2143316.1904761908</v>
      </c>
      <c r="M84" s="117"/>
      <c r="N84" s="117"/>
      <c r="O84" s="117"/>
      <c r="P84" s="117"/>
    </row>
    <row r="85" spans="1:16" s="397" customFormat="1" hidden="1" x14ac:dyDescent="0.3">
      <c r="A85" s="449" t="s">
        <v>15</v>
      </c>
      <c r="B85" s="452">
        <f>B89</f>
        <v>0</v>
      </c>
      <c r="C85" s="452">
        <f t="shared" ref="C85:L85" si="52">C89</f>
        <v>0</v>
      </c>
      <c r="D85" s="452">
        <f t="shared" si="52"/>
        <v>0</v>
      </c>
      <c r="E85" s="452">
        <f t="shared" si="52"/>
        <v>0</v>
      </c>
      <c r="F85" s="452">
        <f t="shared" si="52"/>
        <v>0</v>
      </c>
      <c r="G85" s="452">
        <f t="shared" si="52"/>
        <v>0</v>
      </c>
      <c r="H85" s="452">
        <f t="shared" si="52"/>
        <v>0</v>
      </c>
      <c r="I85" s="452">
        <f t="shared" si="52"/>
        <v>0</v>
      </c>
      <c r="J85" s="452">
        <f t="shared" si="52"/>
        <v>0</v>
      </c>
      <c r="K85" s="452">
        <f t="shared" si="52"/>
        <v>0</v>
      </c>
      <c r="L85" s="459">
        <f t="shared" si="52"/>
        <v>0</v>
      </c>
      <c r="M85" s="117"/>
      <c r="N85" s="117"/>
      <c r="O85" s="117"/>
      <c r="P85" s="117"/>
    </row>
    <row r="86" spans="1:16" s="397" customFormat="1" ht="52" x14ac:dyDescent="0.3">
      <c r="A86" s="534" t="s">
        <v>16</v>
      </c>
      <c r="B86" s="452">
        <f>B90</f>
        <v>12859897.142857144</v>
      </c>
      <c r="C86" s="452">
        <f t="shared" ref="C86:L86" si="53">C90</f>
        <v>0</v>
      </c>
      <c r="D86" s="452">
        <f t="shared" si="53"/>
        <v>0</v>
      </c>
      <c r="E86" s="452">
        <f t="shared" si="53"/>
        <v>0</v>
      </c>
      <c r="F86" s="452">
        <f t="shared" si="53"/>
        <v>0</v>
      </c>
      <c r="G86" s="452">
        <f t="shared" si="53"/>
        <v>2143316.1904761908</v>
      </c>
      <c r="H86" s="452">
        <f t="shared" si="53"/>
        <v>2143316.1904761908</v>
      </c>
      <c r="I86" s="452">
        <f t="shared" si="53"/>
        <v>2143316.1904761908</v>
      </c>
      <c r="J86" s="452">
        <f t="shared" si="53"/>
        <v>2143316.1904761908</v>
      </c>
      <c r="K86" s="452">
        <f t="shared" si="53"/>
        <v>2143316.1904761908</v>
      </c>
      <c r="L86" s="459">
        <f t="shared" si="53"/>
        <v>2143316.1904761908</v>
      </c>
      <c r="M86" s="117"/>
      <c r="N86" s="117"/>
      <c r="O86" s="117"/>
      <c r="P86" s="117"/>
    </row>
    <row r="87" spans="1:16" s="122" customFormat="1" ht="24" customHeight="1" x14ac:dyDescent="0.3">
      <c r="A87" s="453" t="s">
        <v>475</v>
      </c>
      <c r="B87" s="385">
        <f>B89+B90</f>
        <v>12859897.142857144</v>
      </c>
      <c r="C87" s="385">
        <f t="shared" ref="C87" si="54">C89+C90</f>
        <v>0</v>
      </c>
      <c r="D87" s="385">
        <f t="shared" ref="D87" si="55">D89+D90</f>
        <v>0</v>
      </c>
      <c r="E87" s="385">
        <f t="shared" ref="E87" si="56">E89+E90</f>
        <v>0</v>
      </c>
      <c r="F87" s="385">
        <f t="shared" ref="F87" si="57">F89+F90</f>
        <v>0</v>
      </c>
      <c r="G87" s="385">
        <f t="shared" ref="G87" si="58">G89+G90</f>
        <v>2143316.1904761908</v>
      </c>
      <c r="H87" s="385">
        <f t="shared" ref="H87" si="59">H89+H90</f>
        <v>2143316.1904761908</v>
      </c>
      <c r="I87" s="385">
        <f t="shared" ref="I87" si="60">I89+I90</f>
        <v>2143316.1904761908</v>
      </c>
      <c r="J87" s="385">
        <f t="shared" ref="J87" si="61">J89+J90</f>
        <v>2143316.1904761908</v>
      </c>
      <c r="K87" s="385">
        <f t="shared" ref="K87" si="62">K89+K90</f>
        <v>2143316.1904761908</v>
      </c>
      <c r="L87" s="386">
        <f t="shared" ref="L87" si="63">L89+L90</f>
        <v>2143316.1904761908</v>
      </c>
      <c r="M87" s="117"/>
      <c r="N87" s="117"/>
      <c r="O87" s="117"/>
      <c r="P87" s="117"/>
    </row>
    <row r="88" spans="1:16" s="405" customFormat="1" x14ac:dyDescent="0.3">
      <c r="A88" s="544" t="s">
        <v>476</v>
      </c>
      <c r="B88" s="545">
        <f>B89+B90</f>
        <v>12859897.142857144</v>
      </c>
      <c r="C88" s="545">
        <f>C89+C90</f>
        <v>0</v>
      </c>
      <c r="D88" s="545">
        <f>D89+D90</f>
        <v>0</v>
      </c>
      <c r="E88" s="545">
        <f>E89+E90</f>
        <v>0</v>
      </c>
      <c r="F88" s="545">
        <f>F89+F90</f>
        <v>0</v>
      </c>
      <c r="G88" s="545">
        <f t="shared" ref="G88:L88" si="64">G89+G90</f>
        <v>2143316.1904761908</v>
      </c>
      <c r="H88" s="545">
        <f t="shared" si="64"/>
        <v>2143316.1904761908</v>
      </c>
      <c r="I88" s="545">
        <f t="shared" si="64"/>
        <v>2143316.1904761908</v>
      </c>
      <c r="J88" s="545">
        <f t="shared" si="64"/>
        <v>2143316.1904761908</v>
      </c>
      <c r="K88" s="545">
        <f t="shared" si="64"/>
        <v>2143316.1904761908</v>
      </c>
      <c r="L88" s="546">
        <f t="shared" si="64"/>
        <v>2143316.1904761908</v>
      </c>
      <c r="M88" s="117"/>
      <c r="N88" s="117"/>
      <c r="O88" s="117"/>
      <c r="P88" s="117"/>
    </row>
    <row r="89" spans="1:16" s="405" customFormat="1" hidden="1" x14ac:dyDescent="0.3">
      <c r="A89" s="406" t="s">
        <v>15</v>
      </c>
      <c r="B89" s="407">
        <v>0</v>
      </c>
      <c r="C89" s="407">
        <v>0</v>
      </c>
      <c r="D89" s="407">
        <v>0</v>
      </c>
      <c r="E89" s="407">
        <v>0</v>
      </c>
      <c r="F89" s="407">
        <f>$B$89/6</f>
        <v>0</v>
      </c>
      <c r="G89" s="407">
        <f t="shared" ref="G89:L89" si="65">$B$89/6</f>
        <v>0</v>
      </c>
      <c r="H89" s="407">
        <f t="shared" si="65"/>
        <v>0</v>
      </c>
      <c r="I89" s="407">
        <f t="shared" si="65"/>
        <v>0</v>
      </c>
      <c r="J89" s="407">
        <f t="shared" si="65"/>
        <v>0</v>
      </c>
      <c r="K89" s="407">
        <f t="shared" si="65"/>
        <v>0</v>
      </c>
      <c r="L89" s="408">
        <f t="shared" si="65"/>
        <v>0</v>
      </c>
      <c r="M89" s="117"/>
      <c r="N89" s="117"/>
      <c r="O89" s="117"/>
      <c r="P89" s="117"/>
    </row>
    <row r="90" spans="1:16" s="405" customFormat="1" ht="52" x14ac:dyDescent="0.3">
      <c r="A90" s="406" t="s">
        <v>16</v>
      </c>
      <c r="B90" s="407">
        <f>'3.PIELIKUMS'!J7</f>
        <v>12859897.142857144</v>
      </c>
      <c r="C90" s="407">
        <v>0</v>
      </c>
      <c r="D90" s="407">
        <v>0</v>
      </c>
      <c r="E90" s="407">
        <v>0</v>
      </c>
      <c r="F90" s="407">
        <v>0</v>
      </c>
      <c r="G90" s="407">
        <f>$B$90/6</f>
        <v>2143316.1904761908</v>
      </c>
      <c r="H90" s="407">
        <f t="shared" ref="H90:L90" si="66">$B$90/6</f>
        <v>2143316.1904761908</v>
      </c>
      <c r="I90" s="407">
        <f t="shared" si="66"/>
        <v>2143316.1904761908</v>
      </c>
      <c r="J90" s="407">
        <f t="shared" si="66"/>
        <v>2143316.1904761908</v>
      </c>
      <c r="K90" s="407">
        <f t="shared" si="66"/>
        <v>2143316.1904761908</v>
      </c>
      <c r="L90" s="408">
        <f t="shared" si="66"/>
        <v>2143316.1904761908</v>
      </c>
      <c r="M90" s="117"/>
      <c r="N90" s="117"/>
      <c r="O90" s="117"/>
      <c r="P90" s="117"/>
    </row>
    <row r="91" spans="1:16" s="405" customFormat="1" ht="54.75" customHeight="1" x14ac:dyDescent="0.3">
      <c r="A91" s="483" t="s">
        <v>477</v>
      </c>
      <c r="B91" s="403">
        <f>B93+B94</f>
        <v>28805686</v>
      </c>
      <c r="C91" s="403">
        <f t="shared" ref="C91" si="67">C93+C94</f>
        <v>0</v>
      </c>
      <c r="D91" s="403">
        <f t="shared" ref="D91" si="68">D93+D94</f>
        <v>0</v>
      </c>
      <c r="E91" s="403">
        <f t="shared" ref="E91" si="69">E93+E94</f>
        <v>0</v>
      </c>
      <c r="F91" s="403">
        <f t="shared" ref="F91" si="70">F93+F94</f>
        <v>0</v>
      </c>
      <c r="G91" s="403">
        <f t="shared" ref="G91" si="71">G93+G94</f>
        <v>4800947.666666667</v>
      </c>
      <c r="H91" s="403">
        <f t="shared" ref="H91" si="72">H93+H94</f>
        <v>4800947.666666667</v>
      </c>
      <c r="I91" s="403">
        <f t="shared" ref="I91" si="73">I93+I94</f>
        <v>4800947.666666667</v>
      </c>
      <c r="J91" s="403">
        <f t="shared" ref="J91" si="74">J93+J94</f>
        <v>4800947.666666667</v>
      </c>
      <c r="K91" s="403">
        <f t="shared" ref="K91" si="75">K93+K94</f>
        <v>4800947.666666667</v>
      </c>
      <c r="L91" s="404">
        <f t="shared" ref="L91" si="76">L93+L94</f>
        <v>4800947.666666667</v>
      </c>
      <c r="M91" s="117"/>
      <c r="N91" s="117"/>
      <c r="O91" s="117"/>
      <c r="P91" s="117"/>
    </row>
    <row r="92" spans="1:16" s="405" customFormat="1" x14ac:dyDescent="0.3">
      <c r="A92" s="544" t="s">
        <v>466</v>
      </c>
      <c r="B92" s="545">
        <f>B93+B94</f>
        <v>28805686</v>
      </c>
      <c r="C92" s="545">
        <f t="shared" ref="C92:L92" si="77">C93+C94</f>
        <v>0</v>
      </c>
      <c r="D92" s="545">
        <f t="shared" si="77"/>
        <v>0</v>
      </c>
      <c r="E92" s="545">
        <f t="shared" si="77"/>
        <v>0</v>
      </c>
      <c r="F92" s="545">
        <f t="shared" si="77"/>
        <v>0</v>
      </c>
      <c r="G92" s="545">
        <f t="shared" si="77"/>
        <v>4800947.666666667</v>
      </c>
      <c r="H92" s="545">
        <f t="shared" si="77"/>
        <v>4800947.666666667</v>
      </c>
      <c r="I92" s="545">
        <f t="shared" si="77"/>
        <v>4800947.666666667</v>
      </c>
      <c r="J92" s="545">
        <f t="shared" si="77"/>
        <v>4800947.666666667</v>
      </c>
      <c r="K92" s="545">
        <f t="shared" si="77"/>
        <v>4800947.666666667</v>
      </c>
      <c r="L92" s="546">
        <f t="shared" si="77"/>
        <v>4800947.666666667</v>
      </c>
      <c r="M92" s="117"/>
      <c r="N92" s="117"/>
      <c r="O92" s="117"/>
      <c r="P92" s="117"/>
    </row>
    <row r="93" spans="1:16" s="405" customFormat="1" x14ac:dyDescent="0.3">
      <c r="A93" s="406" t="s">
        <v>15</v>
      </c>
      <c r="B93" s="407">
        <f>'3.PIELIKUMS'!J8</f>
        <v>4900000</v>
      </c>
      <c r="C93" s="407">
        <v>0</v>
      </c>
      <c r="D93" s="407">
        <v>0</v>
      </c>
      <c r="E93" s="407">
        <v>0</v>
      </c>
      <c r="F93" s="407">
        <f>0</f>
        <v>0</v>
      </c>
      <c r="G93" s="407">
        <f t="shared" ref="G93:L93" si="78">$B$93/6</f>
        <v>816666.66666666663</v>
      </c>
      <c r="H93" s="407">
        <f t="shared" si="78"/>
        <v>816666.66666666663</v>
      </c>
      <c r="I93" s="407">
        <f t="shared" si="78"/>
        <v>816666.66666666663</v>
      </c>
      <c r="J93" s="407">
        <f t="shared" si="78"/>
        <v>816666.66666666663</v>
      </c>
      <c r="K93" s="407">
        <f t="shared" si="78"/>
        <v>816666.66666666663</v>
      </c>
      <c r="L93" s="408">
        <f t="shared" si="78"/>
        <v>816666.66666666663</v>
      </c>
      <c r="M93" s="117"/>
      <c r="N93" s="117"/>
      <c r="O93" s="117"/>
      <c r="P93" s="117"/>
    </row>
    <row r="94" spans="1:16" s="405" customFormat="1" ht="52" x14ac:dyDescent="0.3">
      <c r="A94" s="406" t="s">
        <v>16</v>
      </c>
      <c r="B94" s="407">
        <f>'3.PIELIKUMS'!M8</f>
        <v>23905686</v>
      </c>
      <c r="C94" s="407">
        <v>0</v>
      </c>
      <c r="D94" s="407">
        <v>0</v>
      </c>
      <c r="E94" s="407">
        <v>0</v>
      </c>
      <c r="F94" s="407">
        <v>0</v>
      </c>
      <c r="G94" s="407">
        <f>$B$94/6</f>
        <v>3984281</v>
      </c>
      <c r="H94" s="407">
        <f t="shared" ref="H94:L94" si="79">$B$94/6</f>
        <v>3984281</v>
      </c>
      <c r="I94" s="407">
        <f t="shared" si="79"/>
        <v>3984281</v>
      </c>
      <c r="J94" s="407">
        <f t="shared" si="79"/>
        <v>3984281</v>
      </c>
      <c r="K94" s="407">
        <f t="shared" si="79"/>
        <v>3984281</v>
      </c>
      <c r="L94" s="408">
        <f t="shared" si="79"/>
        <v>3984281</v>
      </c>
      <c r="M94" s="117"/>
      <c r="N94" s="117"/>
      <c r="O94" s="117"/>
      <c r="P94" s="117"/>
    </row>
    <row r="95" spans="1:16" s="405" customFormat="1" ht="39" x14ac:dyDescent="0.3">
      <c r="A95" s="402" t="s">
        <v>2069</v>
      </c>
      <c r="B95" s="403">
        <f>B97+B98</f>
        <v>23055000</v>
      </c>
      <c r="C95" s="403">
        <f t="shared" ref="C95" si="80">C97+C98</f>
        <v>0</v>
      </c>
      <c r="D95" s="403">
        <f t="shared" ref="D95" si="81">D97+D98</f>
        <v>0</v>
      </c>
      <c r="E95" s="403">
        <f t="shared" ref="E95" si="82">E97+E98</f>
        <v>0</v>
      </c>
      <c r="F95" s="403">
        <f t="shared" ref="F95" si="83">F97+F98</f>
        <v>0</v>
      </c>
      <c r="G95" s="403">
        <f t="shared" ref="G95" si="84">G97+G98</f>
        <v>3842500</v>
      </c>
      <c r="H95" s="403">
        <f t="shared" ref="H95" si="85">H97+H98</f>
        <v>3842500</v>
      </c>
      <c r="I95" s="403">
        <f t="shared" ref="I95" si="86">I97+I98</f>
        <v>3842500</v>
      </c>
      <c r="J95" s="403">
        <f t="shared" ref="J95" si="87">J97+J98</f>
        <v>3842500</v>
      </c>
      <c r="K95" s="403">
        <f t="shared" ref="K95" si="88">K97+K98</f>
        <v>3842500</v>
      </c>
      <c r="L95" s="404">
        <f t="shared" ref="L95" si="89">L97+L98</f>
        <v>3842500</v>
      </c>
      <c r="M95" s="117"/>
      <c r="N95" s="117"/>
      <c r="O95" s="117"/>
      <c r="P95" s="117"/>
    </row>
    <row r="96" spans="1:16" s="405" customFormat="1" x14ac:dyDescent="0.3">
      <c r="A96" s="547" t="s">
        <v>466</v>
      </c>
      <c r="B96" s="545">
        <f>B97+B98</f>
        <v>23055000</v>
      </c>
      <c r="C96" s="545">
        <f t="shared" ref="C96:L96" si="90">C97+C98</f>
        <v>0</v>
      </c>
      <c r="D96" s="545">
        <f t="shared" si="90"/>
        <v>0</v>
      </c>
      <c r="E96" s="545">
        <f t="shared" si="90"/>
        <v>0</v>
      </c>
      <c r="F96" s="545">
        <f t="shared" si="90"/>
        <v>0</v>
      </c>
      <c r="G96" s="545">
        <f t="shared" si="90"/>
        <v>3842500</v>
      </c>
      <c r="H96" s="545">
        <f t="shared" si="90"/>
        <v>3842500</v>
      </c>
      <c r="I96" s="545">
        <f t="shared" si="90"/>
        <v>3842500</v>
      </c>
      <c r="J96" s="545">
        <f t="shared" si="90"/>
        <v>3842500</v>
      </c>
      <c r="K96" s="545">
        <f t="shared" si="90"/>
        <v>3842500</v>
      </c>
      <c r="L96" s="546">
        <f t="shared" si="90"/>
        <v>3842500</v>
      </c>
      <c r="M96" s="117"/>
      <c r="N96" s="117"/>
      <c r="O96" s="117"/>
      <c r="P96" s="117"/>
    </row>
    <row r="97" spans="1:16" s="405" customFormat="1" hidden="1" x14ac:dyDescent="0.3">
      <c r="A97" s="406" t="s">
        <v>15</v>
      </c>
      <c r="B97" s="407">
        <v>0</v>
      </c>
      <c r="C97" s="407">
        <v>0</v>
      </c>
      <c r="D97" s="407">
        <v>0</v>
      </c>
      <c r="E97" s="407">
        <v>0</v>
      </c>
      <c r="F97" s="407">
        <f>$B$97/6</f>
        <v>0</v>
      </c>
      <c r="G97" s="407">
        <f t="shared" ref="G97:L97" si="91">$B$97/6</f>
        <v>0</v>
      </c>
      <c r="H97" s="407">
        <f t="shared" si="91"/>
        <v>0</v>
      </c>
      <c r="I97" s="407">
        <f t="shared" si="91"/>
        <v>0</v>
      </c>
      <c r="J97" s="407">
        <f t="shared" si="91"/>
        <v>0</v>
      </c>
      <c r="K97" s="407">
        <f t="shared" si="91"/>
        <v>0</v>
      </c>
      <c r="L97" s="408">
        <f t="shared" si="91"/>
        <v>0</v>
      </c>
      <c r="M97" s="117"/>
      <c r="N97" s="117"/>
      <c r="O97" s="117"/>
      <c r="P97" s="117"/>
    </row>
    <row r="98" spans="1:16" s="405" customFormat="1" ht="52.5" thickBot="1" x14ac:dyDescent="0.35">
      <c r="A98" s="484" t="s">
        <v>16</v>
      </c>
      <c r="B98" s="457">
        <f>'3.PIELIKUMS'!J9</f>
        <v>23055000</v>
      </c>
      <c r="C98" s="457">
        <v>0</v>
      </c>
      <c r="D98" s="457">
        <v>0</v>
      </c>
      <c r="E98" s="457">
        <v>0</v>
      </c>
      <c r="F98" s="457">
        <v>0</v>
      </c>
      <c r="G98" s="457">
        <f>$B$98/6</f>
        <v>3842500</v>
      </c>
      <c r="H98" s="457">
        <f t="shared" ref="H98:L98" si="92">$B$98/6</f>
        <v>3842500</v>
      </c>
      <c r="I98" s="457">
        <f t="shared" si="92"/>
        <v>3842500</v>
      </c>
      <c r="J98" s="457">
        <f t="shared" si="92"/>
        <v>3842500</v>
      </c>
      <c r="K98" s="457">
        <f t="shared" si="92"/>
        <v>3842500</v>
      </c>
      <c r="L98" s="458">
        <f t="shared" si="92"/>
        <v>3842500</v>
      </c>
      <c r="M98" s="117"/>
      <c r="N98" s="117"/>
      <c r="O98" s="117"/>
      <c r="P98" s="117"/>
    </row>
    <row r="99" spans="1:16" s="405" customFormat="1" ht="26" x14ac:dyDescent="0.3">
      <c r="A99" s="485" t="s">
        <v>478</v>
      </c>
      <c r="B99" s="670"/>
      <c r="C99" s="670"/>
      <c r="D99" s="670"/>
      <c r="E99" s="670"/>
      <c r="F99" s="670"/>
      <c r="G99" s="670"/>
      <c r="H99" s="670"/>
      <c r="I99" s="670"/>
      <c r="J99" s="670"/>
      <c r="K99" s="670"/>
      <c r="L99" s="671"/>
      <c r="M99" s="117"/>
      <c r="N99" s="117"/>
      <c r="O99" s="117"/>
      <c r="P99" s="117"/>
    </row>
    <row r="100" spans="1:16" s="122" customFormat="1" ht="17.25" customHeight="1" x14ac:dyDescent="0.3">
      <c r="A100" s="482" t="s">
        <v>9</v>
      </c>
      <c r="B100" s="584">
        <f>B106+B107</f>
        <v>26100000</v>
      </c>
      <c r="C100" s="584">
        <f t="shared" ref="C100:L100" si="93">C106+C107</f>
        <v>0</v>
      </c>
      <c r="D100" s="584">
        <f t="shared" si="93"/>
        <v>0</v>
      </c>
      <c r="E100" s="584">
        <f t="shared" si="93"/>
        <v>0</v>
      </c>
      <c r="F100" s="584">
        <f t="shared" si="93"/>
        <v>0</v>
      </c>
      <c r="G100" s="584">
        <f t="shared" si="93"/>
        <v>4350000</v>
      </c>
      <c r="H100" s="584">
        <f t="shared" si="93"/>
        <v>4350000</v>
      </c>
      <c r="I100" s="584">
        <f t="shared" si="93"/>
        <v>4350000</v>
      </c>
      <c r="J100" s="584">
        <f t="shared" si="93"/>
        <v>4350000</v>
      </c>
      <c r="K100" s="584">
        <f t="shared" si="93"/>
        <v>4350000</v>
      </c>
      <c r="L100" s="585">
        <f t="shared" si="93"/>
        <v>4350000</v>
      </c>
      <c r="M100" s="117"/>
      <c r="N100" s="117"/>
      <c r="O100" s="117"/>
      <c r="P100" s="117"/>
    </row>
    <row r="101" spans="1:16" hidden="1" x14ac:dyDescent="0.3">
      <c r="A101" s="433" t="s">
        <v>10</v>
      </c>
      <c r="B101" s="434"/>
      <c r="C101" s="434"/>
      <c r="D101" s="434"/>
      <c r="E101" s="434"/>
      <c r="F101" s="434"/>
      <c r="G101" s="434"/>
      <c r="H101" s="434"/>
      <c r="I101" s="434"/>
      <c r="J101" s="434"/>
      <c r="K101" s="434"/>
      <c r="L101" s="435"/>
    </row>
    <row r="102" spans="1:16" hidden="1" x14ac:dyDescent="0.3">
      <c r="A102" s="433" t="s">
        <v>11</v>
      </c>
      <c r="B102" s="434"/>
      <c r="C102" s="434"/>
      <c r="D102" s="434"/>
      <c r="E102" s="434"/>
      <c r="F102" s="434"/>
      <c r="G102" s="434"/>
      <c r="H102" s="434"/>
      <c r="I102" s="434"/>
      <c r="J102" s="434"/>
      <c r="K102" s="434"/>
      <c r="L102" s="435"/>
    </row>
    <row r="103" spans="1:16" ht="26" hidden="1" x14ac:dyDescent="0.3">
      <c r="A103" s="433" t="s">
        <v>12</v>
      </c>
      <c r="B103" s="434"/>
      <c r="C103" s="434"/>
      <c r="D103" s="434"/>
      <c r="E103" s="434"/>
      <c r="F103" s="434"/>
      <c r="G103" s="434"/>
      <c r="H103" s="434"/>
      <c r="I103" s="434"/>
      <c r="J103" s="434"/>
      <c r="K103" s="434"/>
      <c r="L103" s="435"/>
    </row>
    <row r="104" spans="1:16" s="122" customFormat="1" x14ac:dyDescent="0.3">
      <c r="A104" s="436" t="s">
        <v>13</v>
      </c>
      <c r="B104" s="584">
        <f>B106+B107</f>
        <v>26100000</v>
      </c>
      <c r="C104" s="584">
        <f t="shared" ref="C104:L104" si="94">C106+C107</f>
        <v>0</v>
      </c>
      <c r="D104" s="584">
        <f t="shared" si="94"/>
        <v>0</v>
      </c>
      <c r="E104" s="584">
        <f t="shared" si="94"/>
        <v>0</v>
      </c>
      <c r="F104" s="584">
        <f t="shared" si="94"/>
        <v>0</v>
      </c>
      <c r="G104" s="584">
        <f t="shared" si="94"/>
        <v>4350000</v>
      </c>
      <c r="H104" s="584">
        <f t="shared" si="94"/>
        <v>4350000</v>
      </c>
      <c r="I104" s="584">
        <f t="shared" si="94"/>
        <v>4350000</v>
      </c>
      <c r="J104" s="584">
        <f t="shared" si="94"/>
        <v>4350000</v>
      </c>
      <c r="K104" s="584">
        <f t="shared" si="94"/>
        <v>4350000</v>
      </c>
      <c r="L104" s="585">
        <f t="shared" si="94"/>
        <v>4350000</v>
      </c>
      <c r="M104" s="117"/>
      <c r="N104" s="117"/>
      <c r="O104" s="117"/>
      <c r="P104" s="117"/>
    </row>
    <row r="105" spans="1:16" x14ac:dyDescent="0.3">
      <c r="A105" s="433" t="s">
        <v>14</v>
      </c>
      <c r="B105" s="434"/>
      <c r="C105" s="434"/>
      <c r="D105" s="434"/>
      <c r="E105" s="434"/>
      <c r="F105" s="434"/>
      <c r="G105" s="434"/>
      <c r="H105" s="434"/>
      <c r="I105" s="434"/>
      <c r="J105" s="434"/>
      <c r="K105" s="434"/>
      <c r="L105" s="435"/>
    </row>
    <row r="106" spans="1:16" hidden="1" x14ac:dyDescent="0.3">
      <c r="A106" s="433" t="s">
        <v>15</v>
      </c>
      <c r="B106" s="437">
        <f t="shared" ref="B106:L106" si="95">B118+B122+B126</f>
        <v>0</v>
      </c>
      <c r="C106" s="437">
        <f t="shared" si="95"/>
        <v>0</v>
      </c>
      <c r="D106" s="437">
        <f t="shared" si="95"/>
        <v>0</v>
      </c>
      <c r="E106" s="437">
        <f t="shared" si="95"/>
        <v>0</v>
      </c>
      <c r="F106" s="437">
        <f t="shared" si="95"/>
        <v>0</v>
      </c>
      <c r="G106" s="437">
        <f t="shared" si="95"/>
        <v>0</v>
      </c>
      <c r="H106" s="437">
        <f t="shared" si="95"/>
        <v>0</v>
      </c>
      <c r="I106" s="437">
        <f t="shared" si="95"/>
        <v>0</v>
      </c>
      <c r="J106" s="437">
        <f t="shared" si="95"/>
        <v>0</v>
      </c>
      <c r="K106" s="437">
        <f t="shared" si="95"/>
        <v>0</v>
      </c>
      <c r="L106" s="438">
        <f t="shared" si="95"/>
        <v>0</v>
      </c>
    </row>
    <row r="107" spans="1:16" ht="52.5" thickBot="1" x14ac:dyDescent="0.35">
      <c r="A107" s="440" t="s">
        <v>16</v>
      </c>
      <c r="B107" s="441">
        <f t="shared" ref="B107:L107" si="96">B119+B123+B127</f>
        <v>26100000</v>
      </c>
      <c r="C107" s="441">
        <f t="shared" si="96"/>
        <v>0</v>
      </c>
      <c r="D107" s="441">
        <f t="shared" si="96"/>
        <v>0</v>
      </c>
      <c r="E107" s="441">
        <f t="shared" si="96"/>
        <v>0</v>
      </c>
      <c r="F107" s="441">
        <f t="shared" si="96"/>
        <v>0</v>
      </c>
      <c r="G107" s="441">
        <f t="shared" si="96"/>
        <v>4350000</v>
      </c>
      <c r="H107" s="441">
        <f t="shared" si="96"/>
        <v>4350000</v>
      </c>
      <c r="I107" s="441">
        <f t="shared" si="96"/>
        <v>4350000</v>
      </c>
      <c r="J107" s="441">
        <f t="shared" si="96"/>
        <v>4350000</v>
      </c>
      <c r="K107" s="441">
        <f t="shared" si="96"/>
        <v>4350000</v>
      </c>
      <c r="L107" s="442">
        <f t="shared" si="96"/>
        <v>4350000</v>
      </c>
    </row>
    <row r="108" spans="1:16" s="397" customFormat="1" x14ac:dyDescent="0.3">
      <c r="A108" s="454" t="s">
        <v>461</v>
      </c>
      <c r="B108" s="455"/>
      <c r="C108" s="455"/>
      <c r="D108" s="455"/>
      <c r="E108" s="455"/>
      <c r="F108" s="455"/>
      <c r="G108" s="455"/>
      <c r="H108" s="455"/>
      <c r="I108" s="455"/>
      <c r="J108" s="455"/>
      <c r="K108" s="455"/>
      <c r="L108" s="456"/>
      <c r="M108" s="117"/>
      <c r="N108" s="117"/>
      <c r="O108" s="117"/>
      <c r="P108" s="117"/>
    </row>
    <row r="109" spans="1:16" s="397" customFormat="1" x14ac:dyDescent="0.3">
      <c r="A109" s="252" t="s">
        <v>462</v>
      </c>
      <c r="B109" s="248"/>
      <c r="C109" s="248"/>
      <c r="D109" s="248"/>
      <c r="E109" s="248"/>
      <c r="F109" s="248"/>
      <c r="G109" s="248"/>
      <c r="H109" s="248"/>
      <c r="I109" s="248"/>
      <c r="J109" s="248"/>
      <c r="K109" s="248"/>
      <c r="L109" s="249"/>
      <c r="M109" s="117"/>
      <c r="N109" s="117"/>
      <c r="O109" s="117"/>
      <c r="P109" s="117"/>
    </row>
    <row r="110" spans="1:16" s="486" customFormat="1" x14ac:dyDescent="0.3">
      <c r="A110" s="480" t="s">
        <v>479</v>
      </c>
      <c r="B110" s="451">
        <f>B121</f>
        <v>0</v>
      </c>
      <c r="C110" s="451">
        <f t="shared" ref="C110:L110" si="97">C121</f>
        <v>0</v>
      </c>
      <c r="D110" s="451">
        <f t="shared" si="97"/>
        <v>0</v>
      </c>
      <c r="E110" s="451">
        <f t="shared" si="97"/>
        <v>0</v>
      </c>
      <c r="F110" s="451">
        <f t="shared" si="97"/>
        <v>0</v>
      </c>
      <c r="G110" s="451">
        <f t="shared" si="97"/>
        <v>0</v>
      </c>
      <c r="H110" s="451">
        <f t="shared" si="97"/>
        <v>0</v>
      </c>
      <c r="I110" s="451">
        <f t="shared" si="97"/>
        <v>0</v>
      </c>
      <c r="J110" s="451">
        <f t="shared" si="97"/>
        <v>0</v>
      </c>
      <c r="K110" s="451">
        <f t="shared" si="97"/>
        <v>0</v>
      </c>
      <c r="L110" s="479">
        <f t="shared" si="97"/>
        <v>0</v>
      </c>
      <c r="M110" s="117"/>
      <c r="N110" s="117"/>
      <c r="O110" s="117"/>
      <c r="P110" s="117"/>
    </row>
    <row r="111" spans="1:16" s="486" customFormat="1" hidden="1" x14ac:dyDescent="0.3">
      <c r="A111" s="534" t="s">
        <v>15</v>
      </c>
      <c r="B111" s="452">
        <f t="shared" ref="B111:L112" si="98">B122</f>
        <v>0</v>
      </c>
      <c r="C111" s="452">
        <f t="shared" si="98"/>
        <v>0</v>
      </c>
      <c r="D111" s="452">
        <f t="shared" si="98"/>
        <v>0</v>
      </c>
      <c r="E111" s="452">
        <f t="shared" si="98"/>
        <v>0</v>
      </c>
      <c r="F111" s="452">
        <f t="shared" si="98"/>
        <v>0</v>
      </c>
      <c r="G111" s="452">
        <f t="shared" si="98"/>
        <v>0</v>
      </c>
      <c r="H111" s="452">
        <f t="shared" si="98"/>
        <v>0</v>
      </c>
      <c r="I111" s="452">
        <f t="shared" si="98"/>
        <v>0</v>
      </c>
      <c r="J111" s="452">
        <f t="shared" si="98"/>
        <v>0</v>
      </c>
      <c r="K111" s="452">
        <f t="shared" si="98"/>
        <v>0</v>
      </c>
      <c r="L111" s="459">
        <f t="shared" si="98"/>
        <v>0</v>
      </c>
      <c r="M111" s="117"/>
      <c r="N111" s="117"/>
      <c r="O111" s="117"/>
      <c r="P111" s="117"/>
    </row>
    <row r="112" spans="1:16" s="486" customFormat="1" ht="52" hidden="1" x14ac:dyDescent="0.3">
      <c r="A112" s="534" t="s">
        <v>16</v>
      </c>
      <c r="B112" s="452">
        <f t="shared" si="98"/>
        <v>0</v>
      </c>
      <c r="C112" s="452">
        <f t="shared" si="98"/>
        <v>0</v>
      </c>
      <c r="D112" s="452">
        <f t="shared" si="98"/>
        <v>0</v>
      </c>
      <c r="E112" s="452">
        <f t="shared" si="98"/>
        <v>0</v>
      </c>
      <c r="F112" s="452">
        <f t="shared" si="98"/>
        <v>0</v>
      </c>
      <c r="G112" s="452">
        <f t="shared" si="98"/>
        <v>0</v>
      </c>
      <c r="H112" s="452">
        <f t="shared" si="98"/>
        <v>0</v>
      </c>
      <c r="I112" s="452">
        <f t="shared" si="98"/>
        <v>0</v>
      </c>
      <c r="J112" s="452">
        <f t="shared" si="98"/>
        <v>0</v>
      </c>
      <c r="K112" s="452">
        <f t="shared" si="98"/>
        <v>0</v>
      </c>
      <c r="L112" s="459">
        <f t="shared" si="98"/>
        <v>0</v>
      </c>
      <c r="M112" s="117"/>
      <c r="N112" s="117"/>
      <c r="O112" s="117"/>
      <c r="P112" s="117"/>
    </row>
    <row r="113" spans="1:16" s="486" customFormat="1" x14ac:dyDescent="0.3">
      <c r="A113" s="481" t="s">
        <v>466</v>
      </c>
      <c r="B113" s="451">
        <f>B117+B125</f>
        <v>26100000</v>
      </c>
      <c r="C113" s="451">
        <f t="shared" ref="C113:L113" si="99">C117+C125</f>
        <v>0</v>
      </c>
      <c r="D113" s="451">
        <f t="shared" si="99"/>
        <v>0</v>
      </c>
      <c r="E113" s="451">
        <f t="shared" si="99"/>
        <v>0</v>
      </c>
      <c r="F113" s="451">
        <f t="shared" si="99"/>
        <v>0</v>
      </c>
      <c r="G113" s="451">
        <f t="shared" si="99"/>
        <v>4350000</v>
      </c>
      <c r="H113" s="451">
        <f t="shared" si="99"/>
        <v>4350000</v>
      </c>
      <c r="I113" s="451">
        <f t="shared" si="99"/>
        <v>4350000</v>
      </c>
      <c r="J113" s="451">
        <f t="shared" si="99"/>
        <v>4350000</v>
      </c>
      <c r="K113" s="451">
        <f t="shared" si="99"/>
        <v>4350000</v>
      </c>
      <c r="L113" s="479">
        <f t="shared" si="99"/>
        <v>4350000</v>
      </c>
      <c r="M113" s="117"/>
      <c r="N113" s="117"/>
      <c r="O113" s="117"/>
      <c r="P113" s="117"/>
    </row>
    <row r="114" spans="1:16" s="486" customFormat="1" hidden="1" x14ac:dyDescent="0.3">
      <c r="A114" s="534" t="s">
        <v>15</v>
      </c>
      <c r="B114" s="452">
        <f t="shared" ref="B114:L115" si="100">B118+B126</f>
        <v>0</v>
      </c>
      <c r="C114" s="452">
        <f t="shared" si="100"/>
        <v>0</v>
      </c>
      <c r="D114" s="452">
        <f t="shared" si="100"/>
        <v>0</v>
      </c>
      <c r="E114" s="452">
        <f t="shared" si="100"/>
        <v>0</v>
      </c>
      <c r="F114" s="452">
        <f t="shared" si="100"/>
        <v>0</v>
      </c>
      <c r="G114" s="452">
        <f t="shared" si="100"/>
        <v>0</v>
      </c>
      <c r="H114" s="452">
        <f t="shared" si="100"/>
        <v>0</v>
      </c>
      <c r="I114" s="452">
        <f t="shared" si="100"/>
        <v>0</v>
      </c>
      <c r="J114" s="452">
        <f t="shared" si="100"/>
        <v>0</v>
      </c>
      <c r="K114" s="452">
        <f t="shared" si="100"/>
        <v>0</v>
      </c>
      <c r="L114" s="459">
        <f t="shared" si="100"/>
        <v>0</v>
      </c>
      <c r="M114" s="117"/>
      <c r="N114" s="117"/>
      <c r="O114" s="117"/>
      <c r="P114" s="117"/>
    </row>
    <row r="115" spans="1:16" s="486" customFormat="1" ht="52.5" thickBot="1" x14ac:dyDescent="0.35">
      <c r="A115" s="496" t="s">
        <v>16</v>
      </c>
      <c r="B115" s="460">
        <f t="shared" si="100"/>
        <v>26100000</v>
      </c>
      <c r="C115" s="460">
        <f t="shared" si="100"/>
        <v>0</v>
      </c>
      <c r="D115" s="460">
        <f t="shared" si="100"/>
        <v>0</v>
      </c>
      <c r="E115" s="460">
        <f t="shared" si="100"/>
        <v>0</v>
      </c>
      <c r="F115" s="460">
        <f t="shared" si="100"/>
        <v>0</v>
      </c>
      <c r="G115" s="460">
        <f t="shared" si="100"/>
        <v>4350000</v>
      </c>
      <c r="H115" s="460">
        <f t="shared" si="100"/>
        <v>4350000</v>
      </c>
      <c r="I115" s="460">
        <f t="shared" si="100"/>
        <v>4350000</v>
      </c>
      <c r="J115" s="460">
        <f t="shared" si="100"/>
        <v>4350000</v>
      </c>
      <c r="K115" s="460">
        <f t="shared" si="100"/>
        <v>4350000</v>
      </c>
      <c r="L115" s="461">
        <f t="shared" si="100"/>
        <v>4350000</v>
      </c>
      <c r="M115" s="117"/>
      <c r="N115" s="117"/>
      <c r="O115" s="117"/>
      <c r="P115" s="117"/>
    </row>
    <row r="116" spans="1:16" s="122" customFormat="1" ht="78" x14ac:dyDescent="0.3">
      <c r="A116" s="384" t="s">
        <v>480</v>
      </c>
      <c r="B116" s="385">
        <f>B118+B119</f>
        <v>26100000</v>
      </c>
      <c r="C116" s="385">
        <f t="shared" ref="C116" si="101">C118+C119</f>
        <v>0</v>
      </c>
      <c r="D116" s="385">
        <f t="shared" ref="D116" si="102">D118+D119</f>
        <v>0</v>
      </c>
      <c r="E116" s="385">
        <f t="shared" ref="E116" si="103">E118+E119</f>
        <v>0</v>
      </c>
      <c r="F116" s="385">
        <f t="shared" ref="F116" si="104">F118+F119</f>
        <v>0</v>
      </c>
      <c r="G116" s="385">
        <f t="shared" ref="G116" si="105">G118+G119</f>
        <v>4350000</v>
      </c>
      <c r="H116" s="385">
        <f t="shared" ref="H116" si="106">H118+H119</f>
        <v>4350000</v>
      </c>
      <c r="I116" s="385">
        <f t="shared" ref="I116" si="107">I118+I119</f>
        <v>4350000</v>
      </c>
      <c r="J116" s="385">
        <f t="shared" ref="J116" si="108">J118+J119</f>
        <v>4350000</v>
      </c>
      <c r="K116" s="385">
        <f t="shared" ref="K116" si="109">K118+K119</f>
        <v>4350000</v>
      </c>
      <c r="L116" s="386">
        <f t="shared" ref="L116" si="110">L118+L119</f>
        <v>4350000</v>
      </c>
      <c r="M116" s="117"/>
      <c r="N116" s="117"/>
      <c r="O116" s="117"/>
      <c r="P116" s="117"/>
    </row>
    <row r="117" spans="1:16" s="405" customFormat="1" x14ac:dyDescent="0.3">
      <c r="A117" s="547" t="s">
        <v>466</v>
      </c>
      <c r="B117" s="545">
        <f>B118+B119</f>
        <v>26100000</v>
      </c>
      <c r="C117" s="545">
        <f t="shared" ref="C117:L117" si="111">C118+C119</f>
        <v>0</v>
      </c>
      <c r="D117" s="545">
        <f t="shared" si="111"/>
        <v>0</v>
      </c>
      <c r="E117" s="545">
        <f t="shared" si="111"/>
        <v>0</v>
      </c>
      <c r="F117" s="545">
        <f t="shared" si="111"/>
        <v>0</v>
      </c>
      <c r="G117" s="545">
        <f t="shared" si="111"/>
        <v>4350000</v>
      </c>
      <c r="H117" s="545">
        <f t="shared" si="111"/>
        <v>4350000</v>
      </c>
      <c r="I117" s="545">
        <f t="shared" si="111"/>
        <v>4350000</v>
      </c>
      <c r="J117" s="545">
        <f t="shared" si="111"/>
        <v>4350000</v>
      </c>
      <c r="K117" s="545">
        <f t="shared" si="111"/>
        <v>4350000</v>
      </c>
      <c r="L117" s="546">
        <f t="shared" si="111"/>
        <v>4350000</v>
      </c>
      <c r="M117" s="117"/>
      <c r="N117" s="117"/>
      <c r="O117" s="117"/>
      <c r="P117" s="117"/>
    </row>
    <row r="118" spans="1:16" s="405" customFormat="1" hidden="1" x14ac:dyDescent="0.3">
      <c r="A118" s="406" t="s">
        <v>15</v>
      </c>
      <c r="B118" s="407">
        <v>0</v>
      </c>
      <c r="C118" s="407">
        <v>0</v>
      </c>
      <c r="D118" s="407">
        <v>0</v>
      </c>
      <c r="E118" s="407">
        <v>0</v>
      </c>
      <c r="F118" s="407">
        <f>$B$118/6</f>
        <v>0</v>
      </c>
      <c r="G118" s="407">
        <f t="shared" ref="G118:L118" si="112">$B$118/6</f>
        <v>0</v>
      </c>
      <c r="H118" s="407">
        <f t="shared" si="112"/>
        <v>0</v>
      </c>
      <c r="I118" s="407">
        <f t="shared" si="112"/>
        <v>0</v>
      </c>
      <c r="J118" s="407">
        <f t="shared" si="112"/>
        <v>0</v>
      </c>
      <c r="K118" s="407">
        <f t="shared" si="112"/>
        <v>0</v>
      </c>
      <c r="L118" s="408">
        <f t="shared" si="112"/>
        <v>0</v>
      </c>
      <c r="M118" s="117"/>
      <c r="N118" s="117"/>
      <c r="O118" s="117"/>
      <c r="P118" s="117"/>
    </row>
    <row r="119" spans="1:16" s="405" customFormat="1" ht="54" customHeight="1" x14ac:dyDescent="0.3">
      <c r="A119" s="406" t="s">
        <v>16</v>
      </c>
      <c r="B119" s="407">
        <f>'3.PIELIKUMS'!J11</f>
        <v>26100000</v>
      </c>
      <c r="C119" s="407">
        <v>0</v>
      </c>
      <c r="D119" s="407">
        <v>0</v>
      </c>
      <c r="E119" s="407">
        <v>0</v>
      </c>
      <c r="F119" s="407">
        <v>0</v>
      </c>
      <c r="G119" s="407">
        <f>$B$119/6</f>
        <v>4350000</v>
      </c>
      <c r="H119" s="407">
        <f t="shared" ref="H119:L119" si="113">$B$119/6</f>
        <v>4350000</v>
      </c>
      <c r="I119" s="407">
        <f t="shared" si="113"/>
        <v>4350000</v>
      </c>
      <c r="J119" s="407">
        <f t="shared" si="113"/>
        <v>4350000</v>
      </c>
      <c r="K119" s="407">
        <f t="shared" si="113"/>
        <v>4350000</v>
      </c>
      <c r="L119" s="408">
        <f t="shared" si="113"/>
        <v>4350000</v>
      </c>
      <c r="M119" s="117"/>
      <c r="N119" s="117"/>
      <c r="O119" s="117"/>
      <c r="P119" s="117"/>
    </row>
    <row r="120" spans="1:16" s="405" customFormat="1" ht="39" x14ac:dyDescent="0.3">
      <c r="A120" s="402" t="s">
        <v>481</v>
      </c>
      <c r="B120" s="403">
        <f>B122+B123</f>
        <v>0</v>
      </c>
      <c r="C120" s="403">
        <f t="shared" ref="C120" si="114">C122+C123</f>
        <v>0</v>
      </c>
      <c r="D120" s="403">
        <f t="shared" ref="D120" si="115">D122+D123</f>
        <v>0</v>
      </c>
      <c r="E120" s="403">
        <f t="shared" ref="E120" si="116">E122+E123</f>
        <v>0</v>
      </c>
      <c r="F120" s="403">
        <f t="shared" ref="F120" si="117">F122+F123</f>
        <v>0</v>
      </c>
      <c r="G120" s="403">
        <f t="shared" ref="G120" si="118">G122+G123</f>
        <v>0</v>
      </c>
      <c r="H120" s="403">
        <f t="shared" ref="H120" si="119">H122+H123</f>
        <v>0</v>
      </c>
      <c r="I120" s="403">
        <f t="shared" ref="I120" si="120">I122+I123</f>
        <v>0</v>
      </c>
      <c r="J120" s="403">
        <f t="shared" ref="J120" si="121">J122+J123</f>
        <v>0</v>
      </c>
      <c r="K120" s="403">
        <f t="shared" ref="K120" si="122">K122+K123</f>
        <v>0</v>
      </c>
      <c r="L120" s="404">
        <f t="shared" ref="L120" si="123">L122+L123</f>
        <v>0</v>
      </c>
      <c r="M120" s="117"/>
      <c r="N120" s="117"/>
      <c r="O120" s="117"/>
      <c r="P120" s="117"/>
    </row>
    <row r="121" spans="1:16" s="405" customFormat="1" x14ac:dyDescent="0.3">
      <c r="A121" s="547" t="s">
        <v>479</v>
      </c>
      <c r="B121" s="545">
        <f>B122+B123</f>
        <v>0</v>
      </c>
      <c r="C121" s="545">
        <f t="shared" ref="C121:L121" si="124">C122+C123</f>
        <v>0</v>
      </c>
      <c r="D121" s="545">
        <f t="shared" si="124"/>
        <v>0</v>
      </c>
      <c r="E121" s="545">
        <f t="shared" si="124"/>
        <v>0</v>
      </c>
      <c r="F121" s="545">
        <f t="shared" si="124"/>
        <v>0</v>
      </c>
      <c r="G121" s="545">
        <f t="shared" si="124"/>
        <v>0</v>
      </c>
      <c r="H121" s="545">
        <f t="shared" si="124"/>
        <v>0</v>
      </c>
      <c r="I121" s="545">
        <f t="shared" si="124"/>
        <v>0</v>
      </c>
      <c r="J121" s="545">
        <f t="shared" si="124"/>
        <v>0</v>
      </c>
      <c r="K121" s="545">
        <f t="shared" si="124"/>
        <v>0</v>
      </c>
      <c r="L121" s="546">
        <f t="shared" si="124"/>
        <v>0</v>
      </c>
      <c r="M121" s="117"/>
      <c r="N121" s="117"/>
      <c r="O121" s="117"/>
      <c r="P121" s="117"/>
    </row>
    <row r="122" spans="1:16" s="405" customFormat="1" hidden="1" x14ac:dyDescent="0.3">
      <c r="A122" s="406" t="s">
        <v>15</v>
      </c>
      <c r="B122" s="407">
        <v>0</v>
      </c>
      <c r="C122" s="407">
        <v>0</v>
      </c>
      <c r="D122" s="407">
        <v>0</v>
      </c>
      <c r="E122" s="407">
        <v>0</v>
      </c>
      <c r="F122" s="407">
        <f>$B$122/6</f>
        <v>0</v>
      </c>
      <c r="G122" s="407">
        <f t="shared" ref="G122:L122" si="125">$B$122/6</f>
        <v>0</v>
      </c>
      <c r="H122" s="407">
        <f t="shared" si="125"/>
        <v>0</v>
      </c>
      <c r="I122" s="407">
        <f t="shared" si="125"/>
        <v>0</v>
      </c>
      <c r="J122" s="407">
        <f t="shared" si="125"/>
        <v>0</v>
      </c>
      <c r="K122" s="407">
        <f t="shared" si="125"/>
        <v>0</v>
      </c>
      <c r="L122" s="408">
        <f t="shared" si="125"/>
        <v>0</v>
      </c>
      <c r="M122" s="117"/>
      <c r="N122" s="117"/>
      <c r="O122" s="117"/>
      <c r="P122" s="117"/>
    </row>
    <row r="123" spans="1:16" s="405" customFormat="1" ht="52" hidden="1" x14ac:dyDescent="0.3">
      <c r="A123" s="406" t="s">
        <v>16</v>
      </c>
      <c r="B123" s="407">
        <f>'3.PIELIKUMS'!J12</f>
        <v>0</v>
      </c>
      <c r="C123" s="407">
        <v>0</v>
      </c>
      <c r="D123" s="407">
        <v>0</v>
      </c>
      <c r="E123" s="407">
        <v>0</v>
      </c>
      <c r="F123" s="407">
        <f>$B$123/6</f>
        <v>0</v>
      </c>
      <c r="G123" s="407">
        <f t="shared" ref="G123:L123" si="126">$B$123/6</f>
        <v>0</v>
      </c>
      <c r="H123" s="407">
        <f t="shared" si="126"/>
        <v>0</v>
      </c>
      <c r="I123" s="407">
        <f t="shared" si="126"/>
        <v>0</v>
      </c>
      <c r="J123" s="407">
        <f t="shared" si="126"/>
        <v>0</v>
      </c>
      <c r="K123" s="407">
        <f t="shared" si="126"/>
        <v>0</v>
      </c>
      <c r="L123" s="408">
        <f t="shared" si="126"/>
        <v>0</v>
      </c>
      <c r="M123" s="117"/>
      <c r="N123" s="117"/>
      <c r="O123" s="117"/>
      <c r="P123" s="117"/>
    </row>
    <row r="124" spans="1:16" s="405" customFormat="1" ht="52" x14ac:dyDescent="0.3">
      <c r="A124" s="402" t="s">
        <v>482</v>
      </c>
      <c r="B124" s="403">
        <f>B126+B127</f>
        <v>0</v>
      </c>
      <c r="C124" s="403">
        <f t="shared" ref="C124:L124" si="127">C126+C127</f>
        <v>0</v>
      </c>
      <c r="D124" s="403">
        <f t="shared" si="127"/>
        <v>0</v>
      </c>
      <c r="E124" s="403">
        <f t="shared" si="127"/>
        <v>0</v>
      </c>
      <c r="F124" s="403">
        <f t="shared" si="127"/>
        <v>0</v>
      </c>
      <c r="G124" s="403">
        <f t="shared" si="127"/>
        <v>0</v>
      </c>
      <c r="H124" s="403">
        <f t="shared" si="127"/>
        <v>0</v>
      </c>
      <c r="I124" s="403">
        <f t="shared" si="127"/>
        <v>0</v>
      </c>
      <c r="J124" s="403">
        <f t="shared" si="127"/>
        <v>0</v>
      </c>
      <c r="K124" s="403">
        <f t="shared" si="127"/>
        <v>0</v>
      </c>
      <c r="L124" s="404">
        <f t="shared" si="127"/>
        <v>0</v>
      </c>
      <c r="M124" s="117"/>
      <c r="N124" s="117"/>
      <c r="O124" s="117"/>
      <c r="P124" s="117"/>
    </row>
    <row r="125" spans="1:16" s="405" customFormat="1" ht="13.5" thickBot="1" x14ac:dyDescent="0.35">
      <c r="A125" s="547" t="s">
        <v>466</v>
      </c>
      <c r="B125" s="545">
        <f>B126+B127</f>
        <v>0</v>
      </c>
      <c r="C125" s="545">
        <f t="shared" ref="C125:L125" si="128">C126+C127</f>
        <v>0</v>
      </c>
      <c r="D125" s="545">
        <f t="shared" si="128"/>
        <v>0</v>
      </c>
      <c r="E125" s="545">
        <f t="shared" si="128"/>
        <v>0</v>
      </c>
      <c r="F125" s="545">
        <f t="shared" si="128"/>
        <v>0</v>
      </c>
      <c r="G125" s="545">
        <f t="shared" si="128"/>
        <v>0</v>
      </c>
      <c r="H125" s="545">
        <f t="shared" si="128"/>
        <v>0</v>
      </c>
      <c r="I125" s="545">
        <f t="shared" si="128"/>
        <v>0</v>
      </c>
      <c r="J125" s="545">
        <f t="shared" si="128"/>
        <v>0</v>
      </c>
      <c r="K125" s="545">
        <f t="shared" si="128"/>
        <v>0</v>
      </c>
      <c r="L125" s="546">
        <f t="shared" si="128"/>
        <v>0</v>
      </c>
      <c r="M125" s="117"/>
      <c r="N125" s="117"/>
      <c r="O125" s="117"/>
      <c r="P125" s="117"/>
    </row>
    <row r="126" spans="1:16" s="122" customFormat="1" hidden="1" x14ac:dyDescent="0.3">
      <c r="A126" s="148" t="s">
        <v>15</v>
      </c>
      <c r="B126" s="149">
        <v>0</v>
      </c>
      <c r="C126" s="149">
        <v>0</v>
      </c>
      <c r="D126" s="149">
        <v>0</v>
      </c>
      <c r="E126" s="149">
        <v>0</v>
      </c>
      <c r="F126" s="149">
        <f>$B$122/6</f>
        <v>0</v>
      </c>
      <c r="G126" s="149">
        <f t="shared" ref="G126:L126" si="129">$B$122/6</f>
        <v>0</v>
      </c>
      <c r="H126" s="149">
        <f t="shared" si="129"/>
        <v>0</v>
      </c>
      <c r="I126" s="149">
        <f t="shared" si="129"/>
        <v>0</v>
      </c>
      <c r="J126" s="149">
        <f t="shared" si="129"/>
        <v>0</v>
      </c>
      <c r="K126" s="149">
        <f t="shared" si="129"/>
        <v>0</v>
      </c>
      <c r="L126" s="178">
        <f t="shared" si="129"/>
        <v>0</v>
      </c>
      <c r="M126" s="117"/>
      <c r="N126" s="117"/>
      <c r="O126" s="117"/>
      <c r="P126" s="117"/>
    </row>
    <row r="127" spans="1:16" s="122" customFormat="1" ht="52.5" hidden="1" thickBot="1" x14ac:dyDescent="0.35">
      <c r="A127" s="150" t="s">
        <v>16</v>
      </c>
      <c r="B127" s="177">
        <f>'3.PIELIKUMS'!J13</f>
        <v>0</v>
      </c>
      <c r="C127" s="177">
        <v>0</v>
      </c>
      <c r="D127" s="177">
        <v>0</v>
      </c>
      <c r="E127" s="177">
        <v>0</v>
      </c>
      <c r="F127" s="177">
        <f>$B$123/6</f>
        <v>0</v>
      </c>
      <c r="G127" s="177">
        <f t="shared" ref="G127:L127" si="130">$B$123/6</f>
        <v>0</v>
      </c>
      <c r="H127" s="177">
        <f t="shared" si="130"/>
        <v>0</v>
      </c>
      <c r="I127" s="177">
        <f t="shared" si="130"/>
        <v>0</v>
      </c>
      <c r="J127" s="177">
        <f t="shared" si="130"/>
        <v>0</v>
      </c>
      <c r="K127" s="177">
        <f t="shared" si="130"/>
        <v>0</v>
      </c>
      <c r="L127" s="179">
        <f t="shared" si="130"/>
        <v>0</v>
      </c>
      <c r="M127" s="117"/>
      <c r="N127" s="117"/>
      <c r="O127" s="117"/>
      <c r="P127" s="117"/>
    </row>
    <row r="128" spans="1:16" s="122" customFormat="1" ht="26" x14ac:dyDescent="0.3">
      <c r="A128" s="447" t="s">
        <v>483</v>
      </c>
      <c r="B128" s="652"/>
      <c r="C128" s="652"/>
      <c r="D128" s="652"/>
      <c r="E128" s="652"/>
      <c r="F128" s="652"/>
      <c r="G128" s="652"/>
      <c r="H128" s="652"/>
      <c r="I128" s="652"/>
      <c r="J128" s="652"/>
      <c r="K128" s="652"/>
      <c r="L128" s="653"/>
      <c r="M128" s="117"/>
      <c r="N128" s="117"/>
      <c r="O128" s="117"/>
      <c r="P128" s="117"/>
    </row>
    <row r="129" spans="1:16" s="122" customFormat="1" ht="17.25" customHeight="1" x14ac:dyDescent="0.3">
      <c r="A129" s="482" t="s">
        <v>9</v>
      </c>
      <c r="B129" s="584">
        <f>B133</f>
        <v>67878488</v>
      </c>
      <c r="C129" s="584">
        <f t="shared" ref="C129:L129" si="131">C133</f>
        <v>0</v>
      </c>
      <c r="D129" s="584">
        <f t="shared" si="131"/>
        <v>0</v>
      </c>
      <c r="E129" s="584">
        <f t="shared" si="131"/>
        <v>0</v>
      </c>
      <c r="F129" s="584">
        <f t="shared" si="131"/>
        <v>0</v>
      </c>
      <c r="G129" s="584">
        <f t="shared" si="131"/>
        <v>11313081.333333334</v>
      </c>
      <c r="H129" s="584">
        <f t="shared" si="131"/>
        <v>11313081.333333334</v>
      </c>
      <c r="I129" s="584">
        <f t="shared" si="131"/>
        <v>11313081.333333334</v>
      </c>
      <c r="J129" s="584">
        <f t="shared" si="131"/>
        <v>11313081.333333334</v>
      </c>
      <c r="K129" s="584">
        <f t="shared" si="131"/>
        <v>11313081.333333334</v>
      </c>
      <c r="L129" s="585">
        <f t="shared" si="131"/>
        <v>11313081.333333334</v>
      </c>
      <c r="M129" s="117"/>
      <c r="N129" s="117"/>
      <c r="O129" s="117"/>
      <c r="P129" s="117"/>
    </row>
    <row r="130" spans="1:16" hidden="1" x14ac:dyDescent="0.3">
      <c r="A130" s="433" t="s">
        <v>10</v>
      </c>
      <c r="B130" s="434"/>
      <c r="C130" s="434"/>
      <c r="D130" s="434"/>
      <c r="E130" s="434"/>
      <c r="F130" s="434"/>
      <c r="G130" s="434"/>
      <c r="H130" s="434"/>
      <c r="I130" s="434"/>
      <c r="J130" s="434"/>
      <c r="K130" s="434"/>
      <c r="L130" s="435"/>
    </row>
    <row r="131" spans="1:16" hidden="1" x14ac:dyDescent="0.3">
      <c r="A131" s="433" t="s">
        <v>11</v>
      </c>
      <c r="B131" s="434"/>
      <c r="C131" s="434"/>
      <c r="D131" s="434"/>
      <c r="E131" s="434"/>
      <c r="F131" s="434"/>
      <c r="G131" s="434"/>
      <c r="H131" s="434"/>
      <c r="I131" s="434"/>
      <c r="J131" s="434"/>
      <c r="K131" s="434"/>
      <c r="L131" s="435"/>
    </row>
    <row r="132" spans="1:16" ht="26" hidden="1" x14ac:dyDescent="0.3">
      <c r="A132" s="433" t="s">
        <v>12</v>
      </c>
      <c r="B132" s="434"/>
      <c r="C132" s="434"/>
      <c r="D132" s="434"/>
      <c r="E132" s="434"/>
      <c r="F132" s="434"/>
      <c r="G132" s="434"/>
      <c r="H132" s="434"/>
      <c r="I132" s="434"/>
      <c r="J132" s="434"/>
      <c r="K132" s="434"/>
      <c r="L132" s="435"/>
    </row>
    <row r="133" spans="1:16" s="122" customFormat="1" x14ac:dyDescent="0.3">
      <c r="A133" s="436" t="s">
        <v>13</v>
      </c>
      <c r="B133" s="584">
        <f>B135+B136</f>
        <v>67878488</v>
      </c>
      <c r="C133" s="584">
        <f t="shared" ref="C133:L133" si="132">C135+C136</f>
        <v>0</v>
      </c>
      <c r="D133" s="584">
        <f t="shared" si="132"/>
        <v>0</v>
      </c>
      <c r="E133" s="584">
        <f t="shared" si="132"/>
        <v>0</v>
      </c>
      <c r="F133" s="584">
        <f t="shared" si="132"/>
        <v>0</v>
      </c>
      <c r="G133" s="584">
        <f t="shared" si="132"/>
        <v>11313081.333333334</v>
      </c>
      <c r="H133" s="584">
        <f t="shared" si="132"/>
        <v>11313081.333333334</v>
      </c>
      <c r="I133" s="584">
        <f t="shared" si="132"/>
        <v>11313081.333333334</v>
      </c>
      <c r="J133" s="584">
        <f t="shared" si="132"/>
        <v>11313081.333333334</v>
      </c>
      <c r="K133" s="584">
        <f t="shared" si="132"/>
        <v>11313081.333333334</v>
      </c>
      <c r="L133" s="585">
        <f t="shared" si="132"/>
        <v>11313081.333333334</v>
      </c>
      <c r="M133" s="117"/>
      <c r="N133" s="117"/>
      <c r="O133" s="117"/>
      <c r="P133" s="117"/>
    </row>
    <row r="134" spans="1:16" x14ac:dyDescent="0.3">
      <c r="A134" s="433" t="s">
        <v>14</v>
      </c>
      <c r="B134" s="434"/>
      <c r="C134" s="434"/>
      <c r="D134" s="434"/>
      <c r="E134" s="434"/>
      <c r="F134" s="434"/>
      <c r="G134" s="434"/>
      <c r="H134" s="434"/>
      <c r="I134" s="434"/>
      <c r="J134" s="434"/>
      <c r="K134" s="434"/>
      <c r="L134" s="435"/>
    </row>
    <row r="135" spans="1:16" hidden="1" x14ac:dyDescent="0.3">
      <c r="A135" s="433" t="s">
        <v>15</v>
      </c>
      <c r="B135" s="437">
        <f>B147+B151+B155</f>
        <v>0</v>
      </c>
      <c r="C135" s="437">
        <f t="shared" ref="C135:L135" si="133">C147+C151+C155</f>
        <v>0</v>
      </c>
      <c r="D135" s="437">
        <f t="shared" si="133"/>
        <v>0</v>
      </c>
      <c r="E135" s="437">
        <f t="shared" si="133"/>
        <v>0</v>
      </c>
      <c r="F135" s="437">
        <f t="shared" si="133"/>
        <v>0</v>
      </c>
      <c r="G135" s="437">
        <f t="shared" si="133"/>
        <v>0</v>
      </c>
      <c r="H135" s="437">
        <f t="shared" si="133"/>
        <v>0</v>
      </c>
      <c r="I135" s="437">
        <f t="shared" si="133"/>
        <v>0</v>
      </c>
      <c r="J135" s="437">
        <f t="shared" si="133"/>
        <v>0</v>
      </c>
      <c r="K135" s="437">
        <f t="shared" si="133"/>
        <v>0</v>
      </c>
      <c r="L135" s="438">
        <f t="shared" si="133"/>
        <v>0</v>
      </c>
    </row>
    <row r="136" spans="1:16" ht="52.5" thickBot="1" x14ac:dyDescent="0.35">
      <c r="A136" s="440" t="s">
        <v>16</v>
      </c>
      <c r="B136" s="441">
        <f>B148+B152+B156</f>
        <v>67878488</v>
      </c>
      <c r="C136" s="441">
        <f t="shared" ref="C136:L136" si="134">C148+C152+C156</f>
        <v>0</v>
      </c>
      <c r="D136" s="441">
        <f t="shared" si="134"/>
        <v>0</v>
      </c>
      <c r="E136" s="441">
        <f t="shared" si="134"/>
        <v>0</v>
      </c>
      <c r="F136" s="441">
        <f t="shared" si="134"/>
        <v>0</v>
      </c>
      <c r="G136" s="441">
        <f t="shared" si="134"/>
        <v>11313081.333333334</v>
      </c>
      <c r="H136" s="441">
        <f t="shared" si="134"/>
        <v>11313081.333333334</v>
      </c>
      <c r="I136" s="441">
        <f t="shared" si="134"/>
        <v>11313081.333333334</v>
      </c>
      <c r="J136" s="441">
        <f t="shared" si="134"/>
        <v>11313081.333333334</v>
      </c>
      <c r="K136" s="441">
        <f t="shared" si="134"/>
        <v>11313081.333333334</v>
      </c>
      <c r="L136" s="442">
        <f t="shared" si="134"/>
        <v>11313081.333333334</v>
      </c>
    </row>
    <row r="137" spans="1:16" s="397" customFormat="1" x14ac:dyDescent="0.3">
      <c r="A137" s="475" t="s">
        <v>461</v>
      </c>
      <c r="B137" s="476"/>
      <c r="C137" s="476"/>
      <c r="D137" s="476"/>
      <c r="E137" s="476"/>
      <c r="F137" s="476"/>
      <c r="G137" s="476"/>
      <c r="H137" s="476"/>
      <c r="I137" s="476"/>
      <c r="J137" s="476"/>
      <c r="K137" s="476"/>
      <c r="L137" s="477"/>
      <c r="M137" s="117"/>
      <c r="N137" s="117"/>
      <c r="O137" s="117"/>
      <c r="P137" s="117"/>
    </row>
    <row r="138" spans="1:16" s="397" customFormat="1" x14ac:dyDescent="0.3">
      <c r="A138" s="478" t="s">
        <v>462</v>
      </c>
      <c r="B138" s="451"/>
      <c r="C138" s="451"/>
      <c r="D138" s="451"/>
      <c r="E138" s="451"/>
      <c r="F138" s="451"/>
      <c r="G138" s="451"/>
      <c r="H138" s="451"/>
      <c r="I138" s="451"/>
      <c r="J138" s="451"/>
      <c r="K138" s="451"/>
      <c r="L138" s="479"/>
      <c r="M138" s="117"/>
      <c r="N138" s="117"/>
      <c r="O138" s="117"/>
      <c r="P138" s="117"/>
    </row>
    <row r="139" spans="1:16" s="397" customFormat="1" x14ac:dyDescent="0.3">
      <c r="A139" s="480" t="s">
        <v>466</v>
      </c>
      <c r="B139" s="451">
        <f>B146+B150</f>
        <v>20028488</v>
      </c>
      <c r="C139" s="451">
        <f t="shared" ref="C139:L139" si="135">C146+C150</f>
        <v>0</v>
      </c>
      <c r="D139" s="451">
        <f t="shared" si="135"/>
        <v>0</v>
      </c>
      <c r="E139" s="451">
        <f t="shared" si="135"/>
        <v>0</v>
      </c>
      <c r="F139" s="451">
        <f t="shared" si="135"/>
        <v>0</v>
      </c>
      <c r="G139" s="451">
        <f t="shared" si="135"/>
        <v>3338081.3333333335</v>
      </c>
      <c r="H139" s="451">
        <f t="shared" si="135"/>
        <v>3338081.3333333335</v>
      </c>
      <c r="I139" s="451">
        <f t="shared" si="135"/>
        <v>3338081.3333333335</v>
      </c>
      <c r="J139" s="451">
        <f t="shared" si="135"/>
        <v>3338081.3333333335</v>
      </c>
      <c r="K139" s="451">
        <f t="shared" si="135"/>
        <v>3338081.3333333335</v>
      </c>
      <c r="L139" s="479">
        <f t="shared" si="135"/>
        <v>3338081.3333333335</v>
      </c>
      <c r="M139" s="117"/>
      <c r="N139" s="117"/>
      <c r="O139" s="117"/>
      <c r="P139" s="117"/>
    </row>
    <row r="140" spans="1:16" s="397" customFormat="1" hidden="1" x14ac:dyDescent="0.3">
      <c r="A140" s="449" t="s">
        <v>15</v>
      </c>
      <c r="B140" s="450">
        <f t="shared" ref="B140:L141" si="136">B147+B151</f>
        <v>0</v>
      </c>
      <c r="C140" s="450">
        <f t="shared" si="136"/>
        <v>0</v>
      </c>
      <c r="D140" s="450">
        <f t="shared" si="136"/>
        <v>0</v>
      </c>
      <c r="E140" s="450">
        <f t="shared" si="136"/>
        <v>0</v>
      </c>
      <c r="F140" s="450">
        <f t="shared" si="136"/>
        <v>0</v>
      </c>
      <c r="G140" s="450">
        <f t="shared" si="136"/>
        <v>0</v>
      </c>
      <c r="H140" s="450">
        <f t="shared" si="136"/>
        <v>0</v>
      </c>
      <c r="I140" s="450">
        <f t="shared" si="136"/>
        <v>0</v>
      </c>
      <c r="J140" s="450">
        <f t="shared" si="136"/>
        <v>0</v>
      </c>
      <c r="K140" s="450">
        <f t="shared" si="136"/>
        <v>0</v>
      </c>
      <c r="L140" s="488">
        <f t="shared" si="136"/>
        <v>0</v>
      </c>
      <c r="M140" s="117"/>
      <c r="N140" s="117"/>
      <c r="O140" s="117"/>
      <c r="P140" s="117"/>
    </row>
    <row r="141" spans="1:16" s="397" customFormat="1" ht="52" x14ac:dyDescent="0.3">
      <c r="A141" s="534" t="s">
        <v>16</v>
      </c>
      <c r="B141" s="452">
        <f t="shared" si="136"/>
        <v>20028488</v>
      </c>
      <c r="C141" s="452">
        <f t="shared" si="136"/>
        <v>0</v>
      </c>
      <c r="D141" s="452">
        <f t="shared" si="136"/>
        <v>0</v>
      </c>
      <c r="E141" s="452">
        <f t="shared" si="136"/>
        <v>0</v>
      </c>
      <c r="F141" s="452">
        <f t="shared" si="136"/>
        <v>0</v>
      </c>
      <c r="G141" s="452">
        <f t="shared" si="136"/>
        <v>3338081.3333333335</v>
      </c>
      <c r="H141" s="452">
        <f t="shared" si="136"/>
        <v>3338081.3333333335</v>
      </c>
      <c r="I141" s="452">
        <f t="shared" si="136"/>
        <v>3338081.3333333335</v>
      </c>
      <c r="J141" s="452">
        <f t="shared" si="136"/>
        <v>3338081.3333333335</v>
      </c>
      <c r="K141" s="452">
        <f t="shared" si="136"/>
        <v>3338081.3333333335</v>
      </c>
      <c r="L141" s="459">
        <f t="shared" si="136"/>
        <v>3338081.3333333335</v>
      </c>
      <c r="M141" s="117"/>
      <c r="N141" s="117"/>
      <c r="O141" s="117"/>
      <c r="P141" s="117"/>
    </row>
    <row r="142" spans="1:16" s="397" customFormat="1" x14ac:dyDescent="0.3">
      <c r="A142" s="480" t="s">
        <v>467</v>
      </c>
      <c r="B142" s="451">
        <f>B154</f>
        <v>47850000</v>
      </c>
      <c r="C142" s="451">
        <f t="shared" ref="C142:L142" si="137">C154</f>
        <v>0</v>
      </c>
      <c r="D142" s="451">
        <f t="shared" si="137"/>
        <v>0</v>
      </c>
      <c r="E142" s="451">
        <f t="shared" si="137"/>
        <v>0</v>
      </c>
      <c r="F142" s="451">
        <f t="shared" si="137"/>
        <v>0</v>
      </c>
      <c r="G142" s="451">
        <f t="shared" si="137"/>
        <v>7975000</v>
      </c>
      <c r="H142" s="451">
        <f t="shared" si="137"/>
        <v>7975000</v>
      </c>
      <c r="I142" s="451">
        <f t="shared" si="137"/>
        <v>7975000</v>
      </c>
      <c r="J142" s="451">
        <f t="shared" si="137"/>
        <v>7975000</v>
      </c>
      <c r="K142" s="451">
        <f t="shared" si="137"/>
        <v>7975000</v>
      </c>
      <c r="L142" s="479">
        <f t="shared" si="137"/>
        <v>7975000</v>
      </c>
      <c r="M142" s="117"/>
      <c r="N142" s="117"/>
      <c r="O142" s="117"/>
      <c r="P142" s="117"/>
    </row>
    <row r="143" spans="1:16" s="397" customFormat="1" hidden="1" x14ac:dyDescent="0.3">
      <c r="A143" s="449" t="s">
        <v>15</v>
      </c>
      <c r="B143" s="452">
        <f t="shared" ref="B143:L144" si="138">B155</f>
        <v>0</v>
      </c>
      <c r="C143" s="452">
        <f t="shared" si="138"/>
        <v>0</v>
      </c>
      <c r="D143" s="452">
        <f t="shared" si="138"/>
        <v>0</v>
      </c>
      <c r="E143" s="452">
        <f t="shared" si="138"/>
        <v>0</v>
      </c>
      <c r="F143" s="452">
        <f t="shared" si="138"/>
        <v>0</v>
      </c>
      <c r="G143" s="452">
        <f t="shared" si="138"/>
        <v>0</v>
      </c>
      <c r="H143" s="452">
        <f t="shared" si="138"/>
        <v>0</v>
      </c>
      <c r="I143" s="452">
        <f t="shared" si="138"/>
        <v>0</v>
      </c>
      <c r="J143" s="452">
        <f t="shared" si="138"/>
        <v>0</v>
      </c>
      <c r="K143" s="452">
        <f t="shared" si="138"/>
        <v>0</v>
      </c>
      <c r="L143" s="459">
        <f t="shared" si="138"/>
        <v>0</v>
      </c>
      <c r="M143" s="117"/>
      <c r="N143" s="117"/>
      <c r="O143" s="117"/>
      <c r="P143" s="117"/>
    </row>
    <row r="144" spans="1:16" s="397" customFormat="1" ht="52.5" thickBot="1" x14ac:dyDescent="0.35">
      <c r="A144" s="496" t="s">
        <v>16</v>
      </c>
      <c r="B144" s="460">
        <f t="shared" si="138"/>
        <v>47850000</v>
      </c>
      <c r="C144" s="460">
        <f t="shared" si="138"/>
        <v>0</v>
      </c>
      <c r="D144" s="460">
        <f t="shared" si="138"/>
        <v>0</v>
      </c>
      <c r="E144" s="460">
        <f t="shared" si="138"/>
        <v>0</v>
      </c>
      <c r="F144" s="460">
        <f t="shared" si="138"/>
        <v>0</v>
      </c>
      <c r="G144" s="460">
        <f t="shared" si="138"/>
        <v>7975000</v>
      </c>
      <c r="H144" s="460">
        <f t="shared" si="138"/>
        <v>7975000</v>
      </c>
      <c r="I144" s="460">
        <f t="shared" si="138"/>
        <v>7975000</v>
      </c>
      <c r="J144" s="460">
        <f t="shared" si="138"/>
        <v>7975000</v>
      </c>
      <c r="K144" s="460">
        <f t="shared" si="138"/>
        <v>7975000</v>
      </c>
      <c r="L144" s="461">
        <f t="shared" si="138"/>
        <v>7975000</v>
      </c>
      <c r="M144" s="117"/>
      <c r="N144" s="117"/>
      <c r="O144" s="117"/>
      <c r="P144" s="117"/>
    </row>
    <row r="145" spans="1:16" s="122" customFormat="1" ht="75.75" customHeight="1" x14ac:dyDescent="0.3">
      <c r="A145" s="490" t="s">
        <v>2053</v>
      </c>
      <c r="B145" s="491">
        <f>B147+B148</f>
        <v>14808488</v>
      </c>
      <c r="C145" s="491">
        <f t="shared" ref="C145" si="139">C147+C148</f>
        <v>0</v>
      </c>
      <c r="D145" s="491">
        <f t="shared" ref="D145" si="140">D147+D148</f>
        <v>0</v>
      </c>
      <c r="E145" s="491">
        <f t="shared" ref="E145" si="141">E147+E148</f>
        <v>0</v>
      </c>
      <c r="F145" s="491">
        <f t="shared" ref="F145" si="142">F147+F148</f>
        <v>0</v>
      </c>
      <c r="G145" s="491">
        <f t="shared" ref="G145" si="143">G147+G148</f>
        <v>2468081.3333333335</v>
      </c>
      <c r="H145" s="491">
        <f t="shared" ref="H145" si="144">H147+H148</f>
        <v>2468081.3333333335</v>
      </c>
      <c r="I145" s="491">
        <f t="shared" ref="I145" si="145">I147+I148</f>
        <v>2468081.3333333335</v>
      </c>
      <c r="J145" s="491">
        <f t="shared" ref="J145" si="146">J147+J148</f>
        <v>2468081.3333333335</v>
      </c>
      <c r="K145" s="491">
        <f t="shared" ref="K145" si="147">K147+K148</f>
        <v>2468081.3333333335</v>
      </c>
      <c r="L145" s="492">
        <f t="shared" ref="L145" si="148">L147+L148</f>
        <v>2468081.3333333335</v>
      </c>
      <c r="M145" s="117"/>
      <c r="N145" s="117"/>
      <c r="O145" s="117"/>
      <c r="P145" s="117"/>
    </row>
    <row r="146" spans="1:16" s="448" customFormat="1" x14ac:dyDescent="0.3">
      <c r="A146" s="547" t="s">
        <v>466</v>
      </c>
      <c r="B146" s="545">
        <f>B147+B148</f>
        <v>14808488</v>
      </c>
      <c r="C146" s="545">
        <f t="shared" ref="C146:L146" si="149">C147+C148</f>
        <v>0</v>
      </c>
      <c r="D146" s="545">
        <f t="shared" si="149"/>
        <v>0</v>
      </c>
      <c r="E146" s="545">
        <f t="shared" si="149"/>
        <v>0</v>
      </c>
      <c r="F146" s="545">
        <f t="shared" si="149"/>
        <v>0</v>
      </c>
      <c r="G146" s="545">
        <f t="shared" si="149"/>
        <v>2468081.3333333335</v>
      </c>
      <c r="H146" s="545">
        <f t="shared" si="149"/>
        <v>2468081.3333333335</v>
      </c>
      <c r="I146" s="545">
        <f t="shared" si="149"/>
        <v>2468081.3333333335</v>
      </c>
      <c r="J146" s="545">
        <f t="shared" si="149"/>
        <v>2468081.3333333335</v>
      </c>
      <c r="K146" s="545">
        <f t="shared" si="149"/>
        <v>2468081.3333333335</v>
      </c>
      <c r="L146" s="546">
        <f t="shared" si="149"/>
        <v>2468081.3333333335</v>
      </c>
      <c r="M146" s="117"/>
      <c r="N146" s="117"/>
      <c r="O146" s="117"/>
      <c r="P146" s="117"/>
    </row>
    <row r="147" spans="1:16" s="122" customFormat="1" hidden="1" x14ac:dyDescent="0.3">
      <c r="A147" s="406" t="s">
        <v>15</v>
      </c>
      <c r="B147" s="407">
        <v>0</v>
      </c>
      <c r="C147" s="407">
        <v>0</v>
      </c>
      <c r="D147" s="407">
        <v>0</v>
      </c>
      <c r="E147" s="407">
        <v>0</v>
      </c>
      <c r="F147" s="407">
        <f>$B$147/6</f>
        <v>0</v>
      </c>
      <c r="G147" s="407">
        <f t="shared" ref="G147:L147" si="150">$B$147/6</f>
        <v>0</v>
      </c>
      <c r="H147" s="407">
        <f t="shared" si="150"/>
        <v>0</v>
      </c>
      <c r="I147" s="407">
        <f t="shared" si="150"/>
        <v>0</v>
      </c>
      <c r="J147" s="407">
        <f t="shared" si="150"/>
        <v>0</v>
      </c>
      <c r="K147" s="407">
        <f t="shared" si="150"/>
        <v>0</v>
      </c>
      <c r="L147" s="408">
        <f t="shared" si="150"/>
        <v>0</v>
      </c>
      <c r="M147" s="117"/>
      <c r="N147" s="117"/>
      <c r="O147" s="117"/>
      <c r="P147" s="117"/>
    </row>
    <row r="148" spans="1:16" s="122" customFormat="1" ht="52" x14ac:dyDescent="0.3">
      <c r="A148" s="406" t="s">
        <v>16</v>
      </c>
      <c r="B148" s="407">
        <f>'3.PIELIKUMS'!J15</f>
        <v>14808488</v>
      </c>
      <c r="C148" s="407">
        <v>0</v>
      </c>
      <c r="D148" s="407">
        <v>0</v>
      </c>
      <c r="E148" s="407">
        <v>0</v>
      </c>
      <c r="F148" s="407">
        <v>0</v>
      </c>
      <c r="G148" s="407">
        <f>$B$148/6</f>
        <v>2468081.3333333335</v>
      </c>
      <c r="H148" s="407">
        <f t="shared" ref="H148:L148" si="151">$B$148/6</f>
        <v>2468081.3333333335</v>
      </c>
      <c r="I148" s="407">
        <f t="shared" si="151"/>
        <v>2468081.3333333335</v>
      </c>
      <c r="J148" s="407">
        <f t="shared" si="151"/>
        <v>2468081.3333333335</v>
      </c>
      <c r="K148" s="407">
        <f t="shared" si="151"/>
        <v>2468081.3333333335</v>
      </c>
      <c r="L148" s="408">
        <f t="shared" si="151"/>
        <v>2468081.3333333335</v>
      </c>
      <c r="M148" s="117"/>
      <c r="N148" s="117"/>
      <c r="O148" s="117"/>
      <c r="P148" s="117"/>
    </row>
    <row r="149" spans="1:16" s="122" customFormat="1" ht="26" x14ac:dyDescent="0.3">
      <c r="A149" s="402" t="s">
        <v>484</v>
      </c>
      <c r="B149" s="403">
        <f>B151+B152</f>
        <v>5220000</v>
      </c>
      <c r="C149" s="403">
        <f t="shared" ref="C149" si="152">C151+C152</f>
        <v>0</v>
      </c>
      <c r="D149" s="403">
        <f t="shared" ref="D149" si="153">D151+D152</f>
        <v>0</v>
      </c>
      <c r="E149" s="403">
        <f t="shared" ref="E149" si="154">E151+E152</f>
        <v>0</v>
      </c>
      <c r="F149" s="403">
        <f t="shared" ref="F149" si="155">F151+F152</f>
        <v>0</v>
      </c>
      <c r="G149" s="403">
        <f t="shared" ref="G149" si="156">G151+G152</f>
        <v>870000</v>
      </c>
      <c r="H149" s="403">
        <f t="shared" ref="H149" si="157">H151+H152</f>
        <v>870000</v>
      </c>
      <c r="I149" s="403">
        <f t="shared" ref="I149" si="158">I151+I152</f>
        <v>870000</v>
      </c>
      <c r="J149" s="403">
        <f t="shared" ref="J149" si="159">J151+J152</f>
        <v>870000</v>
      </c>
      <c r="K149" s="403">
        <f t="shared" ref="K149" si="160">K151+K152</f>
        <v>870000</v>
      </c>
      <c r="L149" s="404">
        <f t="shared" ref="L149" si="161">L151+L152</f>
        <v>870000</v>
      </c>
      <c r="M149" s="117"/>
      <c r="N149" s="117"/>
      <c r="O149" s="117"/>
      <c r="P149" s="117"/>
    </row>
    <row r="150" spans="1:16" s="448" customFormat="1" x14ac:dyDescent="0.3">
      <c r="A150" s="547" t="s">
        <v>466</v>
      </c>
      <c r="B150" s="545">
        <f>B151+B152</f>
        <v>5220000</v>
      </c>
      <c r="C150" s="545">
        <f t="shared" ref="C150" si="162">C151+C152</f>
        <v>0</v>
      </c>
      <c r="D150" s="545">
        <f t="shared" ref="D150" si="163">D151+D152</f>
        <v>0</v>
      </c>
      <c r="E150" s="545">
        <f t="shared" ref="E150" si="164">E151+E152</f>
        <v>0</v>
      </c>
      <c r="F150" s="545">
        <f t="shared" ref="F150" si="165">F151+F152</f>
        <v>0</v>
      </c>
      <c r="G150" s="545">
        <f t="shared" ref="G150" si="166">G151+G152</f>
        <v>870000</v>
      </c>
      <c r="H150" s="545">
        <f t="shared" ref="H150" si="167">H151+H152</f>
        <v>870000</v>
      </c>
      <c r="I150" s="545">
        <f t="shared" ref="I150" si="168">I151+I152</f>
        <v>870000</v>
      </c>
      <c r="J150" s="545">
        <f t="shared" ref="J150" si="169">J151+J152</f>
        <v>870000</v>
      </c>
      <c r="K150" s="545">
        <f t="shared" ref="K150" si="170">K151+K152</f>
        <v>870000</v>
      </c>
      <c r="L150" s="546">
        <f t="shared" ref="L150" si="171">L151+L152</f>
        <v>870000</v>
      </c>
      <c r="M150" s="117"/>
      <c r="N150" s="117"/>
      <c r="O150" s="117"/>
      <c r="P150" s="117"/>
    </row>
    <row r="151" spans="1:16" s="122" customFormat="1" hidden="1" x14ac:dyDescent="0.3">
      <c r="A151" s="406" t="s">
        <v>15</v>
      </c>
      <c r="B151" s="489">
        <v>0</v>
      </c>
      <c r="C151" s="489">
        <v>0</v>
      </c>
      <c r="D151" s="489">
        <v>0</v>
      </c>
      <c r="E151" s="489">
        <v>0</v>
      </c>
      <c r="F151" s="407">
        <f>$B$151/6</f>
        <v>0</v>
      </c>
      <c r="G151" s="407">
        <f t="shared" ref="G151:L151" si="172">$B$151/6</f>
        <v>0</v>
      </c>
      <c r="H151" s="407">
        <f t="shared" si="172"/>
        <v>0</v>
      </c>
      <c r="I151" s="407">
        <f t="shared" si="172"/>
        <v>0</v>
      </c>
      <c r="J151" s="407">
        <f t="shared" si="172"/>
        <v>0</v>
      </c>
      <c r="K151" s="407">
        <f t="shared" si="172"/>
        <v>0</v>
      </c>
      <c r="L151" s="408">
        <f t="shared" si="172"/>
        <v>0</v>
      </c>
      <c r="M151" s="117"/>
      <c r="N151" s="117"/>
      <c r="O151" s="117"/>
      <c r="P151" s="117"/>
    </row>
    <row r="152" spans="1:16" s="122" customFormat="1" ht="52" x14ac:dyDescent="0.3">
      <c r="A152" s="406" t="s">
        <v>16</v>
      </c>
      <c r="B152" s="489">
        <f>'3.PIELIKUMS'!J16</f>
        <v>5220000</v>
      </c>
      <c r="C152" s="489">
        <v>0</v>
      </c>
      <c r="D152" s="489">
        <v>0</v>
      </c>
      <c r="E152" s="489">
        <v>0</v>
      </c>
      <c r="F152" s="407">
        <v>0</v>
      </c>
      <c r="G152" s="407">
        <f t="shared" ref="G152:L152" si="173">$B$152/6</f>
        <v>870000</v>
      </c>
      <c r="H152" s="407">
        <f t="shared" si="173"/>
        <v>870000</v>
      </c>
      <c r="I152" s="407">
        <f t="shared" si="173"/>
        <v>870000</v>
      </c>
      <c r="J152" s="407">
        <f t="shared" si="173"/>
        <v>870000</v>
      </c>
      <c r="K152" s="407">
        <f t="shared" si="173"/>
        <v>870000</v>
      </c>
      <c r="L152" s="408">
        <f t="shared" si="173"/>
        <v>870000</v>
      </c>
      <c r="M152" s="117"/>
      <c r="N152" s="117"/>
      <c r="O152" s="117"/>
      <c r="P152" s="117"/>
    </row>
    <row r="153" spans="1:16" s="122" customFormat="1" ht="52" x14ac:dyDescent="0.3">
      <c r="A153" s="402" t="s">
        <v>485</v>
      </c>
      <c r="B153" s="403">
        <f>B155+B156</f>
        <v>47850000</v>
      </c>
      <c r="C153" s="403">
        <f t="shared" ref="C153" si="174">C155+C156</f>
        <v>0</v>
      </c>
      <c r="D153" s="403">
        <f t="shared" ref="D153" si="175">D155+D156</f>
        <v>0</v>
      </c>
      <c r="E153" s="403">
        <f t="shared" ref="E153" si="176">E155+E156</f>
        <v>0</v>
      </c>
      <c r="F153" s="403">
        <f t="shared" ref="F153" si="177">F155+F156</f>
        <v>0</v>
      </c>
      <c r="G153" s="403">
        <f t="shared" ref="G153" si="178">G155+G156</f>
        <v>7975000</v>
      </c>
      <c r="H153" s="403">
        <f t="shared" ref="H153" si="179">H155+H156</f>
        <v>7975000</v>
      </c>
      <c r="I153" s="403">
        <f t="shared" ref="I153" si="180">I155+I156</f>
        <v>7975000</v>
      </c>
      <c r="J153" s="403">
        <f t="shared" ref="J153" si="181">J155+J156</f>
        <v>7975000</v>
      </c>
      <c r="K153" s="403">
        <f t="shared" ref="K153" si="182">K155+K156</f>
        <v>7975000</v>
      </c>
      <c r="L153" s="404">
        <f t="shared" ref="L153" si="183">L155+L156</f>
        <v>7975000</v>
      </c>
      <c r="M153" s="117"/>
      <c r="N153" s="117"/>
      <c r="O153" s="117"/>
      <c r="P153" s="117"/>
    </row>
    <row r="154" spans="1:16" s="448" customFormat="1" x14ac:dyDescent="0.3">
      <c r="A154" s="547" t="s">
        <v>467</v>
      </c>
      <c r="B154" s="545">
        <f>B155+B156</f>
        <v>47850000</v>
      </c>
      <c r="C154" s="545">
        <f t="shared" ref="C154" si="184">C155+C156</f>
        <v>0</v>
      </c>
      <c r="D154" s="545">
        <f t="shared" ref="D154" si="185">D155+D156</f>
        <v>0</v>
      </c>
      <c r="E154" s="545">
        <f t="shared" ref="E154" si="186">E155+E156</f>
        <v>0</v>
      </c>
      <c r="F154" s="545">
        <f t="shared" ref="F154" si="187">F155+F156</f>
        <v>0</v>
      </c>
      <c r="G154" s="545">
        <f t="shared" ref="G154" si="188">G155+G156</f>
        <v>7975000</v>
      </c>
      <c r="H154" s="545">
        <f t="shared" ref="H154" si="189">H155+H156</f>
        <v>7975000</v>
      </c>
      <c r="I154" s="545">
        <f t="shared" ref="I154" si="190">I155+I156</f>
        <v>7975000</v>
      </c>
      <c r="J154" s="545">
        <f t="shared" ref="J154" si="191">J155+J156</f>
        <v>7975000</v>
      </c>
      <c r="K154" s="545">
        <f t="shared" ref="K154" si="192">K155+K156</f>
        <v>7975000</v>
      </c>
      <c r="L154" s="546">
        <f t="shared" ref="L154" si="193">L155+L156</f>
        <v>7975000</v>
      </c>
      <c r="M154" s="117"/>
      <c r="N154" s="117"/>
      <c r="O154" s="117"/>
      <c r="P154" s="117"/>
    </row>
    <row r="155" spans="1:16" s="122" customFormat="1" hidden="1" x14ac:dyDescent="0.3">
      <c r="A155" s="406" t="s">
        <v>15</v>
      </c>
      <c r="B155" s="407">
        <v>0</v>
      </c>
      <c r="C155" s="407">
        <v>0</v>
      </c>
      <c r="D155" s="407">
        <v>0</v>
      </c>
      <c r="E155" s="407">
        <v>0</v>
      </c>
      <c r="F155" s="407">
        <f>$B$155/6</f>
        <v>0</v>
      </c>
      <c r="G155" s="407">
        <f t="shared" ref="G155:L155" si="194">$B$155/6</f>
        <v>0</v>
      </c>
      <c r="H155" s="407">
        <f t="shared" si="194"/>
        <v>0</v>
      </c>
      <c r="I155" s="407">
        <f t="shared" si="194"/>
        <v>0</v>
      </c>
      <c r="J155" s="407">
        <f t="shared" si="194"/>
        <v>0</v>
      </c>
      <c r="K155" s="407">
        <f t="shared" si="194"/>
        <v>0</v>
      </c>
      <c r="L155" s="408">
        <f t="shared" si="194"/>
        <v>0</v>
      </c>
      <c r="M155" s="117"/>
      <c r="N155" s="117"/>
      <c r="O155" s="117"/>
      <c r="P155" s="117"/>
    </row>
    <row r="156" spans="1:16" s="122" customFormat="1" ht="52.5" thickBot="1" x14ac:dyDescent="0.35">
      <c r="A156" s="484" t="s">
        <v>16</v>
      </c>
      <c r="B156" s="457">
        <f>'3.PIELIKUMS'!J17</f>
        <v>47850000</v>
      </c>
      <c r="C156" s="457">
        <v>0</v>
      </c>
      <c r="D156" s="457">
        <v>0</v>
      </c>
      <c r="E156" s="457">
        <v>0</v>
      </c>
      <c r="F156" s="457">
        <v>0</v>
      </c>
      <c r="G156" s="457">
        <f t="shared" ref="G156:L156" si="195">$B$156/6</f>
        <v>7975000</v>
      </c>
      <c r="H156" s="457">
        <f t="shared" si="195"/>
        <v>7975000</v>
      </c>
      <c r="I156" s="457">
        <f t="shared" si="195"/>
        <v>7975000</v>
      </c>
      <c r="J156" s="457">
        <f t="shared" si="195"/>
        <v>7975000</v>
      </c>
      <c r="K156" s="457">
        <f t="shared" si="195"/>
        <v>7975000</v>
      </c>
      <c r="L156" s="458">
        <f t="shared" si="195"/>
        <v>7975000</v>
      </c>
      <c r="M156" s="117"/>
      <c r="N156" s="117"/>
      <c r="O156" s="117"/>
      <c r="P156" s="117"/>
    </row>
    <row r="157" spans="1:16" s="122" customFormat="1" ht="26" x14ac:dyDescent="0.3">
      <c r="A157" s="447" t="s">
        <v>486</v>
      </c>
      <c r="B157" s="581"/>
      <c r="C157" s="581"/>
      <c r="D157" s="581"/>
      <c r="E157" s="581"/>
      <c r="F157" s="581"/>
      <c r="G157" s="581"/>
      <c r="H157" s="581"/>
      <c r="I157" s="581"/>
      <c r="J157" s="581"/>
      <c r="K157" s="581"/>
      <c r="L157" s="582"/>
      <c r="M157" s="117"/>
      <c r="N157" s="117"/>
      <c r="O157" s="117"/>
      <c r="P157" s="117"/>
    </row>
    <row r="158" spans="1:16" s="122" customFormat="1" ht="17.25" customHeight="1" x14ac:dyDescent="0.3">
      <c r="A158" s="436" t="s">
        <v>9</v>
      </c>
      <c r="B158" s="584">
        <f>B162</f>
        <v>405925000</v>
      </c>
      <c r="C158" s="584">
        <f t="shared" ref="C158:L158" si="196">C162</f>
        <v>0</v>
      </c>
      <c r="D158" s="584">
        <f t="shared" si="196"/>
        <v>0</v>
      </c>
      <c r="E158" s="584">
        <f t="shared" si="196"/>
        <v>0</v>
      </c>
      <c r="F158" s="584">
        <f t="shared" si="196"/>
        <v>0</v>
      </c>
      <c r="G158" s="584">
        <f t="shared" si="196"/>
        <v>67654166.666666672</v>
      </c>
      <c r="H158" s="584">
        <f t="shared" si="196"/>
        <v>67654166.666666672</v>
      </c>
      <c r="I158" s="584">
        <f t="shared" si="196"/>
        <v>67654166.666666672</v>
      </c>
      <c r="J158" s="584">
        <f t="shared" si="196"/>
        <v>67654166.666666672</v>
      </c>
      <c r="K158" s="584">
        <f t="shared" si="196"/>
        <v>67654166.666666672</v>
      </c>
      <c r="L158" s="585">
        <f t="shared" si="196"/>
        <v>67654166.666666672</v>
      </c>
      <c r="M158" s="117"/>
      <c r="N158" s="117"/>
      <c r="O158" s="117"/>
      <c r="P158" s="117"/>
    </row>
    <row r="159" spans="1:16" hidden="1" x14ac:dyDescent="0.3">
      <c r="A159" s="433" t="s">
        <v>10</v>
      </c>
      <c r="B159" s="434"/>
      <c r="C159" s="434"/>
      <c r="D159" s="434"/>
      <c r="E159" s="434"/>
      <c r="F159" s="434"/>
      <c r="G159" s="434"/>
      <c r="H159" s="434"/>
      <c r="I159" s="434"/>
      <c r="J159" s="434"/>
      <c r="K159" s="434"/>
      <c r="L159" s="435"/>
    </row>
    <row r="160" spans="1:16" hidden="1" x14ac:dyDescent="0.3">
      <c r="A160" s="433" t="s">
        <v>11</v>
      </c>
      <c r="B160" s="434"/>
      <c r="C160" s="434"/>
      <c r="D160" s="434"/>
      <c r="E160" s="434"/>
      <c r="F160" s="434"/>
      <c r="G160" s="434"/>
      <c r="H160" s="434"/>
      <c r="I160" s="434"/>
      <c r="J160" s="434"/>
      <c r="K160" s="434"/>
      <c r="L160" s="435"/>
    </row>
    <row r="161" spans="1:16" ht="26" hidden="1" x14ac:dyDescent="0.3">
      <c r="A161" s="433" t="s">
        <v>12</v>
      </c>
      <c r="B161" s="434"/>
      <c r="C161" s="434"/>
      <c r="D161" s="434"/>
      <c r="E161" s="434"/>
      <c r="F161" s="434"/>
      <c r="G161" s="434"/>
      <c r="H161" s="434"/>
      <c r="I161" s="434"/>
      <c r="J161" s="434"/>
      <c r="K161" s="434"/>
      <c r="L161" s="435"/>
    </row>
    <row r="162" spans="1:16" s="122" customFormat="1" x14ac:dyDescent="0.3">
      <c r="A162" s="436" t="s">
        <v>13</v>
      </c>
      <c r="B162" s="584">
        <f>B165+B164</f>
        <v>405925000</v>
      </c>
      <c r="C162" s="584">
        <f t="shared" ref="C162:L162" si="197">C165+C164</f>
        <v>0</v>
      </c>
      <c r="D162" s="584">
        <f t="shared" si="197"/>
        <v>0</v>
      </c>
      <c r="E162" s="584">
        <f t="shared" si="197"/>
        <v>0</v>
      </c>
      <c r="F162" s="584">
        <f t="shared" si="197"/>
        <v>0</v>
      </c>
      <c r="G162" s="584">
        <f t="shared" si="197"/>
        <v>67654166.666666672</v>
      </c>
      <c r="H162" s="584">
        <f t="shared" si="197"/>
        <v>67654166.666666672</v>
      </c>
      <c r="I162" s="584">
        <f t="shared" si="197"/>
        <v>67654166.666666672</v>
      </c>
      <c r="J162" s="584">
        <f t="shared" si="197"/>
        <v>67654166.666666672</v>
      </c>
      <c r="K162" s="584">
        <f t="shared" si="197"/>
        <v>67654166.666666672</v>
      </c>
      <c r="L162" s="585">
        <f t="shared" si="197"/>
        <v>67654166.666666672</v>
      </c>
      <c r="M162" s="117"/>
      <c r="N162" s="117"/>
      <c r="O162" s="117"/>
      <c r="P162" s="117"/>
    </row>
    <row r="163" spans="1:16" x14ac:dyDescent="0.3">
      <c r="A163" s="433" t="s">
        <v>14</v>
      </c>
      <c r="B163" s="434"/>
      <c r="C163" s="434"/>
      <c r="D163" s="434"/>
      <c r="E163" s="434"/>
      <c r="F163" s="434"/>
      <c r="G163" s="434"/>
      <c r="H163" s="434"/>
      <c r="I163" s="434"/>
      <c r="J163" s="434"/>
      <c r="K163" s="434"/>
      <c r="L163" s="435"/>
    </row>
    <row r="164" spans="1:16" x14ac:dyDescent="0.3">
      <c r="A164" s="433" t="s">
        <v>15</v>
      </c>
      <c r="B164" s="437">
        <f>B173+B177+B181+B185+B189+B193+B197+B201</f>
        <v>77500000</v>
      </c>
      <c r="C164" s="437">
        <f t="shared" ref="C164:L164" si="198">C173+C177+C181+C185+C189+C193+C197+C201</f>
        <v>0</v>
      </c>
      <c r="D164" s="437">
        <f t="shared" si="198"/>
        <v>0</v>
      </c>
      <c r="E164" s="437">
        <f t="shared" si="198"/>
        <v>0</v>
      </c>
      <c r="F164" s="437">
        <f t="shared" si="198"/>
        <v>0</v>
      </c>
      <c r="G164" s="437">
        <f t="shared" si="198"/>
        <v>12916666.666666666</v>
      </c>
      <c r="H164" s="437">
        <f t="shared" si="198"/>
        <v>12916666.666666666</v>
      </c>
      <c r="I164" s="437">
        <f t="shared" si="198"/>
        <v>12916666.666666666</v>
      </c>
      <c r="J164" s="437">
        <f t="shared" si="198"/>
        <v>12916666.666666666</v>
      </c>
      <c r="K164" s="437">
        <f t="shared" si="198"/>
        <v>12916666.666666666</v>
      </c>
      <c r="L164" s="438">
        <f t="shared" si="198"/>
        <v>12916666.666666666</v>
      </c>
    </row>
    <row r="165" spans="1:16" ht="52.5" thickBot="1" x14ac:dyDescent="0.35">
      <c r="A165" s="440" t="s">
        <v>16</v>
      </c>
      <c r="B165" s="441">
        <f>B174+B178+B182+B186+B190+B194+B198+B202</f>
        <v>328425000</v>
      </c>
      <c r="C165" s="441">
        <f t="shared" ref="C165:L165" si="199">C174+C178+C182+C186+C190+C194+C198+C202</f>
        <v>0</v>
      </c>
      <c r="D165" s="441">
        <f t="shared" si="199"/>
        <v>0</v>
      </c>
      <c r="E165" s="441">
        <f t="shared" si="199"/>
        <v>0</v>
      </c>
      <c r="F165" s="441">
        <f t="shared" si="199"/>
        <v>0</v>
      </c>
      <c r="G165" s="441">
        <f t="shared" si="199"/>
        <v>54737500</v>
      </c>
      <c r="H165" s="441">
        <f t="shared" si="199"/>
        <v>54737500</v>
      </c>
      <c r="I165" s="441">
        <f t="shared" si="199"/>
        <v>54737500</v>
      </c>
      <c r="J165" s="441">
        <f t="shared" si="199"/>
        <v>54737500</v>
      </c>
      <c r="K165" s="441">
        <f t="shared" si="199"/>
        <v>54737500</v>
      </c>
      <c r="L165" s="442">
        <f t="shared" si="199"/>
        <v>54737500</v>
      </c>
    </row>
    <row r="166" spans="1:16" s="397" customFormat="1" x14ac:dyDescent="0.3">
      <c r="A166" s="475" t="s">
        <v>461</v>
      </c>
      <c r="B166" s="476"/>
      <c r="C166" s="476"/>
      <c r="D166" s="476"/>
      <c r="E166" s="476"/>
      <c r="F166" s="476"/>
      <c r="G166" s="476"/>
      <c r="H166" s="476"/>
      <c r="I166" s="476"/>
      <c r="J166" s="476"/>
      <c r="K166" s="476"/>
      <c r="L166" s="477"/>
      <c r="M166" s="117"/>
      <c r="N166" s="117"/>
      <c r="O166" s="117"/>
      <c r="P166" s="117"/>
    </row>
    <row r="167" spans="1:16" s="397" customFormat="1" x14ac:dyDescent="0.3">
      <c r="A167" s="478" t="s">
        <v>462</v>
      </c>
      <c r="B167" s="451"/>
      <c r="C167" s="451"/>
      <c r="D167" s="451"/>
      <c r="E167" s="451"/>
      <c r="F167" s="451"/>
      <c r="G167" s="451"/>
      <c r="H167" s="451"/>
      <c r="I167" s="451"/>
      <c r="J167" s="451"/>
      <c r="K167" s="451"/>
      <c r="L167" s="479"/>
      <c r="M167" s="117"/>
      <c r="N167" s="117"/>
      <c r="O167" s="117"/>
      <c r="P167" s="117"/>
    </row>
    <row r="168" spans="1:16" s="397" customFormat="1" x14ac:dyDescent="0.3">
      <c r="A168" s="480" t="s">
        <v>464</v>
      </c>
      <c r="B168" s="451">
        <f>B169+B170</f>
        <v>405925000</v>
      </c>
      <c r="C168" s="451">
        <f t="shared" ref="C168:L168" si="200">C169+C170</f>
        <v>0</v>
      </c>
      <c r="D168" s="451">
        <f t="shared" si="200"/>
        <v>0</v>
      </c>
      <c r="E168" s="451">
        <f t="shared" si="200"/>
        <v>0</v>
      </c>
      <c r="F168" s="451">
        <f t="shared" si="200"/>
        <v>0</v>
      </c>
      <c r="G168" s="451">
        <f t="shared" si="200"/>
        <v>67654166.666666672</v>
      </c>
      <c r="H168" s="451">
        <f t="shared" si="200"/>
        <v>67654166.666666672</v>
      </c>
      <c r="I168" s="451">
        <f t="shared" si="200"/>
        <v>67654166.666666672</v>
      </c>
      <c r="J168" s="451">
        <f t="shared" si="200"/>
        <v>67654166.666666672</v>
      </c>
      <c r="K168" s="451">
        <f t="shared" si="200"/>
        <v>67654166.666666672</v>
      </c>
      <c r="L168" s="479">
        <f t="shared" si="200"/>
        <v>67654166.666666672</v>
      </c>
      <c r="M168" s="117"/>
      <c r="N168" s="117"/>
      <c r="O168" s="117"/>
      <c r="P168" s="117"/>
    </row>
    <row r="169" spans="1:16" s="397" customFormat="1" x14ac:dyDescent="0.3">
      <c r="A169" s="534" t="s">
        <v>15</v>
      </c>
      <c r="B169" s="452">
        <f>B173+B177+B181+B185+B189+B193+B197+B201</f>
        <v>77500000</v>
      </c>
      <c r="C169" s="452">
        <f t="shared" ref="C169:L169" si="201">C173+C177+C181+C185+C189+C193+C197+C201</f>
        <v>0</v>
      </c>
      <c r="D169" s="452">
        <f t="shared" si="201"/>
        <v>0</v>
      </c>
      <c r="E169" s="452">
        <f t="shared" si="201"/>
        <v>0</v>
      </c>
      <c r="F169" s="452">
        <f t="shared" si="201"/>
        <v>0</v>
      </c>
      <c r="G169" s="452">
        <f t="shared" si="201"/>
        <v>12916666.666666666</v>
      </c>
      <c r="H169" s="452">
        <f t="shared" si="201"/>
        <v>12916666.666666666</v>
      </c>
      <c r="I169" s="452">
        <f t="shared" si="201"/>
        <v>12916666.666666666</v>
      </c>
      <c r="J169" s="452">
        <f t="shared" si="201"/>
        <v>12916666.666666666</v>
      </c>
      <c r="K169" s="452">
        <f t="shared" si="201"/>
        <v>12916666.666666666</v>
      </c>
      <c r="L169" s="459">
        <f t="shared" si="201"/>
        <v>12916666.666666666</v>
      </c>
      <c r="M169" s="117"/>
      <c r="N169" s="117"/>
      <c r="O169" s="117"/>
      <c r="P169" s="117"/>
    </row>
    <row r="170" spans="1:16" s="397" customFormat="1" ht="52.5" thickBot="1" x14ac:dyDescent="0.35">
      <c r="A170" s="496" t="s">
        <v>16</v>
      </c>
      <c r="B170" s="460">
        <f>B174+B178+B182+B186+B190+B194+B198+B202</f>
        <v>328425000</v>
      </c>
      <c r="C170" s="460">
        <f t="shared" ref="C170:L170" si="202">C174+C178+C182+C186+C190+C194+C198+C202</f>
        <v>0</v>
      </c>
      <c r="D170" s="460">
        <f t="shared" si="202"/>
        <v>0</v>
      </c>
      <c r="E170" s="460">
        <f t="shared" si="202"/>
        <v>0</v>
      </c>
      <c r="F170" s="460">
        <f t="shared" si="202"/>
        <v>0</v>
      </c>
      <c r="G170" s="460">
        <f t="shared" si="202"/>
        <v>54737500</v>
      </c>
      <c r="H170" s="460">
        <f t="shared" si="202"/>
        <v>54737500</v>
      </c>
      <c r="I170" s="460">
        <f t="shared" si="202"/>
        <v>54737500</v>
      </c>
      <c r="J170" s="460">
        <f t="shared" si="202"/>
        <v>54737500</v>
      </c>
      <c r="K170" s="460">
        <f t="shared" si="202"/>
        <v>54737500</v>
      </c>
      <c r="L170" s="461">
        <f t="shared" si="202"/>
        <v>54737500</v>
      </c>
      <c r="M170" s="117"/>
      <c r="N170" s="117"/>
      <c r="O170" s="117"/>
      <c r="P170" s="117"/>
    </row>
    <row r="171" spans="1:16" s="122" customFormat="1" ht="91" x14ac:dyDescent="0.3">
      <c r="A171" s="490" t="s">
        <v>487</v>
      </c>
      <c r="B171" s="491">
        <f>B173+B174</f>
        <v>60900000</v>
      </c>
      <c r="C171" s="491">
        <f t="shared" ref="C171" si="203">C173+C174</f>
        <v>0</v>
      </c>
      <c r="D171" s="491">
        <f t="shared" ref="D171" si="204">D173+D174</f>
        <v>0</v>
      </c>
      <c r="E171" s="491">
        <f t="shared" ref="E171" si="205">E173+E174</f>
        <v>0</v>
      </c>
      <c r="F171" s="491">
        <f t="shared" ref="F171" si="206">F173+F174</f>
        <v>0</v>
      </c>
      <c r="G171" s="491">
        <f t="shared" ref="G171" si="207">G173+G174</f>
        <v>10150000</v>
      </c>
      <c r="H171" s="491">
        <f t="shared" ref="H171" si="208">H173+H174</f>
        <v>10150000</v>
      </c>
      <c r="I171" s="491">
        <f t="shared" ref="I171" si="209">I173+I174</f>
        <v>10150000</v>
      </c>
      <c r="J171" s="491">
        <f t="shared" ref="J171" si="210">J173+J174</f>
        <v>10150000</v>
      </c>
      <c r="K171" s="491">
        <f t="shared" ref="K171" si="211">K173+K174</f>
        <v>10150000</v>
      </c>
      <c r="L171" s="492">
        <f t="shared" ref="L171" si="212">L173+L174</f>
        <v>10150000</v>
      </c>
      <c r="M171" s="117"/>
      <c r="N171" s="117"/>
      <c r="O171" s="117"/>
      <c r="P171" s="117"/>
    </row>
    <row r="172" spans="1:16" s="122" customFormat="1" x14ac:dyDescent="0.3">
      <c r="A172" s="547" t="s">
        <v>464</v>
      </c>
      <c r="B172" s="545">
        <f>B173+B174</f>
        <v>60900000</v>
      </c>
      <c r="C172" s="545">
        <f t="shared" ref="C172:L172" si="213">C173+C174</f>
        <v>0</v>
      </c>
      <c r="D172" s="545">
        <f t="shared" si="213"/>
        <v>0</v>
      </c>
      <c r="E172" s="545">
        <f t="shared" si="213"/>
        <v>0</v>
      </c>
      <c r="F172" s="545">
        <f t="shared" si="213"/>
        <v>0</v>
      </c>
      <c r="G172" s="545">
        <f t="shared" si="213"/>
        <v>10150000</v>
      </c>
      <c r="H172" s="545">
        <f t="shared" si="213"/>
        <v>10150000</v>
      </c>
      <c r="I172" s="545">
        <f t="shared" si="213"/>
        <v>10150000</v>
      </c>
      <c r="J172" s="545">
        <f t="shared" si="213"/>
        <v>10150000</v>
      </c>
      <c r="K172" s="545">
        <f t="shared" si="213"/>
        <v>10150000</v>
      </c>
      <c r="L172" s="546">
        <f t="shared" si="213"/>
        <v>10150000</v>
      </c>
      <c r="M172" s="117"/>
      <c r="N172" s="117"/>
      <c r="O172" s="117"/>
      <c r="P172" s="117"/>
    </row>
    <row r="173" spans="1:16" s="122" customFormat="1" hidden="1" x14ac:dyDescent="0.3">
      <c r="A173" s="406" t="s">
        <v>15</v>
      </c>
      <c r="B173" s="407">
        <v>0</v>
      </c>
      <c r="C173" s="407">
        <v>0</v>
      </c>
      <c r="D173" s="407">
        <v>0</v>
      </c>
      <c r="E173" s="407">
        <v>0</v>
      </c>
      <c r="F173" s="407">
        <f>$B$173/6</f>
        <v>0</v>
      </c>
      <c r="G173" s="407">
        <f t="shared" ref="G173:L173" si="214">$B$173/6</f>
        <v>0</v>
      </c>
      <c r="H173" s="407">
        <f t="shared" si="214"/>
        <v>0</v>
      </c>
      <c r="I173" s="407">
        <f t="shared" si="214"/>
        <v>0</v>
      </c>
      <c r="J173" s="407">
        <f t="shared" si="214"/>
        <v>0</v>
      </c>
      <c r="K173" s="407">
        <f t="shared" si="214"/>
        <v>0</v>
      </c>
      <c r="L173" s="408">
        <f t="shared" si="214"/>
        <v>0</v>
      </c>
      <c r="M173" s="117"/>
      <c r="N173" s="117"/>
      <c r="O173" s="117"/>
      <c r="P173" s="117"/>
    </row>
    <row r="174" spans="1:16" s="122" customFormat="1" ht="52" x14ac:dyDescent="0.3">
      <c r="A174" s="406" t="s">
        <v>16</v>
      </c>
      <c r="B174" s="407">
        <f>'3.PIELIKUMS'!J19</f>
        <v>60900000</v>
      </c>
      <c r="C174" s="407">
        <v>0</v>
      </c>
      <c r="D174" s="407">
        <v>0</v>
      </c>
      <c r="E174" s="407">
        <v>0</v>
      </c>
      <c r="F174" s="407">
        <v>0</v>
      </c>
      <c r="G174" s="407">
        <f t="shared" ref="G174:L174" si="215">$B$174/6</f>
        <v>10150000</v>
      </c>
      <c r="H174" s="407">
        <f t="shared" si="215"/>
        <v>10150000</v>
      </c>
      <c r="I174" s="407">
        <f t="shared" si="215"/>
        <v>10150000</v>
      </c>
      <c r="J174" s="407">
        <f t="shared" si="215"/>
        <v>10150000</v>
      </c>
      <c r="K174" s="407">
        <f t="shared" si="215"/>
        <v>10150000</v>
      </c>
      <c r="L174" s="408">
        <f t="shared" si="215"/>
        <v>10150000</v>
      </c>
      <c r="M174" s="117"/>
      <c r="N174" s="117"/>
      <c r="O174" s="117"/>
      <c r="P174" s="117"/>
    </row>
    <row r="175" spans="1:16" s="122" customFormat="1" ht="52" x14ac:dyDescent="0.3">
      <c r="A175" s="402" t="s">
        <v>488</v>
      </c>
      <c r="B175" s="403">
        <f>B177+B178</f>
        <v>50000000</v>
      </c>
      <c r="C175" s="403">
        <f t="shared" ref="C175" si="216">C177+C178</f>
        <v>0</v>
      </c>
      <c r="D175" s="403">
        <f t="shared" ref="D175" si="217">D177+D178</f>
        <v>0</v>
      </c>
      <c r="E175" s="403">
        <f t="shared" ref="E175" si="218">E177+E178</f>
        <v>0</v>
      </c>
      <c r="F175" s="403">
        <f t="shared" ref="F175" si="219">F177+F178</f>
        <v>0</v>
      </c>
      <c r="G175" s="403">
        <f t="shared" ref="G175" si="220">G177+G178</f>
        <v>8333333.333333333</v>
      </c>
      <c r="H175" s="403">
        <f t="shared" ref="H175" si="221">H177+H178</f>
        <v>8333333.333333333</v>
      </c>
      <c r="I175" s="403">
        <f t="shared" ref="I175" si="222">I177+I178</f>
        <v>8333333.333333333</v>
      </c>
      <c r="J175" s="403">
        <f t="shared" ref="J175" si="223">J177+J178</f>
        <v>8333333.333333333</v>
      </c>
      <c r="K175" s="403">
        <f t="shared" ref="K175" si="224">K177+K178</f>
        <v>8333333.333333333</v>
      </c>
      <c r="L175" s="404">
        <f t="shared" ref="L175" si="225">L177+L178</f>
        <v>8333333.333333333</v>
      </c>
      <c r="M175" s="117"/>
      <c r="N175" s="117"/>
      <c r="O175" s="117"/>
      <c r="P175" s="117"/>
    </row>
    <row r="176" spans="1:16" s="122" customFormat="1" x14ac:dyDescent="0.3">
      <c r="A176" s="547" t="s">
        <v>464</v>
      </c>
      <c r="B176" s="545">
        <f>B177+B178</f>
        <v>50000000</v>
      </c>
      <c r="C176" s="545">
        <f t="shared" ref="C176:L176" si="226">C177+C178</f>
        <v>0</v>
      </c>
      <c r="D176" s="545">
        <f t="shared" si="226"/>
        <v>0</v>
      </c>
      <c r="E176" s="545">
        <f t="shared" si="226"/>
        <v>0</v>
      </c>
      <c r="F176" s="545">
        <f t="shared" si="226"/>
        <v>0</v>
      </c>
      <c r="G176" s="545">
        <f t="shared" si="226"/>
        <v>8333333.333333333</v>
      </c>
      <c r="H176" s="545">
        <f t="shared" si="226"/>
        <v>8333333.333333333</v>
      </c>
      <c r="I176" s="545">
        <f t="shared" si="226"/>
        <v>8333333.333333333</v>
      </c>
      <c r="J176" s="545">
        <f t="shared" si="226"/>
        <v>8333333.333333333</v>
      </c>
      <c r="K176" s="545">
        <f t="shared" si="226"/>
        <v>8333333.333333333</v>
      </c>
      <c r="L176" s="546">
        <f t="shared" si="226"/>
        <v>8333333.333333333</v>
      </c>
      <c r="M176" s="117"/>
      <c r="N176" s="117"/>
      <c r="O176" s="117"/>
      <c r="P176" s="117"/>
    </row>
    <row r="177" spans="1:16" s="122" customFormat="1" x14ac:dyDescent="0.3">
      <c r="A177" s="406" t="s">
        <v>15</v>
      </c>
      <c r="B177" s="489">
        <f>'3.PIELIKUMS'!J20</f>
        <v>50000000</v>
      </c>
      <c r="C177" s="489">
        <v>0</v>
      </c>
      <c r="D177" s="489">
        <v>0</v>
      </c>
      <c r="E177" s="489">
        <v>0</v>
      </c>
      <c r="F177" s="489">
        <v>0</v>
      </c>
      <c r="G177" s="407">
        <f t="shared" ref="G177:L177" si="227">$B$177/6</f>
        <v>8333333.333333333</v>
      </c>
      <c r="H177" s="407">
        <f t="shared" si="227"/>
        <v>8333333.333333333</v>
      </c>
      <c r="I177" s="407">
        <f t="shared" si="227"/>
        <v>8333333.333333333</v>
      </c>
      <c r="J177" s="407">
        <f t="shared" si="227"/>
        <v>8333333.333333333</v>
      </c>
      <c r="K177" s="407">
        <f t="shared" si="227"/>
        <v>8333333.333333333</v>
      </c>
      <c r="L177" s="408">
        <f t="shared" si="227"/>
        <v>8333333.333333333</v>
      </c>
      <c r="M177" s="117"/>
      <c r="N177" s="117"/>
      <c r="O177" s="117"/>
      <c r="P177" s="117"/>
    </row>
    <row r="178" spans="1:16" s="122" customFormat="1" ht="52" hidden="1" x14ac:dyDescent="0.3">
      <c r="A178" s="406" t="s">
        <v>16</v>
      </c>
      <c r="B178" s="489">
        <v>0</v>
      </c>
      <c r="C178" s="489">
        <v>0</v>
      </c>
      <c r="D178" s="489">
        <v>0</v>
      </c>
      <c r="E178" s="489">
        <v>0</v>
      </c>
      <c r="F178" s="489">
        <f>$B$178/6</f>
        <v>0</v>
      </c>
      <c r="G178" s="407">
        <f t="shared" ref="G178:L178" si="228">$B$178/6</f>
        <v>0</v>
      </c>
      <c r="H178" s="407">
        <f t="shared" si="228"/>
        <v>0</v>
      </c>
      <c r="I178" s="407">
        <f t="shared" si="228"/>
        <v>0</v>
      </c>
      <c r="J178" s="407">
        <f t="shared" si="228"/>
        <v>0</v>
      </c>
      <c r="K178" s="407">
        <f t="shared" si="228"/>
        <v>0</v>
      </c>
      <c r="L178" s="408">
        <f t="shared" si="228"/>
        <v>0</v>
      </c>
      <c r="M178" s="117"/>
      <c r="N178" s="117"/>
      <c r="O178" s="117"/>
      <c r="P178" s="117"/>
    </row>
    <row r="179" spans="1:16" s="122" customFormat="1" ht="26" x14ac:dyDescent="0.3">
      <c r="A179" s="402" t="s">
        <v>489</v>
      </c>
      <c r="B179" s="403">
        <f>B181+B182</f>
        <v>27500000</v>
      </c>
      <c r="C179" s="403">
        <f t="shared" ref="C179" si="229">C181+C182</f>
        <v>0</v>
      </c>
      <c r="D179" s="403">
        <f t="shared" ref="D179" si="230">D181+D182</f>
        <v>0</v>
      </c>
      <c r="E179" s="403">
        <f t="shared" ref="E179" si="231">E181+E182</f>
        <v>0</v>
      </c>
      <c r="F179" s="403">
        <f t="shared" ref="F179" si="232">F181+F182</f>
        <v>0</v>
      </c>
      <c r="G179" s="403">
        <f t="shared" ref="G179" si="233">G181+G182</f>
        <v>4583333.333333333</v>
      </c>
      <c r="H179" s="403">
        <f t="shared" ref="H179" si="234">H181+H182</f>
        <v>4583333.333333333</v>
      </c>
      <c r="I179" s="403">
        <f t="shared" ref="I179" si="235">I181+I182</f>
        <v>4583333.333333333</v>
      </c>
      <c r="J179" s="403">
        <f t="shared" ref="J179" si="236">J181+J182</f>
        <v>4583333.333333333</v>
      </c>
      <c r="K179" s="403">
        <f t="shared" ref="K179" si="237">K181+K182</f>
        <v>4583333.333333333</v>
      </c>
      <c r="L179" s="404">
        <f t="shared" ref="L179" si="238">L181+L182</f>
        <v>4583333.333333333</v>
      </c>
      <c r="M179" s="117"/>
      <c r="N179" s="117"/>
      <c r="O179" s="117"/>
      <c r="P179" s="117"/>
    </row>
    <row r="180" spans="1:16" s="122" customFormat="1" x14ac:dyDescent="0.3">
      <c r="A180" s="547" t="s">
        <v>464</v>
      </c>
      <c r="B180" s="545">
        <f>B181+B182</f>
        <v>27500000</v>
      </c>
      <c r="C180" s="545">
        <f t="shared" ref="C180:L180" si="239">C181+C182</f>
        <v>0</v>
      </c>
      <c r="D180" s="545">
        <f t="shared" si="239"/>
        <v>0</v>
      </c>
      <c r="E180" s="545">
        <f t="shared" si="239"/>
        <v>0</v>
      </c>
      <c r="F180" s="545">
        <f t="shared" si="239"/>
        <v>0</v>
      </c>
      <c r="G180" s="545">
        <f t="shared" si="239"/>
        <v>4583333.333333333</v>
      </c>
      <c r="H180" s="545">
        <f t="shared" si="239"/>
        <v>4583333.333333333</v>
      </c>
      <c r="I180" s="545">
        <f t="shared" si="239"/>
        <v>4583333.333333333</v>
      </c>
      <c r="J180" s="545">
        <f t="shared" si="239"/>
        <v>4583333.333333333</v>
      </c>
      <c r="K180" s="545">
        <f t="shared" si="239"/>
        <v>4583333.333333333</v>
      </c>
      <c r="L180" s="546">
        <f t="shared" si="239"/>
        <v>4583333.333333333</v>
      </c>
      <c r="M180" s="117"/>
      <c r="N180" s="117"/>
      <c r="O180" s="117"/>
      <c r="P180" s="117"/>
    </row>
    <row r="181" spans="1:16" s="122" customFormat="1" x14ac:dyDescent="0.3">
      <c r="A181" s="406" t="s">
        <v>15</v>
      </c>
      <c r="B181" s="407">
        <f>'3.PIELIKUMS'!J21</f>
        <v>27500000</v>
      </c>
      <c r="C181" s="407">
        <v>0</v>
      </c>
      <c r="D181" s="407">
        <v>0</v>
      </c>
      <c r="E181" s="407">
        <v>0</v>
      </c>
      <c r="F181" s="407">
        <v>0</v>
      </c>
      <c r="G181" s="407">
        <f t="shared" ref="G181:L181" si="240">$B$181/6</f>
        <v>4583333.333333333</v>
      </c>
      <c r="H181" s="407">
        <f t="shared" si="240"/>
        <v>4583333.333333333</v>
      </c>
      <c r="I181" s="407">
        <f t="shared" si="240"/>
        <v>4583333.333333333</v>
      </c>
      <c r="J181" s="407">
        <f t="shared" si="240"/>
        <v>4583333.333333333</v>
      </c>
      <c r="K181" s="407">
        <f t="shared" si="240"/>
        <v>4583333.333333333</v>
      </c>
      <c r="L181" s="408">
        <f t="shared" si="240"/>
        <v>4583333.333333333</v>
      </c>
      <c r="M181" s="117"/>
      <c r="N181" s="117"/>
      <c r="O181" s="117"/>
      <c r="P181" s="117"/>
    </row>
    <row r="182" spans="1:16" s="122" customFormat="1" ht="52" hidden="1" x14ac:dyDescent="0.3">
      <c r="A182" s="406" t="s">
        <v>16</v>
      </c>
      <c r="B182" s="407">
        <f>'3.PIELIKUMS'!L21</f>
        <v>0</v>
      </c>
      <c r="C182" s="407">
        <v>0</v>
      </c>
      <c r="D182" s="407">
        <v>0</v>
      </c>
      <c r="E182" s="407">
        <v>0</v>
      </c>
      <c r="F182" s="407">
        <f>$B$178/6</f>
        <v>0</v>
      </c>
      <c r="G182" s="407">
        <f t="shared" ref="G182:L182" si="241">$B$178/6</f>
        <v>0</v>
      </c>
      <c r="H182" s="407">
        <f t="shared" si="241"/>
        <v>0</v>
      </c>
      <c r="I182" s="407">
        <f t="shared" si="241"/>
        <v>0</v>
      </c>
      <c r="J182" s="407">
        <f t="shared" si="241"/>
        <v>0</v>
      </c>
      <c r="K182" s="407">
        <f t="shared" si="241"/>
        <v>0</v>
      </c>
      <c r="L182" s="408">
        <f t="shared" si="241"/>
        <v>0</v>
      </c>
      <c r="M182" s="117"/>
      <c r="N182" s="117"/>
      <c r="O182" s="117"/>
      <c r="P182" s="117"/>
    </row>
    <row r="183" spans="1:16" s="122" customFormat="1" ht="52" x14ac:dyDescent="0.3">
      <c r="A183" s="402" t="s">
        <v>490</v>
      </c>
      <c r="B183" s="403">
        <f>B185+B186</f>
        <v>163125000</v>
      </c>
      <c r="C183" s="403">
        <f t="shared" ref="C183" si="242">C185+C186</f>
        <v>0</v>
      </c>
      <c r="D183" s="403">
        <f t="shared" ref="D183" si="243">D185+D186</f>
        <v>0</v>
      </c>
      <c r="E183" s="403">
        <f t="shared" ref="E183" si="244">E185+E186</f>
        <v>0</v>
      </c>
      <c r="F183" s="403">
        <f t="shared" ref="F183" si="245">F185+F186</f>
        <v>0</v>
      </c>
      <c r="G183" s="403">
        <f t="shared" ref="G183" si="246">G185+G186</f>
        <v>27187500</v>
      </c>
      <c r="H183" s="403">
        <f t="shared" ref="H183" si="247">H185+H186</f>
        <v>27187500</v>
      </c>
      <c r="I183" s="403">
        <f t="shared" ref="I183" si="248">I185+I186</f>
        <v>27187500</v>
      </c>
      <c r="J183" s="403">
        <f t="shared" ref="J183" si="249">J185+J186</f>
        <v>27187500</v>
      </c>
      <c r="K183" s="403">
        <f t="shared" ref="K183" si="250">K185+K186</f>
        <v>27187500</v>
      </c>
      <c r="L183" s="404">
        <f t="shared" ref="L183" si="251">L185+L186</f>
        <v>27187500</v>
      </c>
      <c r="M183" s="117"/>
      <c r="N183" s="117"/>
      <c r="O183" s="117"/>
      <c r="P183" s="117"/>
    </row>
    <row r="184" spans="1:16" s="122" customFormat="1" x14ac:dyDescent="0.3">
      <c r="A184" s="547" t="s">
        <v>464</v>
      </c>
      <c r="B184" s="545">
        <f>B185+B186</f>
        <v>163125000</v>
      </c>
      <c r="C184" s="545">
        <f t="shared" ref="C184:L184" si="252">C185+C186</f>
        <v>0</v>
      </c>
      <c r="D184" s="545">
        <f t="shared" si="252"/>
        <v>0</v>
      </c>
      <c r="E184" s="545">
        <f t="shared" si="252"/>
        <v>0</v>
      </c>
      <c r="F184" s="545">
        <f t="shared" si="252"/>
        <v>0</v>
      </c>
      <c r="G184" s="545">
        <f t="shared" si="252"/>
        <v>27187500</v>
      </c>
      <c r="H184" s="545">
        <f t="shared" si="252"/>
        <v>27187500</v>
      </c>
      <c r="I184" s="545">
        <f t="shared" si="252"/>
        <v>27187500</v>
      </c>
      <c r="J184" s="545">
        <f t="shared" si="252"/>
        <v>27187500</v>
      </c>
      <c r="K184" s="545">
        <f t="shared" si="252"/>
        <v>27187500</v>
      </c>
      <c r="L184" s="546">
        <f t="shared" si="252"/>
        <v>27187500</v>
      </c>
      <c r="M184" s="117"/>
      <c r="N184" s="117"/>
      <c r="O184" s="117"/>
      <c r="P184" s="117"/>
    </row>
    <row r="185" spans="1:16" s="122" customFormat="1" hidden="1" x14ac:dyDescent="0.3">
      <c r="A185" s="406" t="s">
        <v>15</v>
      </c>
      <c r="B185" s="407">
        <v>0</v>
      </c>
      <c r="C185" s="407">
        <v>0</v>
      </c>
      <c r="D185" s="407">
        <v>0</v>
      </c>
      <c r="E185" s="407">
        <v>0</v>
      </c>
      <c r="F185" s="407">
        <f>$B$185/6</f>
        <v>0</v>
      </c>
      <c r="G185" s="407">
        <f t="shared" ref="G185:L185" si="253">$B$185/6</f>
        <v>0</v>
      </c>
      <c r="H185" s="407">
        <f t="shared" si="253"/>
        <v>0</v>
      </c>
      <c r="I185" s="407">
        <f t="shared" si="253"/>
        <v>0</v>
      </c>
      <c r="J185" s="407">
        <f t="shared" si="253"/>
        <v>0</v>
      </c>
      <c r="K185" s="407">
        <f t="shared" si="253"/>
        <v>0</v>
      </c>
      <c r="L185" s="408">
        <f t="shared" si="253"/>
        <v>0</v>
      </c>
      <c r="M185" s="117"/>
      <c r="N185" s="117"/>
      <c r="O185" s="117"/>
      <c r="P185" s="117"/>
    </row>
    <row r="186" spans="1:16" s="122" customFormat="1" ht="52" x14ac:dyDescent="0.3">
      <c r="A186" s="406" t="s">
        <v>16</v>
      </c>
      <c r="B186" s="407">
        <f>'3.PIELIKUMS'!J22</f>
        <v>163125000</v>
      </c>
      <c r="C186" s="407">
        <v>0</v>
      </c>
      <c r="D186" s="407">
        <v>0</v>
      </c>
      <c r="E186" s="407">
        <v>0</v>
      </c>
      <c r="F186" s="407">
        <v>0</v>
      </c>
      <c r="G186" s="407">
        <f t="shared" ref="G186:L186" si="254">$B$186/6</f>
        <v>27187500</v>
      </c>
      <c r="H186" s="407">
        <f t="shared" si="254"/>
        <v>27187500</v>
      </c>
      <c r="I186" s="407">
        <f t="shared" si="254"/>
        <v>27187500</v>
      </c>
      <c r="J186" s="407">
        <f t="shared" si="254"/>
        <v>27187500</v>
      </c>
      <c r="K186" s="407">
        <f t="shared" si="254"/>
        <v>27187500</v>
      </c>
      <c r="L186" s="408">
        <f t="shared" si="254"/>
        <v>27187500</v>
      </c>
      <c r="M186" s="117"/>
      <c r="N186" s="117"/>
      <c r="O186" s="117"/>
      <c r="P186" s="117"/>
    </row>
    <row r="187" spans="1:16" s="122" customFormat="1" ht="65" x14ac:dyDescent="0.3">
      <c r="A187" s="402" t="s">
        <v>491</v>
      </c>
      <c r="B187" s="403">
        <f>B189+B190</f>
        <v>104400000</v>
      </c>
      <c r="C187" s="403">
        <f t="shared" ref="C187" si="255">C189+C190</f>
        <v>0</v>
      </c>
      <c r="D187" s="403">
        <f t="shared" ref="D187" si="256">D189+D190</f>
        <v>0</v>
      </c>
      <c r="E187" s="403">
        <f t="shared" ref="E187" si="257">E189+E190</f>
        <v>0</v>
      </c>
      <c r="F187" s="403">
        <f t="shared" ref="F187" si="258">F189+F190</f>
        <v>0</v>
      </c>
      <c r="G187" s="403">
        <f t="shared" ref="G187" si="259">G189+G190</f>
        <v>17400000</v>
      </c>
      <c r="H187" s="403">
        <f t="shared" ref="H187" si="260">H189+H190</f>
        <v>17400000</v>
      </c>
      <c r="I187" s="403">
        <f t="shared" ref="I187" si="261">I189+I190</f>
        <v>17400000</v>
      </c>
      <c r="J187" s="403">
        <f t="shared" ref="J187" si="262">J189+J190</f>
        <v>17400000</v>
      </c>
      <c r="K187" s="403">
        <f t="shared" ref="K187" si="263">K189+K190</f>
        <v>17400000</v>
      </c>
      <c r="L187" s="404">
        <f t="shared" ref="L187" si="264">L189+L190</f>
        <v>17400000</v>
      </c>
      <c r="M187" s="117"/>
      <c r="N187" s="117"/>
      <c r="O187" s="117"/>
      <c r="P187" s="117"/>
    </row>
    <row r="188" spans="1:16" s="122" customFormat="1" x14ac:dyDescent="0.3">
      <c r="A188" s="547" t="s">
        <v>464</v>
      </c>
      <c r="B188" s="545">
        <f>B189+B190</f>
        <v>104400000</v>
      </c>
      <c r="C188" s="545">
        <f t="shared" ref="C188:L188" si="265">C189+C190</f>
        <v>0</v>
      </c>
      <c r="D188" s="545">
        <f t="shared" si="265"/>
        <v>0</v>
      </c>
      <c r="E188" s="545">
        <f t="shared" si="265"/>
        <v>0</v>
      </c>
      <c r="F188" s="545">
        <f t="shared" si="265"/>
        <v>0</v>
      </c>
      <c r="G188" s="545">
        <f t="shared" si="265"/>
        <v>17400000</v>
      </c>
      <c r="H188" s="545">
        <f t="shared" si="265"/>
        <v>17400000</v>
      </c>
      <c r="I188" s="545">
        <f t="shared" si="265"/>
        <v>17400000</v>
      </c>
      <c r="J188" s="545">
        <f t="shared" si="265"/>
        <v>17400000</v>
      </c>
      <c r="K188" s="545">
        <f t="shared" si="265"/>
        <v>17400000</v>
      </c>
      <c r="L188" s="546">
        <f t="shared" si="265"/>
        <v>17400000</v>
      </c>
      <c r="M188" s="117"/>
      <c r="N188" s="117"/>
      <c r="O188" s="117"/>
      <c r="P188" s="117"/>
    </row>
    <row r="189" spans="1:16" s="122" customFormat="1" hidden="1" x14ac:dyDescent="0.3">
      <c r="A189" s="406" t="s">
        <v>15</v>
      </c>
      <c r="B189" s="407">
        <v>0</v>
      </c>
      <c r="C189" s="407">
        <v>0</v>
      </c>
      <c r="D189" s="407">
        <v>0</v>
      </c>
      <c r="E189" s="407">
        <v>0</v>
      </c>
      <c r="F189" s="407">
        <f>$B$189/6</f>
        <v>0</v>
      </c>
      <c r="G189" s="407">
        <f t="shared" ref="G189:L189" si="266">$B$189/6</f>
        <v>0</v>
      </c>
      <c r="H189" s="407">
        <f t="shared" si="266"/>
        <v>0</v>
      </c>
      <c r="I189" s="407">
        <f t="shared" si="266"/>
        <v>0</v>
      </c>
      <c r="J189" s="407">
        <f t="shared" si="266"/>
        <v>0</v>
      </c>
      <c r="K189" s="407">
        <f t="shared" si="266"/>
        <v>0</v>
      </c>
      <c r="L189" s="408">
        <f t="shared" si="266"/>
        <v>0</v>
      </c>
      <c r="M189" s="117"/>
      <c r="N189" s="117"/>
      <c r="O189" s="117"/>
      <c r="P189" s="117"/>
    </row>
    <row r="190" spans="1:16" s="122" customFormat="1" ht="52" x14ac:dyDescent="0.3">
      <c r="A190" s="406" t="s">
        <v>16</v>
      </c>
      <c r="B190" s="407">
        <f>'3.PIELIKUMS'!J23</f>
        <v>104400000</v>
      </c>
      <c r="C190" s="407">
        <v>0</v>
      </c>
      <c r="D190" s="407">
        <v>0</v>
      </c>
      <c r="E190" s="407">
        <v>0</v>
      </c>
      <c r="F190" s="407">
        <v>0</v>
      </c>
      <c r="G190" s="407">
        <f t="shared" ref="G190:L190" si="267">$B$190/6</f>
        <v>17400000</v>
      </c>
      <c r="H190" s="407">
        <f t="shared" si="267"/>
        <v>17400000</v>
      </c>
      <c r="I190" s="407">
        <f t="shared" si="267"/>
        <v>17400000</v>
      </c>
      <c r="J190" s="407">
        <f t="shared" si="267"/>
        <v>17400000</v>
      </c>
      <c r="K190" s="407">
        <f t="shared" si="267"/>
        <v>17400000</v>
      </c>
      <c r="L190" s="408">
        <f t="shared" si="267"/>
        <v>17400000</v>
      </c>
      <c r="M190" s="117"/>
      <c r="N190" s="117"/>
      <c r="O190" s="117"/>
      <c r="P190" s="117"/>
    </row>
    <row r="191" spans="1:16" s="122" customFormat="1" ht="39" x14ac:dyDescent="0.3">
      <c r="A191" s="402" t="s">
        <v>492</v>
      </c>
      <c r="B191" s="403">
        <f>B193+B194</f>
        <v>0</v>
      </c>
      <c r="C191" s="403">
        <f t="shared" ref="C191" si="268">C193+C194</f>
        <v>0</v>
      </c>
      <c r="D191" s="403">
        <f t="shared" ref="D191" si="269">D193+D194</f>
        <v>0</v>
      </c>
      <c r="E191" s="403">
        <f t="shared" ref="E191" si="270">E193+E194</f>
        <v>0</v>
      </c>
      <c r="F191" s="403">
        <f t="shared" ref="F191" si="271">F193+F194</f>
        <v>0</v>
      </c>
      <c r="G191" s="403">
        <f t="shared" ref="G191" si="272">G193+G194</f>
        <v>0</v>
      </c>
      <c r="H191" s="403">
        <f t="shared" ref="H191" si="273">H193+H194</f>
        <v>0</v>
      </c>
      <c r="I191" s="403">
        <f t="shared" ref="I191" si="274">I193+I194</f>
        <v>0</v>
      </c>
      <c r="J191" s="403">
        <f t="shared" ref="J191" si="275">J193+J194</f>
        <v>0</v>
      </c>
      <c r="K191" s="403">
        <f t="shared" ref="K191" si="276">K193+K194</f>
        <v>0</v>
      </c>
      <c r="L191" s="404">
        <f t="shared" ref="L191" si="277">L193+L194</f>
        <v>0</v>
      </c>
      <c r="M191" s="117"/>
      <c r="N191" s="117"/>
      <c r="O191" s="117"/>
      <c r="P191" s="117"/>
    </row>
    <row r="192" spans="1:16" s="122" customFormat="1" x14ac:dyDescent="0.3">
      <c r="A192" s="547" t="s">
        <v>464</v>
      </c>
      <c r="B192" s="545">
        <f>B193+B194</f>
        <v>0</v>
      </c>
      <c r="C192" s="545">
        <f t="shared" ref="C192:L192" si="278">C193+C194</f>
        <v>0</v>
      </c>
      <c r="D192" s="545">
        <f t="shared" si="278"/>
        <v>0</v>
      </c>
      <c r="E192" s="545">
        <f t="shared" si="278"/>
        <v>0</v>
      </c>
      <c r="F192" s="545">
        <f t="shared" si="278"/>
        <v>0</v>
      </c>
      <c r="G192" s="545">
        <f t="shared" si="278"/>
        <v>0</v>
      </c>
      <c r="H192" s="545">
        <f t="shared" si="278"/>
        <v>0</v>
      </c>
      <c r="I192" s="545">
        <f t="shared" si="278"/>
        <v>0</v>
      </c>
      <c r="J192" s="545">
        <f t="shared" si="278"/>
        <v>0</v>
      </c>
      <c r="K192" s="545">
        <f t="shared" si="278"/>
        <v>0</v>
      </c>
      <c r="L192" s="546">
        <f t="shared" si="278"/>
        <v>0</v>
      </c>
      <c r="M192" s="117"/>
      <c r="N192" s="117"/>
      <c r="O192" s="117"/>
      <c r="P192" s="117"/>
    </row>
    <row r="193" spans="1:16" s="122" customFormat="1" hidden="1" x14ac:dyDescent="0.3">
      <c r="A193" s="406" t="s">
        <v>15</v>
      </c>
      <c r="B193" s="407">
        <v>0</v>
      </c>
      <c r="C193" s="407">
        <v>0</v>
      </c>
      <c r="D193" s="407">
        <v>0</v>
      </c>
      <c r="E193" s="407">
        <v>0</v>
      </c>
      <c r="F193" s="407">
        <f>$B$193/6</f>
        <v>0</v>
      </c>
      <c r="G193" s="407">
        <f t="shared" ref="G193:L193" si="279">$B$193/6</f>
        <v>0</v>
      </c>
      <c r="H193" s="407">
        <f t="shared" si="279"/>
        <v>0</v>
      </c>
      <c r="I193" s="407">
        <f t="shared" si="279"/>
        <v>0</v>
      </c>
      <c r="J193" s="407">
        <f t="shared" si="279"/>
        <v>0</v>
      </c>
      <c r="K193" s="407">
        <f t="shared" si="279"/>
        <v>0</v>
      </c>
      <c r="L193" s="408">
        <f t="shared" si="279"/>
        <v>0</v>
      </c>
      <c r="M193" s="117"/>
      <c r="N193" s="117"/>
      <c r="O193" s="117"/>
      <c r="P193" s="117"/>
    </row>
    <row r="194" spans="1:16" s="122" customFormat="1" ht="52" hidden="1" x14ac:dyDescent="0.3">
      <c r="A194" s="406" t="s">
        <v>16</v>
      </c>
      <c r="B194" s="407">
        <f>'3.PIELIKUMS'!K24</f>
        <v>0</v>
      </c>
      <c r="C194" s="407">
        <v>0</v>
      </c>
      <c r="D194" s="407">
        <v>0</v>
      </c>
      <c r="E194" s="407">
        <v>0</v>
      </c>
      <c r="F194" s="407">
        <f>$B$194/6</f>
        <v>0</v>
      </c>
      <c r="G194" s="407">
        <f t="shared" ref="G194:L194" si="280">$B$194/6</f>
        <v>0</v>
      </c>
      <c r="H194" s="407">
        <f t="shared" si="280"/>
        <v>0</v>
      </c>
      <c r="I194" s="407">
        <f t="shared" si="280"/>
        <v>0</v>
      </c>
      <c r="J194" s="407">
        <f t="shared" si="280"/>
        <v>0</v>
      </c>
      <c r="K194" s="407">
        <f t="shared" si="280"/>
        <v>0</v>
      </c>
      <c r="L194" s="408">
        <f t="shared" si="280"/>
        <v>0</v>
      </c>
      <c r="M194" s="117"/>
      <c r="N194" s="117"/>
      <c r="O194" s="117"/>
      <c r="P194" s="117"/>
    </row>
    <row r="195" spans="1:16" s="122" customFormat="1" ht="26" x14ac:dyDescent="0.3">
      <c r="A195" s="402" t="s">
        <v>493</v>
      </c>
      <c r="B195" s="403">
        <f>B197+B198</f>
        <v>0</v>
      </c>
      <c r="C195" s="403">
        <f t="shared" ref="C195:L195" si="281">C197+C198</f>
        <v>0</v>
      </c>
      <c r="D195" s="403">
        <f t="shared" si="281"/>
        <v>0</v>
      </c>
      <c r="E195" s="403">
        <f t="shared" si="281"/>
        <v>0</v>
      </c>
      <c r="F195" s="403">
        <f t="shared" si="281"/>
        <v>0</v>
      </c>
      <c r="G195" s="403">
        <f t="shared" si="281"/>
        <v>0</v>
      </c>
      <c r="H195" s="403">
        <f t="shared" si="281"/>
        <v>0</v>
      </c>
      <c r="I195" s="403">
        <f t="shared" si="281"/>
        <v>0</v>
      </c>
      <c r="J195" s="403">
        <f t="shared" si="281"/>
        <v>0</v>
      </c>
      <c r="K195" s="403">
        <f t="shared" si="281"/>
        <v>0</v>
      </c>
      <c r="L195" s="404">
        <f t="shared" si="281"/>
        <v>0</v>
      </c>
      <c r="M195" s="117"/>
      <c r="N195" s="117"/>
      <c r="O195" s="117"/>
      <c r="P195" s="117"/>
    </row>
    <row r="196" spans="1:16" s="122" customFormat="1" x14ac:dyDescent="0.3">
      <c r="A196" s="547" t="s">
        <v>464</v>
      </c>
      <c r="B196" s="545">
        <f>B197+B198</f>
        <v>0</v>
      </c>
      <c r="C196" s="545">
        <f t="shared" ref="C196:L196" si="282">C197+C198</f>
        <v>0</v>
      </c>
      <c r="D196" s="545">
        <f t="shared" si="282"/>
        <v>0</v>
      </c>
      <c r="E196" s="545">
        <f t="shared" si="282"/>
        <v>0</v>
      </c>
      <c r="F196" s="545">
        <f t="shared" si="282"/>
        <v>0</v>
      </c>
      <c r="G196" s="545">
        <f t="shared" si="282"/>
        <v>0</v>
      </c>
      <c r="H196" s="545">
        <f t="shared" si="282"/>
        <v>0</v>
      </c>
      <c r="I196" s="545">
        <f t="shared" si="282"/>
        <v>0</v>
      </c>
      <c r="J196" s="545">
        <f t="shared" si="282"/>
        <v>0</v>
      </c>
      <c r="K196" s="545">
        <f t="shared" si="282"/>
        <v>0</v>
      </c>
      <c r="L196" s="546">
        <f t="shared" si="282"/>
        <v>0</v>
      </c>
      <c r="M196" s="117"/>
      <c r="N196" s="117"/>
      <c r="O196" s="117"/>
      <c r="P196" s="117"/>
    </row>
    <row r="197" spans="1:16" s="122" customFormat="1" hidden="1" x14ac:dyDescent="0.3">
      <c r="A197" s="406" t="s">
        <v>15</v>
      </c>
      <c r="B197" s="407">
        <v>0</v>
      </c>
      <c r="C197" s="407">
        <v>0</v>
      </c>
      <c r="D197" s="407">
        <v>0</v>
      </c>
      <c r="E197" s="407">
        <v>0</v>
      </c>
      <c r="F197" s="407">
        <f>$B$197/6</f>
        <v>0</v>
      </c>
      <c r="G197" s="407">
        <f t="shared" ref="G197:L197" si="283">$B$197/6</f>
        <v>0</v>
      </c>
      <c r="H197" s="407">
        <f t="shared" si="283"/>
        <v>0</v>
      </c>
      <c r="I197" s="407">
        <f t="shared" si="283"/>
        <v>0</v>
      </c>
      <c r="J197" s="407">
        <f t="shared" si="283"/>
        <v>0</v>
      </c>
      <c r="K197" s="407">
        <f t="shared" si="283"/>
        <v>0</v>
      </c>
      <c r="L197" s="408">
        <f t="shared" si="283"/>
        <v>0</v>
      </c>
      <c r="M197" s="117"/>
      <c r="N197" s="117"/>
      <c r="O197" s="117"/>
      <c r="P197" s="117"/>
    </row>
    <row r="198" spans="1:16" s="122" customFormat="1" ht="52" hidden="1" x14ac:dyDescent="0.3">
      <c r="A198" s="406" t="s">
        <v>16</v>
      </c>
      <c r="B198" s="407">
        <f>'3.PIELIKUMS'!J25</f>
        <v>0</v>
      </c>
      <c r="C198" s="407">
        <v>0</v>
      </c>
      <c r="D198" s="407">
        <v>0</v>
      </c>
      <c r="E198" s="407">
        <v>0</v>
      </c>
      <c r="F198" s="407">
        <f>$B$198/6</f>
        <v>0</v>
      </c>
      <c r="G198" s="407">
        <f t="shared" ref="G198:L198" si="284">$B$198/6</f>
        <v>0</v>
      </c>
      <c r="H198" s="407">
        <f t="shared" si="284"/>
        <v>0</v>
      </c>
      <c r="I198" s="407">
        <f t="shared" si="284"/>
        <v>0</v>
      </c>
      <c r="J198" s="407">
        <f t="shared" si="284"/>
        <v>0</v>
      </c>
      <c r="K198" s="407">
        <f t="shared" si="284"/>
        <v>0</v>
      </c>
      <c r="L198" s="408">
        <f t="shared" si="284"/>
        <v>0</v>
      </c>
      <c r="M198" s="117"/>
      <c r="N198" s="117"/>
      <c r="O198" s="117"/>
      <c r="P198" s="117"/>
    </row>
    <row r="199" spans="1:16" s="122" customFormat="1" ht="78" x14ac:dyDescent="0.3">
      <c r="A199" s="402" t="s">
        <v>494</v>
      </c>
      <c r="B199" s="403">
        <f>B201+B202</f>
        <v>0</v>
      </c>
      <c r="C199" s="403">
        <f t="shared" ref="C199:L199" si="285">C201+C202</f>
        <v>0</v>
      </c>
      <c r="D199" s="403">
        <f t="shared" si="285"/>
        <v>0</v>
      </c>
      <c r="E199" s="403">
        <f t="shared" si="285"/>
        <v>0</v>
      </c>
      <c r="F199" s="403">
        <f t="shared" si="285"/>
        <v>0</v>
      </c>
      <c r="G199" s="403">
        <f t="shared" si="285"/>
        <v>0</v>
      </c>
      <c r="H199" s="403">
        <f t="shared" si="285"/>
        <v>0</v>
      </c>
      <c r="I199" s="403">
        <f t="shared" si="285"/>
        <v>0</v>
      </c>
      <c r="J199" s="403">
        <f t="shared" si="285"/>
        <v>0</v>
      </c>
      <c r="K199" s="403">
        <f t="shared" si="285"/>
        <v>0</v>
      </c>
      <c r="L199" s="404">
        <f t="shared" si="285"/>
        <v>0</v>
      </c>
      <c r="M199" s="117"/>
      <c r="N199" s="117"/>
      <c r="O199" s="117"/>
      <c r="P199" s="117"/>
    </row>
    <row r="200" spans="1:16" s="122" customFormat="1" ht="13.5" thickBot="1" x14ac:dyDescent="0.35">
      <c r="A200" s="548" t="s">
        <v>464</v>
      </c>
      <c r="B200" s="549">
        <f>B201+B202</f>
        <v>0</v>
      </c>
      <c r="C200" s="549">
        <f t="shared" ref="C200:L200" si="286">C201+C202</f>
        <v>0</v>
      </c>
      <c r="D200" s="549">
        <f t="shared" si="286"/>
        <v>0</v>
      </c>
      <c r="E200" s="549">
        <f t="shared" si="286"/>
        <v>0</v>
      </c>
      <c r="F200" s="549">
        <f t="shared" si="286"/>
        <v>0</v>
      </c>
      <c r="G200" s="549">
        <f t="shared" si="286"/>
        <v>0</v>
      </c>
      <c r="H200" s="549">
        <f t="shared" si="286"/>
        <v>0</v>
      </c>
      <c r="I200" s="549">
        <f t="shared" si="286"/>
        <v>0</v>
      </c>
      <c r="J200" s="549">
        <f t="shared" si="286"/>
        <v>0</v>
      </c>
      <c r="K200" s="549">
        <f t="shared" si="286"/>
        <v>0</v>
      </c>
      <c r="L200" s="550">
        <f t="shared" si="286"/>
        <v>0</v>
      </c>
      <c r="M200" s="117"/>
      <c r="N200" s="117"/>
      <c r="O200" s="117"/>
      <c r="P200" s="117"/>
    </row>
    <row r="201" spans="1:16" s="122" customFormat="1" ht="13.5" hidden="1" thickBot="1" x14ac:dyDescent="0.35">
      <c r="A201" s="279" t="s">
        <v>15</v>
      </c>
      <c r="B201" s="430">
        <v>0</v>
      </c>
      <c r="C201" s="430">
        <v>0</v>
      </c>
      <c r="D201" s="430">
        <v>0</v>
      </c>
      <c r="E201" s="430">
        <v>0</v>
      </c>
      <c r="F201" s="430">
        <f>$B$193/6</f>
        <v>0</v>
      </c>
      <c r="G201" s="430">
        <f>$B$201/6</f>
        <v>0</v>
      </c>
      <c r="H201" s="430">
        <f t="shared" ref="H201:L201" si="287">$B$201/6</f>
        <v>0</v>
      </c>
      <c r="I201" s="430">
        <f t="shared" si="287"/>
        <v>0</v>
      </c>
      <c r="J201" s="430">
        <f t="shared" si="287"/>
        <v>0</v>
      </c>
      <c r="K201" s="430">
        <f t="shared" si="287"/>
        <v>0</v>
      </c>
      <c r="L201" s="535">
        <f t="shared" si="287"/>
        <v>0</v>
      </c>
      <c r="M201" s="117"/>
      <c r="N201" s="117"/>
      <c r="O201" s="117"/>
      <c r="P201" s="117"/>
    </row>
    <row r="202" spans="1:16" s="122" customFormat="1" ht="52.5" hidden="1" thickBot="1" x14ac:dyDescent="0.35">
      <c r="A202" s="176" t="s">
        <v>16</v>
      </c>
      <c r="B202" s="183">
        <f>'3.PIELIKUMS'!J26</f>
        <v>0</v>
      </c>
      <c r="C202" s="183">
        <v>0</v>
      </c>
      <c r="D202" s="183">
        <v>0</v>
      </c>
      <c r="E202" s="183">
        <v>0</v>
      </c>
      <c r="F202" s="183">
        <f>$B$194/6</f>
        <v>0</v>
      </c>
      <c r="G202" s="183">
        <f>$B$202/6</f>
        <v>0</v>
      </c>
      <c r="H202" s="183">
        <f t="shared" ref="H202:L202" si="288">$B$202/6</f>
        <v>0</v>
      </c>
      <c r="I202" s="183">
        <f t="shared" si="288"/>
        <v>0</v>
      </c>
      <c r="J202" s="183">
        <f t="shared" si="288"/>
        <v>0</v>
      </c>
      <c r="K202" s="183">
        <f t="shared" si="288"/>
        <v>0</v>
      </c>
      <c r="L202" s="184">
        <f t="shared" si="288"/>
        <v>0</v>
      </c>
      <c r="M202" s="117"/>
      <c r="N202" s="117"/>
      <c r="O202" s="117"/>
      <c r="P202" s="117"/>
    </row>
    <row r="203" spans="1:16" s="122" customFormat="1" ht="26" x14ac:dyDescent="0.3">
      <c r="A203" s="447" t="s">
        <v>495</v>
      </c>
      <c r="B203" s="581"/>
      <c r="C203" s="581"/>
      <c r="D203" s="581"/>
      <c r="E203" s="581"/>
      <c r="F203" s="581"/>
      <c r="G203" s="581"/>
      <c r="H203" s="581"/>
      <c r="I203" s="581"/>
      <c r="J203" s="581"/>
      <c r="K203" s="581"/>
      <c r="L203" s="582"/>
      <c r="M203" s="117"/>
      <c r="N203" s="117"/>
      <c r="O203" s="117"/>
      <c r="P203" s="117"/>
    </row>
    <row r="204" spans="1:16" s="122" customFormat="1" x14ac:dyDescent="0.3">
      <c r="A204" s="436" t="s">
        <v>9</v>
      </c>
      <c r="B204" s="584">
        <f>B208</f>
        <v>34800000</v>
      </c>
      <c r="C204" s="584">
        <f t="shared" ref="C204:L204" si="289">C208</f>
        <v>0</v>
      </c>
      <c r="D204" s="584">
        <f t="shared" si="289"/>
        <v>0</v>
      </c>
      <c r="E204" s="584">
        <f t="shared" si="289"/>
        <v>0</v>
      </c>
      <c r="F204" s="584">
        <f t="shared" si="289"/>
        <v>0</v>
      </c>
      <c r="G204" s="584">
        <f t="shared" si="289"/>
        <v>5800000</v>
      </c>
      <c r="H204" s="584">
        <f t="shared" si="289"/>
        <v>5800000</v>
      </c>
      <c r="I204" s="584">
        <f t="shared" si="289"/>
        <v>5800000</v>
      </c>
      <c r="J204" s="584">
        <f t="shared" si="289"/>
        <v>5800000</v>
      </c>
      <c r="K204" s="584">
        <f t="shared" si="289"/>
        <v>5800000</v>
      </c>
      <c r="L204" s="585">
        <f t="shared" si="289"/>
        <v>5800000</v>
      </c>
      <c r="M204" s="117"/>
      <c r="N204" s="117"/>
      <c r="O204" s="117"/>
      <c r="P204" s="117"/>
    </row>
    <row r="205" spans="1:16" hidden="1" x14ac:dyDescent="0.3">
      <c r="A205" s="433" t="s">
        <v>10</v>
      </c>
      <c r="B205" s="434"/>
      <c r="C205" s="434"/>
      <c r="D205" s="434"/>
      <c r="E205" s="434"/>
      <c r="F205" s="434"/>
      <c r="G205" s="434"/>
      <c r="H205" s="434"/>
      <c r="I205" s="434"/>
      <c r="J205" s="434"/>
      <c r="K205" s="434"/>
      <c r="L205" s="435"/>
    </row>
    <row r="206" spans="1:16" hidden="1" x14ac:dyDescent="0.3">
      <c r="A206" s="433" t="s">
        <v>11</v>
      </c>
      <c r="B206" s="434"/>
      <c r="C206" s="434"/>
      <c r="D206" s="434"/>
      <c r="E206" s="434"/>
      <c r="F206" s="434"/>
      <c r="G206" s="434"/>
      <c r="H206" s="434"/>
      <c r="I206" s="434"/>
      <c r="J206" s="434"/>
      <c r="K206" s="434"/>
      <c r="L206" s="435"/>
    </row>
    <row r="207" spans="1:16" ht="26" hidden="1" x14ac:dyDescent="0.3">
      <c r="A207" s="433" t="s">
        <v>12</v>
      </c>
      <c r="B207" s="434"/>
      <c r="C207" s="434"/>
      <c r="D207" s="434"/>
      <c r="E207" s="434"/>
      <c r="F207" s="434"/>
      <c r="G207" s="434"/>
      <c r="H207" s="434"/>
      <c r="I207" s="434"/>
      <c r="J207" s="434"/>
      <c r="K207" s="434"/>
      <c r="L207" s="435"/>
    </row>
    <row r="208" spans="1:16" s="122" customFormat="1" x14ac:dyDescent="0.3">
      <c r="A208" s="436" t="s">
        <v>13</v>
      </c>
      <c r="B208" s="584">
        <f>B211+B210</f>
        <v>34800000</v>
      </c>
      <c r="C208" s="584">
        <f t="shared" ref="C208:L208" si="290">C211+C210</f>
        <v>0</v>
      </c>
      <c r="D208" s="584">
        <f t="shared" si="290"/>
        <v>0</v>
      </c>
      <c r="E208" s="584">
        <f t="shared" si="290"/>
        <v>0</v>
      </c>
      <c r="F208" s="584">
        <f t="shared" si="290"/>
        <v>0</v>
      </c>
      <c r="G208" s="584">
        <f t="shared" si="290"/>
        <v>5800000</v>
      </c>
      <c r="H208" s="584">
        <f t="shared" si="290"/>
        <v>5800000</v>
      </c>
      <c r="I208" s="584">
        <f t="shared" si="290"/>
        <v>5800000</v>
      </c>
      <c r="J208" s="584">
        <f t="shared" si="290"/>
        <v>5800000</v>
      </c>
      <c r="K208" s="584">
        <f t="shared" si="290"/>
        <v>5800000</v>
      </c>
      <c r="L208" s="585">
        <f t="shared" si="290"/>
        <v>5800000</v>
      </c>
      <c r="M208" s="117"/>
      <c r="N208" s="117"/>
      <c r="O208" s="117"/>
      <c r="P208" s="117"/>
    </row>
    <row r="209" spans="1:55" x14ac:dyDescent="0.3">
      <c r="A209" s="433" t="s">
        <v>14</v>
      </c>
      <c r="B209" s="434"/>
      <c r="C209" s="434"/>
      <c r="D209" s="434"/>
      <c r="E209" s="434"/>
      <c r="F209" s="434"/>
      <c r="G209" s="434"/>
      <c r="H209" s="434"/>
      <c r="I209" s="434"/>
      <c r="J209" s="434"/>
      <c r="K209" s="434"/>
      <c r="L209" s="435"/>
    </row>
    <row r="210" spans="1:55" hidden="1" x14ac:dyDescent="0.3">
      <c r="A210" s="433" t="s">
        <v>15</v>
      </c>
      <c r="B210" s="437">
        <f>B219</f>
        <v>0</v>
      </c>
      <c r="C210" s="437">
        <f t="shared" ref="C210:L210" si="291">C219</f>
        <v>0</v>
      </c>
      <c r="D210" s="437">
        <f t="shared" si="291"/>
        <v>0</v>
      </c>
      <c r="E210" s="437">
        <f t="shared" si="291"/>
        <v>0</v>
      </c>
      <c r="F210" s="437">
        <f t="shared" si="291"/>
        <v>0</v>
      </c>
      <c r="G210" s="437">
        <f t="shared" si="291"/>
        <v>0</v>
      </c>
      <c r="H210" s="437">
        <f t="shared" si="291"/>
        <v>0</v>
      </c>
      <c r="I210" s="437">
        <f t="shared" si="291"/>
        <v>0</v>
      </c>
      <c r="J210" s="437">
        <f t="shared" si="291"/>
        <v>0</v>
      </c>
      <c r="K210" s="437">
        <f t="shared" si="291"/>
        <v>0</v>
      </c>
      <c r="L210" s="438">
        <f t="shared" si="291"/>
        <v>0</v>
      </c>
    </row>
    <row r="211" spans="1:55" ht="52.5" thickBot="1" x14ac:dyDescent="0.35">
      <c r="A211" s="440" t="s">
        <v>16</v>
      </c>
      <c r="B211" s="441">
        <f>B220</f>
        <v>34800000</v>
      </c>
      <c r="C211" s="441">
        <f t="shared" ref="C211:L211" si="292">C220</f>
        <v>0</v>
      </c>
      <c r="D211" s="441">
        <f t="shared" si="292"/>
        <v>0</v>
      </c>
      <c r="E211" s="441">
        <f t="shared" si="292"/>
        <v>0</v>
      </c>
      <c r="F211" s="441">
        <f t="shared" si="292"/>
        <v>0</v>
      </c>
      <c r="G211" s="441">
        <f t="shared" si="292"/>
        <v>5800000</v>
      </c>
      <c r="H211" s="441">
        <f t="shared" si="292"/>
        <v>5800000</v>
      </c>
      <c r="I211" s="441">
        <f t="shared" si="292"/>
        <v>5800000</v>
      </c>
      <c r="J211" s="441">
        <f t="shared" si="292"/>
        <v>5800000</v>
      </c>
      <c r="K211" s="441">
        <f t="shared" si="292"/>
        <v>5800000</v>
      </c>
      <c r="L211" s="442">
        <f t="shared" si="292"/>
        <v>5800000</v>
      </c>
    </row>
    <row r="212" spans="1:55" s="397" customFormat="1" x14ac:dyDescent="0.3">
      <c r="A212" s="475" t="s">
        <v>461</v>
      </c>
      <c r="B212" s="476"/>
      <c r="C212" s="476"/>
      <c r="D212" s="476"/>
      <c r="E212" s="476"/>
      <c r="F212" s="476"/>
      <c r="G212" s="476"/>
      <c r="H212" s="476"/>
      <c r="I212" s="476"/>
      <c r="J212" s="476"/>
      <c r="K212" s="476"/>
      <c r="L212" s="477"/>
      <c r="M212" s="117"/>
      <c r="N212" s="117"/>
      <c r="O212" s="117"/>
      <c r="P212" s="117"/>
    </row>
    <row r="213" spans="1:55" s="397" customFormat="1" x14ac:dyDescent="0.3">
      <c r="A213" s="478" t="s">
        <v>462</v>
      </c>
      <c r="B213" s="451"/>
      <c r="C213" s="451"/>
      <c r="D213" s="451"/>
      <c r="E213" s="451"/>
      <c r="F213" s="451"/>
      <c r="G213" s="451"/>
      <c r="H213" s="451"/>
      <c r="I213" s="451"/>
      <c r="J213" s="451"/>
      <c r="K213" s="451"/>
      <c r="L213" s="479"/>
      <c r="M213" s="117"/>
      <c r="N213" s="117"/>
      <c r="O213" s="117"/>
      <c r="P213" s="117"/>
    </row>
    <row r="214" spans="1:55" s="397" customFormat="1" x14ac:dyDescent="0.3">
      <c r="A214" s="480" t="s">
        <v>467</v>
      </c>
      <c r="B214" s="451">
        <f>B215+B216</f>
        <v>34800000</v>
      </c>
      <c r="C214" s="451">
        <f t="shared" ref="C214:L214" si="293">C215+C216</f>
        <v>0</v>
      </c>
      <c r="D214" s="451">
        <f t="shared" si="293"/>
        <v>0</v>
      </c>
      <c r="E214" s="451">
        <f t="shared" si="293"/>
        <v>0</v>
      </c>
      <c r="F214" s="451">
        <f t="shared" si="293"/>
        <v>0</v>
      </c>
      <c r="G214" s="451">
        <f t="shared" si="293"/>
        <v>5800000</v>
      </c>
      <c r="H214" s="451">
        <f t="shared" si="293"/>
        <v>5800000</v>
      </c>
      <c r="I214" s="451">
        <f t="shared" si="293"/>
        <v>5800000</v>
      </c>
      <c r="J214" s="451">
        <f t="shared" si="293"/>
        <v>5800000</v>
      </c>
      <c r="K214" s="451">
        <f t="shared" si="293"/>
        <v>5800000</v>
      </c>
      <c r="L214" s="479">
        <f t="shared" si="293"/>
        <v>5800000</v>
      </c>
      <c r="M214" s="117"/>
      <c r="N214" s="117"/>
      <c r="O214" s="117"/>
      <c r="P214" s="117"/>
    </row>
    <row r="215" spans="1:55" s="397" customFormat="1" hidden="1" x14ac:dyDescent="0.3">
      <c r="A215" s="449" t="s">
        <v>15</v>
      </c>
      <c r="B215" s="452">
        <f>B219</f>
        <v>0</v>
      </c>
      <c r="C215" s="452">
        <f t="shared" ref="C215:L215" si="294">C219</f>
        <v>0</v>
      </c>
      <c r="D215" s="452">
        <f t="shared" si="294"/>
        <v>0</v>
      </c>
      <c r="E215" s="452">
        <f t="shared" si="294"/>
        <v>0</v>
      </c>
      <c r="F215" s="452">
        <f t="shared" si="294"/>
        <v>0</v>
      </c>
      <c r="G215" s="452">
        <f t="shared" si="294"/>
        <v>0</v>
      </c>
      <c r="H215" s="452">
        <f t="shared" si="294"/>
        <v>0</v>
      </c>
      <c r="I215" s="452">
        <f t="shared" si="294"/>
        <v>0</v>
      </c>
      <c r="J215" s="452">
        <f t="shared" si="294"/>
        <v>0</v>
      </c>
      <c r="K215" s="452">
        <f t="shared" si="294"/>
        <v>0</v>
      </c>
      <c r="L215" s="459">
        <f t="shared" si="294"/>
        <v>0</v>
      </c>
      <c r="M215" s="117"/>
      <c r="N215" s="117"/>
      <c r="O215" s="117"/>
      <c r="P215" s="117"/>
    </row>
    <row r="216" spans="1:55" s="397" customFormat="1" ht="52.5" thickBot="1" x14ac:dyDescent="0.35">
      <c r="A216" s="496" t="s">
        <v>16</v>
      </c>
      <c r="B216" s="460">
        <f>B220</f>
        <v>34800000</v>
      </c>
      <c r="C216" s="460">
        <f t="shared" ref="C216:L216" si="295">C220</f>
        <v>0</v>
      </c>
      <c r="D216" s="460">
        <f t="shared" si="295"/>
        <v>0</v>
      </c>
      <c r="E216" s="460">
        <f t="shared" si="295"/>
        <v>0</v>
      </c>
      <c r="F216" s="460">
        <f t="shared" si="295"/>
        <v>0</v>
      </c>
      <c r="G216" s="460">
        <f t="shared" si="295"/>
        <v>5800000</v>
      </c>
      <c r="H216" s="460">
        <f t="shared" si="295"/>
        <v>5800000</v>
      </c>
      <c r="I216" s="460">
        <f t="shared" si="295"/>
        <v>5800000</v>
      </c>
      <c r="J216" s="460">
        <f t="shared" si="295"/>
        <v>5800000</v>
      </c>
      <c r="K216" s="460">
        <f t="shared" si="295"/>
        <v>5800000</v>
      </c>
      <c r="L216" s="461">
        <f t="shared" si="295"/>
        <v>5800000</v>
      </c>
      <c r="M216" s="117"/>
      <c r="N216" s="117"/>
      <c r="O216" s="117"/>
      <c r="P216" s="117"/>
    </row>
    <row r="217" spans="1:55" s="122" customFormat="1" ht="38.15" customHeight="1" x14ac:dyDescent="0.3">
      <c r="A217" s="490" t="s">
        <v>496</v>
      </c>
      <c r="B217" s="491">
        <f>B219+B220</f>
        <v>34800000</v>
      </c>
      <c r="C217" s="491">
        <f t="shared" ref="C217:L217" si="296">C219+C220</f>
        <v>0</v>
      </c>
      <c r="D217" s="491">
        <f t="shared" si="296"/>
        <v>0</v>
      </c>
      <c r="E217" s="491">
        <f t="shared" si="296"/>
        <v>0</v>
      </c>
      <c r="F217" s="491">
        <f t="shared" si="296"/>
        <v>0</v>
      </c>
      <c r="G217" s="491">
        <f t="shared" si="296"/>
        <v>5800000</v>
      </c>
      <c r="H217" s="491">
        <f t="shared" si="296"/>
        <v>5800000</v>
      </c>
      <c r="I217" s="491">
        <f t="shared" si="296"/>
        <v>5800000</v>
      </c>
      <c r="J217" s="491">
        <f t="shared" si="296"/>
        <v>5800000</v>
      </c>
      <c r="K217" s="491">
        <f t="shared" si="296"/>
        <v>5800000</v>
      </c>
      <c r="L217" s="492">
        <f t="shared" si="296"/>
        <v>5800000</v>
      </c>
      <c r="M217" s="117"/>
      <c r="N217" s="117"/>
      <c r="O217" s="117"/>
      <c r="P217" s="117"/>
    </row>
    <row r="218" spans="1:55" s="122" customFormat="1" x14ac:dyDescent="0.3">
      <c r="A218" s="547" t="s">
        <v>467</v>
      </c>
      <c r="B218" s="545">
        <f>B219+B220</f>
        <v>34800000</v>
      </c>
      <c r="C218" s="545">
        <f t="shared" ref="C218:L218" si="297">C219+C220</f>
        <v>0</v>
      </c>
      <c r="D218" s="545">
        <f t="shared" si="297"/>
        <v>0</v>
      </c>
      <c r="E218" s="545">
        <f t="shared" si="297"/>
        <v>0</v>
      </c>
      <c r="F218" s="545">
        <f t="shared" si="297"/>
        <v>0</v>
      </c>
      <c r="G218" s="545">
        <f t="shared" si="297"/>
        <v>5800000</v>
      </c>
      <c r="H218" s="545">
        <f t="shared" si="297"/>
        <v>5800000</v>
      </c>
      <c r="I218" s="545">
        <f t="shared" si="297"/>
        <v>5800000</v>
      </c>
      <c r="J218" s="545">
        <f t="shared" si="297"/>
        <v>5800000</v>
      </c>
      <c r="K218" s="545">
        <f t="shared" si="297"/>
        <v>5800000</v>
      </c>
      <c r="L218" s="546">
        <f t="shared" si="297"/>
        <v>5800000</v>
      </c>
      <c r="M218" s="117"/>
      <c r="N218" s="117"/>
      <c r="O218" s="117"/>
      <c r="P218" s="117"/>
    </row>
    <row r="219" spans="1:55" s="122" customFormat="1" hidden="1" x14ac:dyDescent="0.3">
      <c r="A219" s="406" t="s">
        <v>15</v>
      </c>
      <c r="B219" s="407">
        <v>0</v>
      </c>
      <c r="C219" s="407">
        <v>0</v>
      </c>
      <c r="D219" s="407">
        <v>0</v>
      </c>
      <c r="E219" s="407">
        <v>0</v>
      </c>
      <c r="F219" s="407">
        <f>$B$173/6</f>
        <v>0</v>
      </c>
      <c r="G219" s="407">
        <f>$B$219/6</f>
        <v>0</v>
      </c>
      <c r="H219" s="407">
        <f t="shared" ref="H219:L219" si="298">$B$219/6</f>
        <v>0</v>
      </c>
      <c r="I219" s="407">
        <f t="shared" si="298"/>
        <v>0</v>
      </c>
      <c r="J219" s="407">
        <f t="shared" si="298"/>
        <v>0</v>
      </c>
      <c r="K219" s="407">
        <f t="shared" si="298"/>
        <v>0</v>
      </c>
      <c r="L219" s="408">
        <f t="shared" si="298"/>
        <v>0</v>
      </c>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c r="BB219" s="117"/>
      <c r="BC219" s="117"/>
    </row>
    <row r="220" spans="1:55" s="122" customFormat="1" ht="52.5" thickBot="1" x14ac:dyDescent="0.35">
      <c r="A220" s="484" t="s">
        <v>16</v>
      </c>
      <c r="B220" s="457">
        <f>'3.PIELIKUMS'!J28</f>
        <v>34800000</v>
      </c>
      <c r="C220" s="457">
        <v>0</v>
      </c>
      <c r="D220" s="457">
        <v>0</v>
      </c>
      <c r="E220" s="457">
        <v>0</v>
      </c>
      <c r="F220" s="457">
        <v>0</v>
      </c>
      <c r="G220" s="457">
        <f>$B$220/6</f>
        <v>5800000</v>
      </c>
      <c r="H220" s="457">
        <f t="shared" ref="H220:L220" si="299">$B$220/6</f>
        <v>5800000</v>
      </c>
      <c r="I220" s="457">
        <f t="shared" si="299"/>
        <v>5800000</v>
      </c>
      <c r="J220" s="457">
        <f t="shared" si="299"/>
        <v>5800000</v>
      </c>
      <c r="K220" s="457">
        <f t="shared" si="299"/>
        <v>5800000</v>
      </c>
      <c r="L220" s="458">
        <f t="shared" si="299"/>
        <v>5800000</v>
      </c>
      <c r="M220" s="117"/>
      <c r="N220" s="117"/>
      <c r="O220" s="117"/>
      <c r="P220" s="117"/>
      <c r="Q220" s="397"/>
      <c r="R220" s="397"/>
      <c r="S220" s="397"/>
      <c r="T220" s="397"/>
      <c r="U220" s="397"/>
      <c r="V220" s="397"/>
      <c r="W220" s="397"/>
      <c r="X220" s="397"/>
      <c r="Y220" s="397"/>
      <c r="Z220" s="397"/>
      <c r="AA220" s="397"/>
      <c r="AB220" s="397"/>
      <c r="AC220" s="397"/>
      <c r="AD220" s="397"/>
      <c r="AE220" s="397"/>
      <c r="AF220" s="397"/>
      <c r="AG220" s="397"/>
      <c r="AH220" s="397"/>
      <c r="AI220" s="397"/>
      <c r="AJ220" s="397"/>
      <c r="AK220" s="397"/>
      <c r="AL220" s="397"/>
      <c r="AM220" s="397"/>
      <c r="AN220" s="397"/>
      <c r="AO220" s="397"/>
      <c r="AP220" s="397"/>
      <c r="AQ220" s="397"/>
      <c r="AR220" s="397"/>
      <c r="AS220" s="397"/>
      <c r="AT220" s="397"/>
      <c r="AU220" s="397"/>
      <c r="AV220" s="397"/>
      <c r="AW220" s="397"/>
      <c r="AX220" s="397"/>
      <c r="AY220" s="397"/>
      <c r="AZ220" s="397"/>
      <c r="BA220" s="397"/>
      <c r="BB220" s="397"/>
      <c r="BC220" s="397"/>
    </row>
    <row r="221" spans="1:55" s="415" customFormat="1" ht="26" x14ac:dyDescent="0.3">
      <c r="A221" s="447" t="s">
        <v>497</v>
      </c>
      <c r="B221" s="581"/>
      <c r="C221" s="581"/>
      <c r="D221" s="581"/>
      <c r="E221" s="581"/>
      <c r="F221" s="581"/>
      <c r="G221" s="581"/>
      <c r="H221" s="581"/>
      <c r="I221" s="581"/>
      <c r="J221" s="581"/>
      <c r="K221" s="581"/>
      <c r="L221" s="582"/>
      <c r="M221" s="117"/>
      <c r="N221" s="117"/>
      <c r="O221" s="117"/>
      <c r="P221" s="117"/>
      <c r="Q221" s="397"/>
      <c r="R221" s="397"/>
      <c r="S221" s="397"/>
      <c r="T221" s="397"/>
      <c r="U221" s="397"/>
      <c r="V221" s="397"/>
      <c r="W221" s="397"/>
      <c r="X221" s="397"/>
      <c r="Y221" s="397"/>
      <c r="Z221" s="397"/>
      <c r="AA221" s="397"/>
      <c r="AB221" s="397"/>
      <c r="AC221" s="397"/>
      <c r="AD221" s="397"/>
      <c r="AE221" s="397"/>
      <c r="AF221" s="397"/>
      <c r="AG221" s="397"/>
      <c r="AH221" s="397"/>
      <c r="AI221" s="397"/>
      <c r="AJ221" s="397"/>
      <c r="AK221" s="397"/>
      <c r="AL221" s="397"/>
      <c r="AM221" s="397"/>
      <c r="AN221" s="397"/>
      <c r="AO221" s="397"/>
      <c r="AP221" s="397"/>
      <c r="AQ221" s="397"/>
      <c r="AR221" s="397"/>
      <c r="AS221" s="397"/>
      <c r="AT221" s="397"/>
      <c r="AU221" s="397"/>
      <c r="AV221" s="397"/>
      <c r="AW221" s="397"/>
      <c r="AX221" s="397"/>
      <c r="AY221" s="397"/>
      <c r="AZ221" s="397"/>
      <c r="BA221" s="397"/>
      <c r="BB221" s="397"/>
      <c r="BC221" s="397"/>
    </row>
    <row r="222" spans="1:55" s="415" customFormat="1" x14ac:dyDescent="0.3">
      <c r="A222" s="436" t="s">
        <v>9</v>
      </c>
      <c r="B222" s="584">
        <f>B228+B229</f>
        <v>22042320</v>
      </c>
      <c r="C222" s="584">
        <f t="shared" ref="C222:L222" si="300">C228+C229</f>
        <v>0</v>
      </c>
      <c r="D222" s="584">
        <f t="shared" si="300"/>
        <v>0</v>
      </c>
      <c r="E222" s="584">
        <f t="shared" si="300"/>
        <v>0</v>
      </c>
      <c r="F222" s="584">
        <f t="shared" si="300"/>
        <v>0</v>
      </c>
      <c r="G222" s="584">
        <f t="shared" si="300"/>
        <v>3673720</v>
      </c>
      <c r="H222" s="584">
        <f t="shared" si="300"/>
        <v>3673720</v>
      </c>
      <c r="I222" s="584">
        <f t="shared" si="300"/>
        <v>3673720</v>
      </c>
      <c r="J222" s="584">
        <f t="shared" si="300"/>
        <v>3673720</v>
      </c>
      <c r="K222" s="584">
        <f t="shared" si="300"/>
        <v>3673720</v>
      </c>
      <c r="L222" s="585">
        <f t="shared" si="300"/>
        <v>3673720</v>
      </c>
      <c r="M222" s="117"/>
      <c r="N222" s="117"/>
      <c r="O222" s="117"/>
      <c r="P222" s="117"/>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row>
    <row r="223" spans="1:55" s="416" customFormat="1" hidden="1" x14ac:dyDescent="0.3">
      <c r="A223" s="433" t="s">
        <v>10</v>
      </c>
      <c r="B223" s="434"/>
      <c r="C223" s="434"/>
      <c r="D223" s="434"/>
      <c r="E223" s="434"/>
      <c r="F223" s="434"/>
      <c r="G223" s="434"/>
      <c r="H223" s="434"/>
      <c r="I223" s="434"/>
      <c r="J223" s="434"/>
      <c r="K223" s="434"/>
      <c r="L223" s="435"/>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117"/>
      <c r="BC223" s="117"/>
    </row>
    <row r="224" spans="1:55" s="416" customFormat="1" hidden="1" x14ac:dyDescent="0.3">
      <c r="A224" s="433" t="s">
        <v>11</v>
      </c>
      <c r="B224" s="434"/>
      <c r="C224" s="434"/>
      <c r="D224" s="434"/>
      <c r="E224" s="434"/>
      <c r="F224" s="434"/>
      <c r="G224" s="434"/>
      <c r="H224" s="434"/>
      <c r="I224" s="434"/>
      <c r="J224" s="434"/>
      <c r="K224" s="434"/>
      <c r="L224" s="435"/>
      <c r="M224" s="117"/>
      <c r="N224" s="117"/>
      <c r="O224" s="117"/>
      <c r="P224" s="11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397"/>
      <c r="AO224" s="397"/>
      <c r="AP224" s="397"/>
      <c r="AQ224" s="397"/>
      <c r="AR224" s="397"/>
      <c r="AS224" s="397"/>
      <c r="AT224" s="397"/>
      <c r="AU224" s="397"/>
      <c r="AV224" s="397"/>
      <c r="AW224" s="397"/>
      <c r="AX224" s="397"/>
      <c r="AY224" s="397"/>
      <c r="AZ224" s="397"/>
      <c r="BA224" s="397"/>
      <c r="BB224" s="397"/>
      <c r="BC224" s="397"/>
    </row>
    <row r="225" spans="1:55" s="416" customFormat="1" ht="26" hidden="1" x14ac:dyDescent="0.3">
      <c r="A225" s="433" t="s">
        <v>12</v>
      </c>
      <c r="B225" s="434"/>
      <c r="C225" s="434"/>
      <c r="D225" s="434"/>
      <c r="E225" s="434"/>
      <c r="F225" s="434"/>
      <c r="G225" s="434"/>
      <c r="H225" s="434"/>
      <c r="I225" s="434"/>
      <c r="J225" s="434"/>
      <c r="K225" s="434"/>
      <c r="L225" s="435"/>
      <c r="M225" s="117"/>
      <c r="N225" s="117"/>
      <c r="O225" s="117"/>
      <c r="P225" s="11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row>
    <row r="226" spans="1:55" s="415" customFormat="1" x14ac:dyDescent="0.3">
      <c r="A226" s="436" t="s">
        <v>13</v>
      </c>
      <c r="B226" s="584">
        <f>B228+B229</f>
        <v>22042320</v>
      </c>
      <c r="C226" s="584">
        <f t="shared" ref="C226:L226" si="301">C228+C229</f>
        <v>0</v>
      </c>
      <c r="D226" s="584">
        <f t="shared" si="301"/>
        <v>0</v>
      </c>
      <c r="E226" s="584">
        <f t="shared" si="301"/>
        <v>0</v>
      </c>
      <c r="F226" s="584">
        <f t="shared" si="301"/>
        <v>0</v>
      </c>
      <c r="G226" s="584">
        <f t="shared" si="301"/>
        <v>3673720</v>
      </c>
      <c r="H226" s="584">
        <f t="shared" si="301"/>
        <v>3673720</v>
      </c>
      <c r="I226" s="584">
        <f t="shared" si="301"/>
        <v>3673720</v>
      </c>
      <c r="J226" s="584">
        <f t="shared" si="301"/>
        <v>3673720</v>
      </c>
      <c r="K226" s="584">
        <f t="shared" si="301"/>
        <v>3673720</v>
      </c>
      <c r="L226" s="585">
        <f t="shared" si="301"/>
        <v>3673720</v>
      </c>
      <c r="M226" s="117"/>
      <c r="N226" s="117"/>
      <c r="O226" s="117"/>
      <c r="P226" s="117"/>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row>
    <row r="227" spans="1:55" s="416" customFormat="1" x14ac:dyDescent="0.3">
      <c r="A227" s="433" t="s">
        <v>14</v>
      </c>
      <c r="B227" s="434"/>
      <c r="C227" s="434"/>
      <c r="D227" s="434"/>
      <c r="E227" s="434"/>
      <c r="F227" s="434"/>
      <c r="G227" s="434"/>
      <c r="H227" s="434"/>
      <c r="I227" s="434"/>
      <c r="J227" s="434"/>
      <c r="K227" s="434"/>
      <c r="L227" s="435"/>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row>
    <row r="228" spans="1:55" s="416" customFormat="1" hidden="1" x14ac:dyDescent="0.3">
      <c r="A228" s="433" t="s">
        <v>15</v>
      </c>
      <c r="B228" s="437">
        <f>B237</f>
        <v>0</v>
      </c>
      <c r="C228" s="437">
        <f t="shared" ref="C228:L228" si="302">C237</f>
        <v>0</v>
      </c>
      <c r="D228" s="437">
        <f t="shared" si="302"/>
        <v>0</v>
      </c>
      <c r="E228" s="437">
        <f t="shared" si="302"/>
        <v>0</v>
      </c>
      <c r="F228" s="437">
        <f t="shared" si="302"/>
        <v>0</v>
      </c>
      <c r="G228" s="437">
        <f t="shared" si="302"/>
        <v>0</v>
      </c>
      <c r="H228" s="437">
        <f t="shared" si="302"/>
        <v>0</v>
      </c>
      <c r="I228" s="437">
        <f t="shared" si="302"/>
        <v>0</v>
      </c>
      <c r="J228" s="437">
        <f t="shared" si="302"/>
        <v>0</v>
      </c>
      <c r="K228" s="437">
        <f t="shared" si="302"/>
        <v>0</v>
      </c>
      <c r="L228" s="438">
        <f t="shared" si="302"/>
        <v>0</v>
      </c>
      <c r="M228" s="117"/>
      <c r="N228" s="117"/>
      <c r="O228" s="117"/>
      <c r="P228" s="11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row>
    <row r="229" spans="1:55" s="416" customFormat="1" ht="52.5" thickBot="1" x14ac:dyDescent="0.35">
      <c r="A229" s="440" t="s">
        <v>16</v>
      </c>
      <c r="B229" s="441">
        <f>B238</f>
        <v>22042320</v>
      </c>
      <c r="C229" s="441">
        <f t="shared" ref="C229:L229" si="303">C238</f>
        <v>0</v>
      </c>
      <c r="D229" s="441">
        <f t="shared" si="303"/>
        <v>0</v>
      </c>
      <c r="E229" s="441">
        <f t="shared" si="303"/>
        <v>0</v>
      </c>
      <c r="F229" s="441">
        <f t="shared" si="303"/>
        <v>0</v>
      </c>
      <c r="G229" s="441">
        <f t="shared" si="303"/>
        <v>3673720</v>
      </c>
      <c r="H229" s="441">
        <f t="shared" si="303"/>
        <v>3673720</v>
      </c>
      <c r="I229" s="441">
        <f t="shared" si="303"/>
        <v>3673720</v>
      </c>
      <c r="J229" s="441">
        <f t="shared" si="303"/>
        <v>3673720</v>
      </c>
      <c r="K229" s="441">
        <f t="shared" si="303"/>
        <v>3673720</v>
      </c>
      <c r="L229" s="442">
        <f t="shared" si="303"/>
        <v>3673720</v>
      </c>
      <c r="M229" s="117"/>
      <c r="N229" s="117"/>
      <c r="O229" s="117"/>
      <c r="P229" s="11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row>
    <row r="230" spans="1:55" s="397" customFormat="1" x14ac:dyDescent="0.3">
      <c r="A230" s="475" t="s">
        <v>461</v>
      </c>
      <c r="B230" s="476"/>
      <c r="C230" s="476"/>
      <c r="D230" s="476"/>
      <c r="E230" s="476"/>
      <c r="F230" s="476"/>
      <c r="G230" s="476"/>
      <c r="H230" s="476"/>
      <c r="I230" s="476"/>
      <c r="J230" s="476"/>
      <c r="K230" s="476"/>
      <c r="L230" s="477"/>
      <c r="M230" s="117"/>
      <c r="N230" s="117"/>
      <c r="O230" s="117"/>
      <c r="P230" s="117"/>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row>
    <row r="231" spans="1:55" s="397" customFormat="1" x14ac:dyDescent="0.3">
      <c r="A231" s="478" t="s">
        <v>462</v>
      </c>
      <c r="B231" s="451"/>
      <c r="C231" s="451"/>
      <c r="D231" s="451"/>
      <c r="E231" s="451"/>
      <c r="F231" s="451"/>
      <c r="G231" s="451"/>
      <c r="H231" s="451"/>
      <c r="I231" s="451"/>
      <c r="J231" s="451"/>
      <c r="K231" s="451"/>
      <c r="L231" s="479"/>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c r="BB231" s="117"/>
      <c r="BC231" s="117"/>
    </row>
    <row r="232" spans="1:55" s="397" customFormat="1" ht="13.5" customHeight="1" x14ac:dyDescent="0.3">
      <c r="A232" s="481" t="s">
        <v>466</v>
      </c>
      <c r="B232" s="451">
        <f>B236</f>
        <v>22042320</v>
      </c>
      <c r="C232" s="451">
        <f t="shared" ref="C232:L232" si="304">C236</f>
        <v>0</v>
      </c>
      <c r="D232" s="451">
        <f t="shared" si="304"/>
        <v>0</v>
      </c>
      <c r="E232" s="451">
        <f t="shared" si="304"/>
        <v>0</v>
      </c>
      <c r="F232" s="451">
        <f t="shared" si="304"/>
        <v>0</v>
      </c>
      <c r="G232" s="451">
        <f t="shared" si="304"/>
        <v>3673720</v>
      </c>
      <c r="H232" s="451">
        <f t="shared" si="304"/>
        <v>3673720</v>
      </c>
      <c r="I232" s="451">
        <f t="shared" si="304"/>
        <v>3673720</v>
      </c>
      <c r="J232" s="451">
        <f t="shared" si="304"/>
        <v>3673720</v>
      </c>
      <c r="K232" s="451">
        <f t="shared" si="304"/>
        <v>3673720</v>
      </c>
      <c r="L232" s="479">
        <f t="shared" si="304"/>
        <v>3673720</v>
      </c>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117"/>
    </row>
    <row r="233" spans="1:55" s="397" customFormat="1" ht="13.5" hidden="1" customHeight="1" x14ac:dyDescent="0.3">
      <c r="A233" s="449" t="s">
        <v>15</v>
      </c>
      <c r="B233" s="452">
        <f t="shared" ref="B233:L234" si="305">B237</f>
        <v>0</v>
      </c>
      <c r="C233" s="452">
        <f t="shared" si="305"/>
        <v>0</v>
      </c>
      <c r="D233" s="452">
        <f t="shared" si="305"/>
        <v>0</v>
      </c>
      <c r="E233" s="452">
        <f t="shared" si="305"/>
        <v>0</v>
      </c>
      <c r="F233" s="452">
        <f t="shared" si="305"/>
        <v>0</v>
      </c>
      <c r="G233" s="452">
        <f t="shared" si="305"/>
        <v>0</v>
      </c>
      <c r="H233" s="452">
        <f t="shared" si="305"/>
        <v>0</v>
      </c>
      <c r="I233" s="452">
        <f t="shared" si="305"/>
        <v>0</v>
      </c>
      <c r="J233" s="452">
        <f t="shared" si="305"/>
        <v>0</v>
      </c>
      <c r="K233" s="452">
        <f t="shared" si="305"/>
        <v>0</v>
      </c>
      <c r="L233" s="459">
        <f t="shared" si="305"/>
        <v>0</v>
      </c>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117"/>
    </row>
    <row r="234" spans="1:55" s="397" customFormat="1" ht="53.25" customHeight="1" thickBot="1" x14ac:dyDescent="0.35">
      <c r="A234" s="496" t="s">
        <v>16</v>
      </c>
      <c r="B234" s="460">
        <f t="shared" si="305"/>
        <v>22042320</v>
      </c>
      <c r="C234" s="460">
        <f t="shared" si="305"/>
        <v>0</v>
      </c>
      <c r="D234" s="460">
        <f t="shared" si="305"/>
        <v>0</v>
      </c>
      <c r="E234" s="460">
        <f t="shared" si="305"/>
        <v>0</v>
      </c>
      <c r="F234" s="460">
        <f t="shared" si="305"/>
        <v>0</v>
      </c>
      <c r="G234" s="460">
        <f t="shared" si="305"/>
        <v>3673720</v>
      </c>
      <c r="H234" s="460">
        <f t="shared" si="305"/>
        <v>3673720</v>
      </c>
      <c r="I234" s="460">
        <f t="shared" si="305"/>
        <v>3673720</v>
      </c>
      <c r="J234" s="460">
        <f t="shared" si="305"/>
        <v>3673720</v>
      </c>
      <c r="K234" s="460">
        <f t="shared" si="305"/>
        <v>3673720</v>
      </c>
      <c r="L234" s="461">
        <f t="shared" si="305"/>
        <v>3673720</v>
      </c>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117"/>
    </row>
    <row r="235" spans="1:55" s="415" customFormat="1" ht="26" x14ac:dyDescent="0.3">
      <c r="A235" s="490" t="s">
        <v>498</v>
      </c>
      <c r="B235" s="491">
        <f>B237+B238</f>
        <v>22042320</v>
      </c>
      <c r="C235" s="491">
        <f t="shared" ref="C235:L235" si="306">C237+C238</f>
        <v>0</v>
      </c>
      <c r="D235" s="491">
        <f t="shared" si="306"/>
        <v>0</v>
      </c>
      <c r="E235" s="491">
        <f t="shared" si="306"/>
        <v>0</v>
      </c>
      <c r="F235" s="491">
        <f t="shared" si="306"/>
        <v>0</v>
      </c>
      <c r="G235" s="491">
        <f t="shared" si="306"/>
        <v>3673720</v>
      </c>
      <c r="H235" s="491">
        <f t="shared" si="306"/>
        <v>3673720</v>
      </c>
      <c r="I235" s="491">
        <f t="shared" si="306"/>
        <v>3673720</v>
      </c>
      <c r="J235" s="491">
        <f t="shared" si="306"/>
        <v>3673720</v>
      </c>
      <c r="K235" s="491">
        <f t="shared" si="306"/>
        <v>3673720</v>
      </c>
      <c r="L235" s="492">
        <f t="shared" si="306"/>
        <v>3673720</v>
      </c>
      <c r="M235" s="117"/>
      <c r="N235" s="117"/>
      <c r="O235" s="117"/>
      <c r="P235" s="117"/>
      <c r="Q235" s="397"/>
      <c r="R235" s="397"/>
      <c r="S235" s="397"/>
      <c r="T235" s="397"/>
      <c r="U235" s="397"/>
      <c r="V235" s="397"/>
      <c r="W235" s="397"/>
      <c r="X235" s="397"/>
      <c r="Y235" s="397"/>
      <c r="Z235" s="397"/>
      <c r="AA235" s="397"/>
      <c r="AB235" s="397"/>
      <c r="AC235" s="397"/>
      <c r="AD235" s="397"/>
      <c r="AE235" s="397"/>
      <c r="AF235" s="397"/>
      <c r="AG235" s="397"/>
      <c r="AH235" s="397"/>
      <c r="AI235" s="397"/>
      <c r="AJ235" s="397"/>
      <c r="AK235" s="397"/>
      <c r="AL235" s="397"/>
      <c r="AM235" s="397"/>
      <c r="AN235" s="397"/>
      <c r="AO235" s="397"/>
      <c r="AP235" s="397"/>
      <c r="AQ235" s="397"/>
      <c r="AR235" s="397"/>
      <c r="AS235" s="397"/>
      <c r="AT235" s="397"/>
      <c r="AU235" s="397"/>
      <c r="AV235" s="397"/>
      <c r="AW235" s="397"/>
      <c r="AX235" s="397"/>
      <c r="AY235" s="397"/>
      <c r="AZ235" s="397"/>
      <c r="BA235" s="397"/>
      <c r="BB235" s="397"/>
      <c r="BC235" s="397"/>
    </row>
    <row r="236" spans="1:55" s="415" customFormat="1" x14ac:dyDescent="0.3">
      <c r="A236" s="544" t="s">
        <v>466</v>
      </c>
      <c r="B236" s="545">
        <f>B237+B238</f>
        <v>22042320</v>
      </c>
      <c r="C236" s="545">
        <f t="shared" ref="C236:L236" si="307">C237+C238</f>
        <v>0</v>
      </c>
      <c r="D236" s="545">
        <f t="shared" si="307"/>
        <v>0</v>
      </c>
      <c r="E236" s="545">
        <f t="shared" si="307"/>
        <v>0</v>
      </c>
      <c r="F236" s="545">
        <f t="shared" si="307"/>
        <v>0</v>
      </c>
      <c r="G236" s="545">
        <f t="shared" si="307"/>
        <v>3673720</v>
      </c>
      <c r="H236" s="545">
        <f t="shared" si="307"/>
        <v>3673720</v>
      </c>
      <c r="I236" s="545">
        <f t="shared" si="307"/>
        <v>3673720</v>
      </c>
      <c r="J236" s="545">
        <f t="shared" si="307"/>
        <v>3673720</v>
      </c>
      <c r="K236" s="545">
        <f t="shared" si="307"/>
        <v>3673720</v>
      </c>
      <c r="L236" s="546">
        <f t="shared" si="307"/>
        <v>3673720</v>
      </c>
      <c r="M236" s="117"/>
      <c r="N236" s="117"/>
      <c r="O236" s="117"/>
      <c r="P236" s="11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7"/>
      <c r="AL236" s="397"/>
      <c r="AM236" s="397"/>
      <c r="AN236" s="397"/>
      <c r="AO236" s="397"/>
      <c r="AP236" s="397"/>
      <c r="AQ236" s="397"/>
      <c r="AR236" s="397"/>
      <c r="AS236" s="397"/>
      <c r="AT236" s="397"/>
      <c r="AU236" s="397"/>
      <c r="AV236" s="397"/>
      <c r="AW236" s="397"/>
      <c r="AX236" s="397"/>
      <c r="AY236" s="397"/>
      <c r="AZ236" s="397"/>
      <c r="BA236" s="397"/>
      <c r="BB236" s="397"/>
      <c r="BC236" s="397"/>
    </row>
    <row r="237" spans="1:55" s="415" customFormat="1" hidden="1" x14ac:dyDescent="0.3">
      <c r="A237" s="406" t="s">
        <v>15</v>
      </c>
      <c r="B237" s="407">
        <v>0</v>
      </c>
      <c r="C237" s="407">
        <v>0</v>
      </c>
      <c r="D237" s="407">
        <v>0</v>
      </c>
      <c r="E237" s="407">
        <v>0</v>
      </c>
      <c r="F237" s="407">
        <v>0</v>
      </c>
      <c r="G237" s="407">
        <f>$B$237/6</f>
        <v>0</v>
      </c>
      <c r="H237" s="407">
        <f t="shared" ref="H237:L237" si="308">$B$237/6</f>
        <v>0</v>
      </c>
      <c r="I237" s="407">
        <f t="shared" si="308"/>
        <v>0</v>
      </c>
      <c r="J237" s="407">
        <f t="shared" si="308"/>
        <v>0</v>
      </c>
      <c r="K237" s="407">
        <f t="shared" si="308"/>
        <v>0</v>
      </c>
      <c r="L237" s="408">
        <f t="shared" si="308"/>
        <v>0</v>
      </c>
      <c r="M237" s="117"/>
      <c r="N237" s="117"/>
      <c r="O237" s="117"/>
      <c r="P237" s="11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row>
    <row r="238" spans="1:55" s="415" customFormat="1" ht="52.5" thickBot="1" x14ac:dyDescent="0.35">
      <c r="A238" s="484" t="s">
        <v>16</v>
      </c>
      <c r="B238" s="457">
        <f>'3.PIELIKUMS'!J30</f>
        <v>22042320</v>
      </c>
      <c r="C238" s="457">
        <v>0</v>
      </c>
      <c r="D238" s="457">
        <v>0</v>
      </c>
      <c r="E238" s="457">
        <v>0</v>
      </c>
      <c r="F238" s="457">
        <v>0</v>
      </c>
      <c r="G238" s="457">
        <f>$B$238/6</f>
        <v>3673720</v>
      </c>
      <c r="H238" s="457">
        <f t="shared" ref="H238:L238" si="309">$B$238/6</f>
        <v>3673720</v>
      </c>
      <c r="I238" s="457">
        <f t="shared" si="309"/>
        <v>3673720</v>
      </c>
      <c r="J238" s="457">
        <f t="shared" si="309"/>
        <v>3673720</v>
      </c>
      <c r="K238" s="457">
        <f t="shared" si="309"/>
        <v>3673720</v>
      </c>
      <c r="L238" s="458">
        <f t="shared" si="309"/>
        <v>3673720</v>
      </c>
      <c r="M238" s="117"/>
      <c r="N238" s="117"/>
      <c r="O238" s="117"/>
      <c r="P238" s="117"/>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row>
    <row r="239" spans="1:55" s="122" customFormat="1" ht="13.5" thickBot="1" x14ac:dyDescent="0.35">
      <c r="A239" s="664" t="s">
        <v>499</v>
      </c>
      <c r="B239" s="665"/>
      <c r="C239" s="665"/>
      <c r="D239" s="665"/>
      <c r="E239" s="665"/>
      <c r="F239" s="665"/>
      <c r="G239" s="665"/>
      <c r="H239" s="665"/>
      <c r="I239" s="665"/>
      <c r="J239" s="665"/>
      <c r="K239" s="665"/>
      <c r="L239" s="666"/>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117"/>
    </row>
    <row r="240" spans="1:55" s="122" customFormat="1" ht="17.25" customHeight="1" x14ac:dyDescent="0.3">
      <c r="A240" s="174" t="s">
        <v>9</v>
      </c>
      <c r="B240" s="173">
        <f t="shared" ref="B240:L240" si="310">B269+B460</f>
        <v>341845000</v>
      </c>
      <c r="C240" s="173">
        <f t="shared" si="310"/>
        <v>0</v>
      </c>
      <c r="D240" s="173">
        <f t="shared" si="310"/>
        <v>0</v>
      </c>
      <c r="E240" s="173">
        <f t="shared" si="310"/>
        <v>0</v>
      </c>
      <c r="F240" s="173">
        <f t="shared" si="310"/>
        <v>0</v>
      </c>
      <c r="G240" s="173">
        <f t="shared" si="310"/>
        <v>56974166.666666672</v>
      </c>
      <c r="H240" s="173">
        <f t="shared" si="310"/>
        <v>56974166.666666672</v>
      </c>
      <c r="I240" s="173">
        <f t="shared" si="310"/>
        <v>56974166.666666672</v>
      </c>
      <c r="J240" s="173">
        <f t="shared" si="310"/>
        <v>56974166.666666672</v>
      </c>
      <c r="K240" s="173">
        <f t="shared" si="310"/>
        <v>56974166.666666672</v>
      </c>
      <c r="L240" s="175">
        <f t="shared" si="310"/>
        <v>56974166.666666672</v>
      </c>
      <c r="M240" s="117"/>
      <c r="N240" s="117"/>
      <c r="O240" s="117"/>
      <c r="P240" s="117"/>
      <c r="Q240" s="397"/>
      <c r="R240" s="397"/>
      <c r="S240" s="397"/>
      <c r="T240" s="397"/>
      <c r="U240" s="397"/>
      <c r="V240" s="397"/>
      <c r="W240" s="397"/>
      <c r="X240" s="397"/>
      <c r="Y240" s="397"/>
      <c r="Z240" s="397"/>
      <c r="AA240" s="397"/>
      <c r="AB240" s="397"/>
      <c r="AC240" s="397"/>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7"/>
      <c r="AY240" s="397"/>
      <c r="AZ240" s="397"/>
      <c r="BA240" s="397"/>
      <c r="BB240" s="397"/>
      <c r="BC240" s="397"/>
    </row>
    <row r="241" spans="1:55" hidden="1" x14ac:dyDescent="0.3">
      <c r="A241" s="107" t="s">
        <v>10</v>
      </c>
      <c r="B241" s="171"/>
      <c r="C241" s="171"/>
      <c r="D241" s="171"/>
      <c r="E241" s="171"/>
      <c r="F241" s="171"/>
      <c r="G241" s="171"/>
      <c r="H241" s="171"/>
      <c r="I241" s="171"/>
      <c r="J241" s="171"/>
      <c r="K241" s="171"/>
      <c r="L241" s="172"/>
      <c r="Q241" s="397"/>
      <c r="R241" s="397"/>
      <c r="S241" s="397"/>
      <c r="T241" s="397"/>
      <c r="U241" s="397"/>
      <c r="V241" s="397"/>
      <c r="W241" s="397"/>
      <c r="X241" s="397"/>
      <c r="Y241" s="397"/>
      <c r="Z241" s="397"/>
      <c r="AA241" s="397"/>
      <c r="AB241" s="397"/>
      <c r="AC241" s="397"/>
      <c r="AD241" s="397"/>
      <c r="AE241" s="397"/>
      <c r="AF241" s="397"/>
      <c r="AG241" s="397"/>
      <c r="AH241" s="397"/>
      <c r="AI241" s="397"/>
      <c r="AJ241" s="397"/>
      <c r="AK241" s="397"/>
      <c r="AL241" s="397"/>
      <c r="AM241" s="397"/>
      <c r="AN241" s="397"/>
      <c r="AO241" s="397"/>
      <c r="AP241" s="397"/>
      <c r="AQ241" s="397"/>
      <c r="AR241" s="397"/>
      <c r="AS241" s="397"/>
      <c r="AT241" s="397"/>
      <c r="AU241" s="397"/>
      <c r="AV241" s="397"/>
      <c r="AW241" s="397"/>
      <c r="AX241" s="397"/>
      <c r="AY241" s="397"/>
      <c r="AZ241" s="397"/>
      <c r="BA241" s="397"/>
      <c r="BB241" s="397"/>
      <c r="BC241" s="397"/>
    </row>
    <row r="242" spans="1:55" hidden="1" x14ac:dyDescent="0.3">
      <c r="A242" s="107" t="s">
        <v>11</v>
      </c>
      <c r="B242" s="171"/>
      <c r="C242" s="171"/>
      <c r="D242" s="171"/>
      <c r="E242" s="171"/>
      <c r="F242" s="171"/>
      <c r="G242" s="171"/>
      <c r="H242" s="171"/>
      <c r="I242" s="171"/>
      <c r="J242" s="171"/>
      <c r="K242" s="171"/>
      <c r="L242" s="17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row>
    <row r="243" spans="1:55" ht="26" hidden="1" x14ac:dyDescent="0.3">
      <c r="A243" s="107" t="s">
        <v>12</v>
      </c>
      <c r="B243" s="171"/>
      <c r="C243" s="171"/>
      <c r="D243" s="171"/>
      <c r="E243" s="171"/>
      <c r="F243" s="171"/>
      <c r="G243" s="171"/>
      <c r="H243" s="171"/>
      <c r="I243" s="171"/>
      <c r="J243" s="171"/>
      <c r="K243" s="171"/>
      <c r="L243" s="172"/>
    </row>
    <row r="244" spans="1:55" s="122" customFormat="1" x14ac:dyDescent="0.3">
      <c r="A244" s="146" t="s">
        <v>13</v>
      </c>
      <c r="B244" s="147">
        <f t="shared" ref="B244:L244" si="311">B273+B464</f>
        <v>341845000</v>
      </c>
      <c r="C244" s="147">
        <f t="shared" si="311"/>
        <v>0</v>
      </c>
      <c r="D244" s="147">
        <f t="shared" si="311"/>
        <v>0</v>
      </c>
      <c r="E244" s="147">
        <f t="shared" si="311"/>
        <v>0</v>
      </c>
      <c r="F244" s="147">
        <f t="shared" si="311"/>
        <v>0</v>
      </c>
      <c r="G244" s="147">
        <f t="shared" si="311"/>
        <v>56974166.666666672</v>
      </c>
      <c r="H244" s="147">
        <f t="shared" si="311"/>
        <v>56974166.666666672</v>
      </c>
      <c r="I244" s="147">
        <f t="shared" si="311"/>
        <v>56974166.666666672</v>
      </c>
      <c r="J244" s="147">
        <f t="shared" si="311"/>
        <v>56974166.666666672</v>
      </c>
      <c r="K244" s="147">
        <f t="shared" si="311"/>
        <v>56974166.666666672</v>
      </c>
      <c r="L244" s="151">
        <f t="shared" si="311"/>
        <v>56974166.666666672</v>
      </c>
      <c r="M244" s="117"/>
      <c r="N244" s="117"/>
      <c r="O244" s="117"/>
      <c r="P244" s="117"/>
      <c r="Q244" s="397"/>
      <c r="R244" s="397"/>
      <c r="S244" s="397"/>
      <c r="T244" s="397"/>
      <c r="U244" s="397"/>
      <c r="V244" s="397"/>
      <c r="W244" s="397"/>
      <c r="X244" s="397"/>
      <c r="Y244" s="397"/>
      <c r="Z244" s="397"/>
      <c r="AA244" s="397"/>
      <c r="AB244" s="397"/>
      <c r="AC244" s="397"/>
      <c r="AD244" s="397"/>
      <c r="AE244" s="397"/>
      <c r="AF244" s="397"/>
      <c r="AG244" s="397"/>
      <c r="AH244" s="397"/>
      <c r="AI244" s="397"/>
      <c r="AJ244" s="397"/>
      <c r="AK244" s="397"/>
      <c r="AL244" s="397"/>
      <c r="AM244" s="397"/>
      <c r="AN244" s="397"/>
      <c r="AO244" s="397"/>
      <c r="AP244" s="397"/>
      <c r="AQ244" s="397"/>
      <c r="AR244" s="397"/>
      <c r="AS244" s="397"/>
      <c r="AT244" s="397"/>
      <c r="AU244" s="397"/>
      <c r="AV244" s="397"/>
      <c r="AW244" s="397"/>
      <c r="AX244" s="397"/>
      <c r="AY244" s="397"/>
      <c r="AZ244" s="397"/>
      <c r="BA244" s="397"/>
      <c r="BB244" s="397"/>
      <c r="BC244" s="397"/>
    </row>
    <row r="245" spans="1:55" x14ac:dyDescent="0.3">
      <c r="A245" s="148" t="s">
        <v>14</v>
      </c>
      <c r="B245" s="171"/>
      <c r="C245" s="171"/>
      <c r="D245" s="171"/>
      <c r="E245" s="171"/>
      <c r="F245" s="171"/>
      <c r="G245" s="171"/>
      <c r="H245" s="171"/>
      <c r="I245" s="171"/>
      <c r="J245" s="171"/>
      <c r="K245" s="171"/>
      <c r="L245" s="172"/>
      <c r="Q245" s="397"/>
      <c r="R245" s="397"/>
      <c r="S245" s="397"/>
      <c r="T245" s="397"/>
      <c r="U245" s="397"/>
      <c r="V245" s="397"/>
      <c r="W245" s="397"/>
      <c r="X245" s="397"/>
      <c r="Y245" s="397"/>
      <c r="Z245" s="397"/>
      <c r="AA245" s="397"/>
      <c r="AB245" s="397"/>
      <c r="AC245" s="397"/>
      <c r="AD245" s="397"/>
      <c r="AE245" s="397"/>
      <c r="AF245" s="397"/>
      <c r="AG245" s="397"/>
      <c r="AH245" s="397"/>
      <c r="AI245" s="397"/>
      <c r="AJ245" s="397"/>
      <c r="AK245" s="397"/>
      <c r="AL245" s="397"/>
      <c r="AM245" s="397"/>
      <c r="AN245" s="397"/>
      <c r="AO245" s="397"/>
      <c r="AP245" s="397"/>
      <c r="AQ245" s="397"/>
      <c r="AR245" s="397"/>
      <c r="AS245" s="397"/>
      <c r="AT245" s="397"/>
      <c r="AU245" s="397"/>
      <c r="AV245" s="397"/>
      <c r="AW245" s="397"/>
      <c r="AX245" s="397"/>
      <c r="AY245" s="397"/>
      <c r="AZ245" s="397"/>
      <c r="BA245" s="397"/>
      <c r="BB245" s="397"/>
      <c r="BC245" s="397"/>
    </row>
    <row r="246" spans="1:55" x14ac:dyDescent="0.3">
      <c r="A246" s="148" t="s">
        <v>15</v>
      </c>
      <c r="B246" s="149">
        <f t="shared" ref="B246:L246" si="312">B275+B466</f>
        <v>20500000</v>
      </c>
      <c r="C246" s="149">
        <f t="shared" si="312"/>
        <v>0</v>
      </c>
      <c r="D246" s="149">
        <f t="shared" si="312"/>
        <v>0</v>
      </c>
      <c r="E246" s="149">
        <f t="shared" si="312"/>
        <v>0</v>
      </c>
      <c r="F246" s="149">
        <f t="shared" si="312"/>
        <v>0</v>
      </c>
      <c r="G246" s="149">
        <f t="shared" si="312"/>
        <v>3416666.666666667</v>
      </c>
      <c r="H246" s="149">
        <f t="shared" si="312"/>
        <v>3416666.666666667</v>
      </c>
      <c r="I246" s="149">
        <f t="shared" si="312"/>
        <v>3416666.666666667</v>
      </c>
      <c r="J246" s="149">
        <f t="shared" si="312"/>
        <v>3416666.666666667</v>
      </c>
      <c r="K246" s="149">
        <f t="shared" si="312"/>
        <v>3416666.666666667</v>
      </c>
      <c r="L246" s="178">
        <f t="shared" si="312"/>
        <v>3416666.666666667</v>
      </c>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row>
    <row r="247" spans="1:55" ht="53.15" customHeight="1" thickBot="1" x14ac:dyDescent="0.35">
      <c r="A247" s="176" t="s">
        <v>16</v>
      </c>
      <c r="B247" s="183">
        <f t="shared" ref="B247:L247" si="313">B276+B467</f>
        <v>321345000</v>
      </c>
      <c r="C247" s="183">
        <f t="shared" si="313"/>
        <v>0</v>
      </c>
      <c r="D247" s="183">
        <f t="shared" si="313"/>
        <v>0</v>
      </c>
      <c r="E247" s="183">
        <f t="shared" si="313"/>
        <v>0</v>
      </c>
      <c r="F247" s="183">
        <f t="shared" si="313"/>
        <v>0</v>
      </c>
      <c r="G247" s="183">
        <f t="shared" si="313"/>
        <v>53557500</v>
      </c>
      <c r="H247" s="183">
        <f t="shared" si="313"/>
        <v>53557500</v>
      </c>
      <c r="I247" s="183">
        <f t="shared" si="313"/>
        <v>53557500</v>
      </c>
      <c r="J247" s="183">
        <f t="shared" si="313"/>
        <v>53557500</v>
      </c>
      <c r="K247" s="183">
        <f t="shared" si="313"/>
        <v>53557500</v>
      </c>
      <c r="L247" s="184">
        <f t="shared" si="313"/>
        <v>53557500</v>
      </c>
    </row>
    <row r="248" spans="1:55" s="122" customFormat="1" x14ac:dyDescent="0.3">
      <c r="A248" s="470" t="s">
        <v>461</v>
      </c>
      <c r="B248" s="247"/>
      <c r="C248" s="247"/>
      <c r="D248" s="247"/>
      <c r="E248" s="247"/>
      <c r="F248" s="247"/>
      <c r="G248" s="247"/>
      <c r="H248" s="247"/>
      <c r="I248" s="247"/>
      <c r="J248" s="247"/>
      <c r="K248" s="247"/>
      <c r="L248" s="280"/>
      <c r="M248" s="117"/>
      <c r="N248" s="117"/>
      <c r="O248" s="117"/>
      <c r="P248" s="117"/>
      <c r="Q248" s="397"/>
      <c r="R248" s="397"/>
      <c r="S248" s="397"/>
      <c r="T248" s="397"/>
      <c r="U248" s="397"/>
      <c r="V248" s="397"/>
      <c r="W248" s="397"/>
      <c r="X248" s="397"/>
      <c r="Y248" s="397"/>
      <c r="Z248" s="397"/>
      <c r="AA248" s="397"/>
      <c r="AB248" s="397"/>
      <c r="AC248" s="397"/>
      <c r="AD248" s="397"/>
      <c r="AE248" s="397"/>
      <c r="AF248" s="397"/>
      <c r="AG248" s="397"/>
      <c r="AH248" s="397"/>
      <c r="AI248" s="397"/>
      <c r="AJ248" s="397"/>
      <c r="AK248" s="397"/>
      <c r="AL248" s="397"/>
      <c r="AM248" s="397"/>
      <c r="AN248" s="397"/>
      <c r="AO248" s="397"/>
      <c r="AP248" s="397"/>
      <c r="AQ248" s="397"/>
      <c r="AR248" s="397"/>
      <c r="AS248" s="397"/>
      <c r="AT248" s="397"/>
      <c r="AU248" s="397"/>
      <c r="AV248" s="397"/>
      <c r="AW248" s="397"/>
      <c r="AX248" s="397"/>
      <c r="AY248" s="397"/>
      <c r="AZ248" s="397"/>
      <c r="BA248" s="397"/>
      <c r="BB248" s="397"/>
      <c r="BC248" s="397"/>
    </row>
    <row r="249" spans="1:55" s="122" customFormat="1" x14ac:dyDescent="0.3">
      <c r="A249" s="148" t="s">
        <v>462</v>
      </c>
      <c r="B249" s="147"/>
      <c r="C249" s="147"/>
      <c r="D249" s="147"/>
      <c r="E249" s="147"/>
      <c r="F249" s="147"/>
      <c r="G249" s="147"/>
      <c r="H249" s="147"/>
      <c r="I249" s="147"/>
      <c r="J249" s="147"/>
      <c r="K249" s="147"/>
      <c r="L249" s="151"/>
      <c r="M249" s="117"/>
      <c r="N249" s="117"/>
      <c r="O249" s="117"/>
      <c r="P249" s="117"/>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row>
    <row r="250" spans="1:55" s="122" customFormat="1" x14ac:dyDescent="0.3">
      <c r="A250" s="502" t="s">
        <v>463</v>
      </c>
      <c r="B250" s="248">
        <f>B251+B252</f>
        <v>2500000</v>
      </c>
      <c r="C250" s="248">
        <f t="shared" ref="C250:L250" si="314">C251+C252</f>
        <v>0</v>
      </c>
      <c r="D250" s="248">
        <f t="shared" si="314"/>
        <v>0</v>
      </c>
      <c r="E250" s="248">
        <f t="shared" si="314"/>
        <v>0</v>
      </c>
      <c r="F250" s="248">
        <f t="shared" si="314"/>
        <v>0</v>
      </c>
      <c r="G250" s="248">
        <f t="shared" si="314"/>
        <v>416666.66666666669</v>
      </c>
      <c r="H250" s="248">
        <f t="shared" si="314"/>
        <v>416666.66666666669</v>
      </c>
      <c r="I250" s="248">
        <f t="shared" si="314"/>
        <v>416666.66666666669</v>
      </c>
      <c r="J250" s="248">
        <f t="shared" si="314"/>
        <v>416666.66666666669</v>
      </c>
      <c r="K250" s="248">
        <f t="shared" si="314"/>
        <v>416666.66666666669</v>
      </c>
      <c r="L250" s="249">
        <f t="shared" si="314"/>
        <v>416666.66666666669</v>
      </c>
      <c r="M250" s="117"/>
      <c r="N250" s="117"/>
      <c r="O250" s="117"/>
      <c r="P250" s="11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7"/>
      <c r="AY250" s="397"/>
      <c r="AZ250" s="397"/>
      <c r="BA250" s="397"/>
      <c r="BB250" s="397"/>
      <c r="BC250" s="397"/>
    </row>
    <row r="251" spans="1:55" s="122" customFormat="1" hidden="1" x14ac:dyDescent="0.3">
      <c r="A251" s="478" t="s">
        <v>15</v>
      </c>
      <c r="B251" s="248">
        <f>B474</f>
        <v>0</v>
      </c>
      <c r="C251" s="248">
        <f t="shared" ref="C251:L251" si="315">C474</f>
        <v>0</v>
      </c>
      <c r="D251" s="248">
        <f t="shared" si="315"/>
        <v>0</v>
      </c>
      <c r="E251" s="248">
        <f t="shared" si="315"/>
        <v>0</v>
      </c>
      <c r="F251" s="248">
        <f t="shared" si="315"/>
        <v>0</v>
      </c>
      <c r="G251" s="248">
        <f t="shared" si="315"/>
        <v>0</v>
      </c>
      <c r="H251" s="248">
        <f t="shared" si="315"/>
        <v>0</v>
      </c>
      <c r="I251" s="248">
        <f t="shared" si="315"/>
        <v>0</v>
      </c>
      <c r="J251" s="248">
        <f t="shared" si="315"/>
        <v>0</v>
      </c>
      <c r="K251" s="248">
        <f t="shared" si="315"/>
        <v>0</v>
      </c>
      <c r="L251" s="249">
        <f t="shared" si="315"/>
        <v>0</v>
      </c>
      <c r="M251" s="117"/>
      <c r="N251" s="117"/>
      <c r="O251" s="117"/>
      <c r="P251" s="11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7"/>
      <c r="AY251" s="397"/>
      <c r="AZ251" s="397"/>
      <c r="BA251" s="397"/>
      <c r="BB251" s="397"/>
      <c r="BC251" s="397"/>
    </row>
    <row r="252" spans="1:55" s="122" customFormat="1" ht="52" x14ac:dyDescent="0.3">
      <c r="A252" s="478" t="s">
        <v>16</v>
      </c>
      <c r="B252" s="463">
        <f>B475</f>
        <v>2500000</v>
      </c>
      <c r="C252" s="463">
        <f t="shared" ref="C252:L252" si="316">C475</f>
        <v>0</v>
      </c>
      <c r="D252" s="463">
        <f t="shared" si="316"/>
        <v>0</v>
      </c>
      <c r="E252" s="463">
        <f t="shared" si="316"/>
        <v>0</v>
      </c>
      <c r="F252" s="463">
        <f t="shared" si="316"/>
        <v>0</v>
      </c>
      <c r="G252" s="463">
        <f t="shared" si="316"/>
        <v>416666.66666666669</v>
      </c>
      <c r="H252" s="463">
        <f t="shared" si="316"/>
        <v>416666.66666666669</v>
      </c>
      <c r="I252" s="463">
        <f t="shared" si="316"/>
        <v>416666.66666666669</v>
      </c>
      <c r="J252" s="463">
        <f t="shared" si="316"/>
        <v>416666.66666666669</v>
      </c>
      <c r="K252" s="463">
        <f t="shared" si="316"/>
        <v>416666.66666666669</v>
      </c>
      <c r="L252" s="493">
        <f t="shared" si="316"/>
        <v>416666.66666666669</v>
      </c>
      <c r="M252" s="117"/>
      <c r="N252" s="117"/>
      <c r="O252" s="117"/>
      <c r="P252" s="117"/>
      <c r="Q252" s="578"/>
      <c r="R252" s="578"/>
      <c r="S252" s="578"/>
      <c r="T252" s="578"/>
      <c r="U252" s="578"/>
      <c r="V252" s="578"/>
      <c r="W252" s="578"/>
      <c r="X252" s="578"/>
      <c r="Y252" s="578"/>
      <c r="Z252" s="578"/>
      <c r="AA252" s="578"/>
      <c r="AB252" s="397"/>
      <c r="AC252" s="397"/>
      <c r="AD252" s="397"/>
      <c r="AE252" s="397"/>
      <c r="AF252" s="397"/>
      <c r="AG252" s="397"/>
      <c r="AH252" s="397"/>
      <c r="AI252" s="397"/>
      <c r="AJ252" s="397"/>
      <c r="AK252" s="397"/>
      <c r="AL252" s="397"/>
      <c r="AM252" s="397"/>
      <c r="AN252" s="397"/>
      <c r="AO252" s="397"/>
      <c r="AP252" s="397"/>
      <c r="AQ252" s="397"/>
      <c r="AR252" s="397"/>
      <c r="AS252" s="397"/>
      <c r="AT252" s="397"/>
      <c r="AU252" s="397"/>
      <c r="AV252" s="397"/>
      <c r="AW252" s="397"/>
      <c r="AX252" s="397"/>
      <c r="AY252" s="397"/>
      <c r="AZ252" s="397"/>
      <c r="BA252" s="397"/>
      <c r="BB252" s="397"/>
      <c r="BC252" s="397"/>
    </row>
    <row r="253" spans="1:55" s="122" customFormat="1" x14ac:dyDescent="0.3">
      <c r="A253" s="480" t="s">
        <v>464</v>
      </c>
      <c r="B253" s="248">
        <f>B254+B255</f>
        <v>194615000</v>
      </c>
      <c r="C253" s="248">
        <f t="shared" ref="C253:L253" si="317">C254+C255</f>
        <v>0</v>
      </c>
      <c r="D253" s="248">
        <f t="shared" si="317"/>
        <v>0</v>
      </c>
      <c r="E253" s="248">
        <f t="shared" si="317"/>
        <v>0</v>
      </c>
      <c r="F253" s="248">
        <f t="shared" si="317"/>
        <v>0</v>
      </c>
      <c r="G253" s="248">
        <f t="shared" si="317"/>
        <v>32435833.333333336</v>
      </c>
      <c r="H253" s="248">
        <f t="shared" si="317"/>
        <v>32435833.333333336</v>
      </c>
      <c r="I253" s="248">
        <f t="shared" si="317"/>
        <v>32435833.333333336</v>
      </c>
      <c r="J253" s="248">
        <f t="shared" si="317"/>
        <v>32435833.333333336</v>
      </c>
      <c r="K253" s="248">
        <f t="shared" si="317"/>
        <v>32435833.333333336</v>
      </c>
      <c r="L253" s="249">
        <f t="shared" si="317"/>
        <v>32435833.333333336</v>
      </c>
      <c r="M253" s="117"/>
      <c r="N253" s="117"/>
      <c r="O253" s="117"/>
      <c r="P253" s="117"/>
    </row>
    <row r="254" spans="1:55" s="122" customFormat="1" x14ac:dyDescent="0.3">
      <c r="A254" s="534" t="s">
        <v>15</v>
      </c>
      <c r="B254" s="463">
        <f>B280+B471</f>
        <v>14100000</v>
      </c>
      <c r="C254" s="463">
        <f t="shared" ref="C254:L254" si="318">C280+C471</f>
        <v>0</v>
      </c>
      <c r="D254" s="463">
        <f t="shared" si="318"/>
        <v>0</v>
      </c>
      <c r="E254" s="463">
        <f t="shared" si="318"/>
        <v>0</v>
      </c>
      <c r="F254" s="463">
        <f t="shared" si="318"/>
        <v>0</v>
      </c>
      <c r="G254" s="463">
        <f t="shared" si="318"/>
        <v>2350000</v>
      </c>
      <c r="H254" s="463">
        <f t="shared" si="318"/>
        <v>2350000</v>
      </c>
      <c r="I254" s="463">
        <f t="shared" si="318"/>
        <v>2350000</v>
      </c>
      <c r="J254" s="463">
        <f t="shared" si="318"/>
        <v>2350000</v>
      </c>
      <c r="K254" s="463">
        <f t="shared" si="318"/>
        <v>2350000</v>
      </c>
      <c r="L254" s="493">
        <f t="shared" si="318"/>
        <v>2350000</v>
      </c>
      <c r="M254" s="117"/>
      <c r="N254" s="117"/>
      <c r="O254" s="117"/>
      <c r="P254" s="117"/>
      <c r="Q254" s="579"/>
      <c r="R254" s="579"/>
      <c r="S254" s="579"/>
      <c r="T254" s="579"/>
      <c r="U254" s="579"/>
      <c r="V254" s="579"/>
      <c r="W254" s="579"/>
      <c r="X254" s="579"/>
      <c r="Y254" s="579"/>
      <c r="Z254" s="579"/>
      <c r="AA254" s="579"/>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row>
    <row r="255" spans="1:55" s="122" customFormat="1" ht="52" x14ac:dyDescent="0.3">
      <c r="A255" s="534" t="s">
        <v>16</v>
      </c>
      <c r="B255" s="463">
        <f>B281+B472</f>
        <v>180515000</v>
      </c>
      <c r="C255" s="463">
        <f t="shared" ref="C255:L255" si="319">C281+C472</f>
        <v>0</v>
      </c>
      <c r="D255" s="463">
        <f t="shared" si="319"/>
        <v>0</v>
      </c>
      <c r="E255" s="463">
        <f t="shared" si="319"/>
        <v>0</v>
      </c>
      <c r="F255" s="463">
        <f t="shared" si="319"/>
        <v>0</v>
      </c>
      <c r="G255" s="463">
        <f t="shared" si="319"/>
        <v>30085833.333333336</v>
      </c>
      <c r="H255" s="463">
        <f t="shared" si="319"/>
        <v>30085833.333333336</v>
      </c>
      <c r="I255" s="463">
        <f t="shared" si="319"/>
        <v>30085833.333333336</v>
      </c>
      <c r="J255" s="463">
        <f t="shared" si="319"/>
        <v>30085833.333333336</v>
      </c>
      <c r="K255" s="463">
        <f t="shared" si="319"/>
        <v>30085833.333333336</v>
      </c>
      <c r="L255" s="493">
        <f t="shared" si="319"/>
        <v>30085833.333333336</v>
      </c>
      <c r="M255" s="117"/>
      <c r="N255" s="117"/>
      <c r="O255" s="117"/>
      <c r="P255" s="117"/>
      <c r="Q255" s="578"/>
      <c r="R255" s="578"/>
      <c r="S255" s="578"/>
      <c r="T255" s="578"/>
      <c r="U255" s="578"/>
      <c r="V255" s="578"/>
      <c r="W255" s="578"/>
      <c r="X255" s="578"/>
      <c r="Y255" s="578"/>
      <c r="Z255" s="578"/>
      <c r="AA255" s="578"/>
      <c r="AB255" s="397"/>
      <c r="AC255" s="397"/>
      <c r="AD255" s="397"/>
      <c r="AE255" s="397"/>
      <c r="AF255" s="397"/>
      <c r="AG255" s="397"/>
      <c r="AH255" s="397"/>
      <c r="AI255" s="397"/>
      <c r="AJ255" s="397"/>
      <c r="AK255" s="397"/>
      <c r="AL255" s="397"/>
      <c r="AM255" s="397"/>
      <c r="AN255" s="397"/>
      <c r="AO255" s="397"/>
      <c r="AP255" s="397"/>
      <c r="AQ255" s="397"/>
      <c r="AR255" s="397"/>
      <c r="AS255" s="397"/>
      <c r="AT255" s="397"/>
      <c r="AU255" s="397"/>
      <c r="AV255" s="397"/>
      <c r="AW255" s="397"/>
      <c r="AX255" s="397"/>
      <c r="AY255" s="397"/>
      <c r="AZ255" s="397"/>
      <c r="BA255" s="397"/>
      <c r="BB255" s="397"/>
      <c r="BC255" s="397"/>
    </row>
    <row r="256" spans="1:55" s="122" customFormat="1" x14ac:dyDescent="0.3">
      <c r="A256" s="502" t="s">
        <v>467</v>
      </c>
      <c r="B256" s="248">
        <f>B257+B258</f>
        <v>12180000</v>
      </c>
      <c r="C256" s="248">
        <f t="shared" ref="C256:L256" si="320">C257+C258</f>
        <v>0</v>
      </c>
      <c r="D256" s="248">
        <f t="shared" si="320"/>
        <v>0</v>
      </c>
      <c r="E256" s="248">
        <f t="shared" si="320"/>
        <v>0</v>
      </c>
      <c r="F256" s="248">
        <f t="shared" si="320"/>
        <v>0</v>
      </c>
      <c r="G256" s="248">
        <f t="shared" si="320"/>
        <v>2030000</v>
      </c>
      <c r="H256" s="248">
        <f t="shared" si="320"/>
        <v>2030000</v>
      </c>
      <c r="I256" s="248">
        <f t="shared" si="320"/>
        <v>2030000</v>
      </c>
      <c r="J256" s="248">
        <f t="shared" si="320"/>
        <v>2030000</v>
      </c>
      <c r="K256" s="248">
        <f t="shared" si="320"/>
        <v>2030000</v>
      </c>
      <c r="L256" s="249">
        <f t="shared" si="320"/>
        <v>2030000</v>
      </c>
      <c r="M256" s="117"/>
      <c r="N256" s="117"/>
      <c r="O256" s="117"/>
      <c r="P256" s="117"/>
      <c r="Q256" s="397"/>
      <c r="R256" s="397"/>
      <c r="S256" s="397"/>
      <c r="T256" s="397"/>
      <c r="U256" s="397"/>
      <c r="V256" s="397"/>
      <c r="W256" s="397"/>
      <c r="X256" s="397"/>
      <c r="Y256" s="397"/>
      <c r="Z256" s="397"/>
      <c r="AA256" s="397"/>
      <c r="AB256" s="397"/>
      <c r="AC256" s="397"/>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7"/>
      <c r="AY256" s="397"/>
      <c r="AZ256" s="397"/>
      <c r="BA256" s="397"/>
      <c r="BB256" s="397"/>
      <c r="BC256" s="397"/>
    </row>
    <row r="257" spans="1:55" s="122" customFormat="1" hidden="1" x14ac:dyDescent="0.3">
      <c r="A257" s="478" t="s">
        <v>15</v>
      </c>
      <c r="B257" s="556">
        <f>B486</f>
        <v>0</v>
      </c>
      <c r="C257" s="556">
        <f t="shared" ref="C257:Z257" si="321">C486</f>
        <v>0</v>
      </c>
      <c r="D257" s="556">
        <f t="shared" si="321"/>
        <v>0</v>
      </c>
      <c r="E257" s="556">
        <f t="shared" si="321"/>
        <v>0</v>
      </c>
      <c r="F257" s="556">
        <f t="shared" si="321"/>
        <v>0</v>
      </c>
      <c r="G257" s="556">
        <f t="shared" si="321"/>
        <v>0</v>
      </c>
      <c r="H257" s="556">
        <f t="shared" si="321"/>
        <v>0</v>
      </c>
      <c r="I257" s="556">
        <f t="shared" si="321"/>
        <v>0</v>
      </c>
      <c r="J257" s="556">
        <f t="shared" si="321"/>
        <v>0</v>
      </c>
      <c r="K257" s="556">
        <f t="shared" si="321"/>
        <v>0</v>
      </c>
      <c r="L257" s="557">
        <f t="shared" si="321"/>
        <v>0</v>
      </c>
      <c r="M257" s="117"/>
      <c r="N257" s="117"/>
      <c r="O257" s="117"/>
      <c r="P257" s="117"/>
      <c r="Q257" s="147">
        <f t="shared" si="321"/>
        <v>0</v>
      </c>
      <c r="R257" s="147">
        <f t="shared" si="321"/>
        <v>0</v>
      </c>
      <c r="S257" s="147">
        <f t="shared" si="321"/>
        <v>0</v>
      </c>
      <c r="T257" s="147">
        <f t="shared" si="321"/>
        <v>0</v>
      </c>
      <c r="U257" s="147">
        <f t="shared" si="321"/>
        <v>0</v>
      </c>
      <c r="V257" s="147">
        <f t="shared" si="321"/>
        <v>0</v>
      </c>
      <c r="W257" s="147">
        <f t="shared" si="321"/>
        <v>0</v>
      </c>
      <c r="X257" s="147">
        <f t="shared" si="321"/>
        <v>0</v>
      </c>
      <c r="Y257" s="147">
        <f t="shared" si="321"/>
        <v>0</v>
      </c>
      <c r="Z257" s="147">
        <f t="shared" si="321"/>
        <v>0</v>
      </c>
      <c r="AA257" s="397"/>
      <c r="AB257" s="397"/>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row>
    <row r="258" spans="1:55" s="122" customFormat="1" ht="52" x14ac:dyDescent="0.3">
      <c r="A258" s="478" t="s">
        <v>16</v>
      </c>
      <c r="B258" s="463">
        <f>B487</f>
        <v>12180000</v>
      </c>
      <c r="C258" s="463">
        <f t="shared" ref="C258:L258" si="322">C487</f>
        <v>0</v>
      </c>
      <c r="D258" s="463">
        <f t="shared" si="322"/>
        <v>0</v>
      </c>
      <c r="E258" s="463">
        <f t="shared" si="322"/>
        <v>0</v>
      </c>
      <c r="F258" s="463">
        <f t="shared" si="322"/>
        <v>0</v>
      </c>
      <c r="G258" s="463">
        <f t="shared" si="322"/>
        <v>2030000</v>
      </c>
      <c r="H258" s="463">
        <f t="shared" si="322"/>
        <v>2030000</v>
      </c>
      <c r="I258" s="463">
        <f t="shared" si="322"/>
        <v>2030000</v>
      </c>
      <c r="J258" s="463">
        <f t="shared" si="322"/>
        <v>2030000</v>
      </c>
      <c r="K258" s="463">
        <f t="shared" si="322"/>
        <v>2030000</v>
      </c>
      <c r="L258" s="493">
        <f t="shared" si="322"/>
        <v>2030000</v>
      </c>
      <c r="M258" s="117"/>
      <c r="N258" s="117"/>
      <c r="O258" s="117"/>
      <c r="P258" s="117"/>
      <c r="Q258" s="578"/>
      <c r="R258" s="578"/>
      <c r="S258" s="578"/>
      <c r="T258" s="578"/>
      <c r="U258" s="578"/>
      <c r="V258" s="578"/>
      <c r="W258" s="578"/>
      <c r="X258" s="578"/>
      <c r="Y258" s="578"/>
      <c r="Z258" s="578"/>
      <c r="AA258" s="578"/>
      <c r="AB258" s="397"/>
      <c r="AC258" s="397"/>
      <c r="AD258" s="397"/>
      <c r="AE258" s="397"/>
      <c r="AF258" s="397"/>
      <c r="AG258" s="397"/>
      <c r="AH258" s="397"/>
      <c r="AI258" s="397"/>
      <c r="AJ258" s="397"/>
      <c r="AK258" s="397"/>
      <c r="AL258" s="397"/>
      <c r="AM258" s="397"/>
      <c r="AN258" s="397"/>
      <c r="AO258" s="397"/>
      <c r="AP258" s="397"/>
      <c r="AQ258" s="397"/>
      <c r="AR258" s="397"/>
      <c r="AS258" s="397"/>
      <c r="AT258" s="397"/>
      <c r="AU258" s="397"/>
      <c r="AV258" s="397"/>
      <c r="AW258" s="397"/>
      <c r="AX258" s="397"/>
      <c r="AY258" s="397"/>
      <c r="AZ258" s="397"/>
      <c r="BA258" s="397"/>
      <c r="BB258" s="397"/>
      <c r="BC258" s="397"/>
    </row>
    <row r="259" spans="1:55" s="122" customFormat="1" x14ac:dyDescent="0.3">
      <c r="A259" s="530" t="s">
        <v>469</v>
      </c>
      <c r="B259" s="248">
        <f>B260+B261</f>
        <v>6400000</v>
      </c>
      <c r="C259" s="248">
        <f t="shared" ref="C259:L259" si="323">C260+C261</f>
        <v>0</v>
      </c>
      <c r="D259" s="248">
        <f t="shared" si="323"/>
        <v>0</v>
      </c>
      <c r="E259" s="248">
        <f t="shared" si="323"/>
        <v>0</v>
      </c>
      <c r="F259" s="248">
        <f t="shared" si="323"/>
        <v>0</v>
      </c>
      <c r="G259" s="248">
        <f t="shared" si="323"/>
        <v>1066666.6666666667</v>
      </c>
      <c r="H259" s="248">
        <f t="shared" si="323"/>
        <v>1066666.6666666667</v>
      </c>
      <c r="I259" s="248">
        <f t="shared" si="323"/>
        <v>1066666.6666666667</v>
      </c>
      <c r="J259" s="248">
        <f t="shared" si="323"/>
        <v>1066666.6666666667</v>
      </c>
      <c r="K259" s="248">
        <f t="shared" si="323"/>
        <v>1066666.6666666667</v>
      </c>
      <c r="L259" s="249">
        <f t="shared" si="323"/>
        <v>1066666.6666666667</v>
      </c>
      <c r="M259" s="117"/>
      <c r="N259" s="117"/>
      <c r="O259" s="117"/>
      <c r="P259" s="117"/>
      <c r="Q259" s="397"/>
      <c r="R259" s="397"/>
      <c r="S259" s="397"/>
      <c r="T259" s="397"/>
      <c r="U259" s="397"/>
      <c r="V259" s="397"/>
      <c r="W259" s="397"/>
      <c r="X259" s="397"/>
      <c r="Y259" s="397"/>
      <c r="Z259" s="397"/>
      <c r="AA259" s="397"/>
      <c r="AB259" s="397"/>
      <c r="AC259" s="397"/>
      <c r="AD259" s="397"/>
      <c r="AE259" s="397"/>
      <c r="AF259" s="397"/>
      <c r="AG259" s="397"/>
      <c r="AH259" s="397"/>
      <c r="AI259" s="397"/>
      <c r="AJ259" s="397"/>
      <c r="AK259" s="397"/>
      <c r="AL259" s="397"/>
      <c r="AM259" s="397"/>
      <c r="AN259" s="397"/>
      <c r="AO259" s="397"/>
      <c r="AP259" s="397"/>
      <c r="AQ259" s="397"/>
      <c r="AR259" s="397"/>
      <c r="AS259" s="397"/>
      <c r="AT259" s="397"/>
      <c r="AU259" s="397"/>
      <c r="AV259" s="397"/>
      <c r="AW259" s="397"/>
      <c r="AX259" s="397"/>
      <c r="AY259" s="397"/>
      <c r="AZ259" s="397"/>
      <c r="BA259" s="397"/>
      <c r="BB259" s="397"/>
      <c r="BC259" s="397"/>
    </row>
    <row r="260" spans="1:55" s="122" customFormat="1" x14ac:dyDescent="0.3">
      <c r="A260" s="478" t="s">
        <v>15</v>
      </c>
      <c r="B260" s="463">
        <f>B480</f>
        <v>6400000</v>
      </c>
      <c r="C260" s="463">
        <f t="shared" ref="C260:L260" si="324">C480</f>
        <v>0</v>
      </c>
      <c r="D260" s="463">
        <f t="shared" si="324"/>
        <v>0</v>
      </c>
      <c r="E260" s="463">
        <f t="shared" si="324"/>
        <v>0</v>
      </c>
      <c r="F260" s="463">
        <f t="shared" si="324"/>
        <v>0</v>
      </c>
      <c r="G260" s="463">
        <f t="shared" si="324"/>
        <v>1066666.6666666667</v>
      </c>
      <c r="H260" s="463">
        <f t="shared" si="324"/>
        <v>1066666.6666666667</v>
      </c>
      <c r="I260" s="463">
        <f t="shared" si="324"/>
        <v>1066666.6666666667</v>
      </c>
      <c r="J260" s="463">
        <f t="shared" si="324"/>
        <v>1066666.6666666667</v>
      </c>
      <c r="K260" s="463">
        <f t="shared" si="324"/>
        <v>1066666.6666666667</v>
      </c>
      <c r="L260" s="493">
        <f t="shared" si="324"/>
        <v>1066666.6666666667</v>
      </c>
      <c r="M260" s="117"/>
      <c r="N260" s="117"/>
      <c r="O260" s="117"/>
      <c r="P260" s="117"/>
      <c r="Q260" s="578"/>
      <c r="R260" s="578"/>
      <c r="S260" s="578"/>
      <c r="T260" s="578"/>
      <c r="U260" s="578"/>
      <c r="V260" s="578"/>
      <c r="W260" s="578"/>
      <c r="X260" s="578"/>
      <c r="Y260" s="578"/>
      <c r="Z260" s="578"/>
      <c r="AA260" s="578"/>
      <c r="AB260" s="397"/>
      <c r="AC260" s="397"/>
      <c r="AD260" s="397"/>
      <c r="AE260" s="397"/>
      <c r="AF260" s="397"/>
      <c r="AG260" s="397"/>
      <c r="AH260" s="397"/>
      <c r="AI260" s="397"/>
      <c r="AJ260" s="397"/>
      <c r="AK260" s="397"/>
      <c r="AL260" s="397"/>
      <c r="AM260" s="397"/>
      <c r="AN260" s="397"/>
      <c r="AO260" s="397"/>
      <c r="AP260" s="397"/>
      <c r="AQ260" s="397"/>
      <c r="AR260" s="397"/>
      <c r="AS260" s="397"/>
      <c r="AT260" s="397"/>
      <c r="AU260" s="397"/>
      <c r="AV260" s="397"/>
      <c r="AW260" s="397"/>
      <c r="AX260" s="397"/>
      <c r="AY260" s="397"/>
      <c r="AZ260" s="397"/>
      <c r="BA260" s="397"/>
      <c r="BB260" s="397"/>
      <c r="BC260" s="397"/>
    </row>
    <row r="261" spans="1:55" s="122" customFormat="1" ht="52" hidden="1" x14ac:dyDescent="0.3">
      <c r="A261" s="478" t="s">
        <v>16</v>
      </c>
      <c r="B261" s="556">
        <f>B481</f>
        <v>0</v>
      </c>
      <c r="C261" s="556">
        <f t="shared" ref="C261:L261" si="325">C481</f>
        <v>0</v>
      </c>
      <c r="D261" s="556">
        <f t="shared" si="325"/>
        <v>0</v>
      </c>
      <c r="E261" s="556">
        <f t="shared" si="325"/>
        <v>0</v>
      </c>
      <c r="F261" s="556">
        <f t="shared" si="325"/>
        <v>0</v>
      </c>
      <c r="G261" s="556">
        <f t="shared" si="325"/>
        <v>0</v>
      </c>
      <c r="H261" s="556">
        <f t="shared" si="325"/>
        <v>0</v>
      </c>
      <c r="I261" s="556">
        <f t="shared" si="325"/>
        <v>0</v>
      </c>
      <c r="J261" s="556">
        <f t="shared" si="325"/>
        <v>0</v>
      </c>
      <c r="K261" s="556">
        <f t="shared" si="325"/>
        <v>0</v>
      </c>
      <c r="L261" s="557">
        <f t="shared" si="325"/>
        <v>0</v>
      </c>
      <c r="M261" s="117"/>
      <c r="N261" s="117"/>
      <c r="O261" s="117"/>
      <c r="P261" s="117"/>
      <c r="Q261" s="397"/>
      <c r="R261" s="397"/>
      <c r="S261" s="397"/>
      <c r="T261" s="397"/>
      <c r="U261" s="397"/>
      <c r="V261" s="397"/>
      <c r="W261" s="397"/>
      <c r="X261" s="397"/>
      <c r="Y261" s="397"/>
      <c r="Z261" s="397"/>
      <c r="AA261" s="397"/>
      <c r="AB261" s="397"/>
      <c r="AC261" s="397"/>
      <c r="AD261" s="397"/>
      <c r="AE261" s="397"/>
      <c r="AF261" s="397"/>
      <c r="AG261" s="397"/>
      <c r="AH261" s="397"/>
      <c r="AI261" s="397"/>
      <c r="AJ261" s="397"/>
      <c r="AK261" s="397"/>
      <c r="AL261" s="397"/>
      <c r="AM261" s="397"/>
      <c r="AN261" s="397"/>
      <c r="AO261" s="397"/>
      <c r="AP261" s="397"/>
      <c r="AQ261" s="397"/>
      <c r="AR261" s="397"/>
      <c r="AS261" s="397"/>
      <c r="AT261" s="397"/>
      <c r="AU261" s="397"/>
      <c r="AV261" s="397"/>
      <c r="AW261" s="397"/>
      <c r="AX261" s="397"/>
      <c r="AY261" s="397"/>
      <c r="AZ261" s="397"/>
      <c r="BA261" s="397"/>
      <c r="BB261" s="397"/>
      <c r="BC261" s="397"/>
    </row>
    <row r="262" spans="1:55" s="122" customFormat="1" ht="26" x14ac:dyDescent="0.3">
      <c r="A262" s="502" t="s">
        <v>470</v>
      </c>
      <c r="B262" s="248">
        <f>B263+B264</f>
        <v>121800000</v>
      </c>
      <c r="C262" s="248">
        <f t="shared" ref="C262:L262" si="326">C263+C264</f>
        <v>0</v>
      </c>
      <c r="D262" s="248">
        <f t="shared" si="326"/>
        <v>0</v>
      </c>
      <c r="E262" s="248">
        <f t="shared" si="326"/>
        <v>0</v>
      </c>
      <c r="F262" s="248">
        <f t="shared" si="326"/>
        <v>0</v>
      </c>
      <c r="G262" s="248">
        <f t="shared" si="326"/>
        <v>20300000</v>
      </c>
      <c r="H262" s="248">
        <f t="shared" si="326"/>
        <v>20300000</v>
      </c>
      <c r="I262" s="248">
        <f t="shared" si="326"/>
        <v>20300000</v>
      </c>
      <c r="J262" s="248">
        <f t="shared" si="326"/>
        <v>20300000</v>
      </c>
      <c r="K262" s="248">
        <f t="shared" si="326"/>
        <v>20300000</v>
      </c>
      <c r="L262" s="249">
        <f t="shared" si="326"/>
        <v>20300000</v>
      </c>
      <c r="M262" s="117"/>
      <c r="N262" s="117"/>
      <c r="O262" s="117"/>
      <c r="P262" s="117"/>
      <c r="Q262" s="397"/>
      <c r="R262" s="397"/>
      <c r="S262" s="397"/>
      <c r="T262" s="397"/>
      <c r="U262" s="397"/>
      <c r="V262" s="397"/>
      <c r="W262" s="397"/>
      <c r="X262" s="397"/>
      <c r="Y262" s="397"/>
      <c r="Z262" s="397"/>
      <c r="AA262" s="397"/>
      <c r="AB262" s="397"/>
      <c r="AC262" s="397"/>
      <c r="AD262" s="397"/>
      <c r="AE262" s="397"/>
      <c r="AF262" s="397"/>
      <c r="AG262" s="397"/>
      <c r="AH262" s="397"/>
      <c r="AI262" s="397"/>
      <c r="AJ262" s="397"/>
      <c r="AK262" s="397"/>
      <c r="AL262" s="397"/>
      <c r="AM262" s="397"/>
      <c r="AN262" s="397"/>
      <c r="AO262" s="397"/>
      <c r="AP262" s="397"/>
      <c r="AQ262" s="397"/>
      <c r="AR262" s="397"/>
      <c r="AS262" s="397"/>
      <c r="AT262" s="397"/>
      <c r="AU262" s="397"/>
      <c r="AV262" s="397"/>
      <c r="AW262" s="397"/>
      <c r="AX262" s="397"/>
      <c r="AY262" s="397"/>
      <c r="AZ262" s="397"/>
      <c r="BA262" s="397"/>
      <c r="BB262" s="397"/>
      <c r="BC262" s="397"/>
    </row>
    <row r="263" spans="1:55" s="122" customFormat="1" x14ac:dyDescent="0.3">
      <c r="A263" s="478" t="s">
        <v>15</v>
      </c>
      <c r="B263" s="463">
        <f>B283+B477</f>
        <v>0</v>
      </c>
      <c r="C263" s="463">
        <f t="shared" ref="C263:L263" si="327">C283+C477</f>
        <v>0</v>
      </c>
      <c r="D263" s="463">
        <f t="shared" si="327"/>
        <v>0</v>
      </c>
      <c r="E263" s="463">
        <f t="shared" si="327"/>
        <v>0</v>
      </c>
      <c r="F263" s="463">
        <f t="shared" si="327"/>
        <v>0</v>
      </c>
      <c r="G263" s="463">
        <f t="shared" si="327"/>
        <v>0</v>
      </c>
      <c r="H263" s="463">
        <f t="shared" si="327"/>
        <v>0</v>
      </c>
      <c r="I263" s="463">
        <f t="shared" si="327"/>
        <v>0</v>
      </c>
      <c r="J263" s="463">
        <f t="shared" si="327"/>
        <v>0</v>
      </c>
      <c r="K263" s="463">
        <f t="shared" si="327"/>
        <v>0</v>
      </c>
      <c r="L263" s="493">
        <f t="shared" si="327"/>
        <v>0</v>
      </c>
      <c r="M263" s="117"/>
      <c r="N263" s="117"/>
      <c r="O263" s="117"/>
      <c r="P263" s="117"/>
      <c r="Q263" s="578"/>
      <c r="R263" s="578"/>
      <c r="S263" s="578"/>
      <c r="T263" s="578"/>
      <c r="U263" s="578"/>
      <c r="V263" s="578"/>
      <c r="W263" s="578"/>
      <c r="X263" s="578"/>
      <c r="Y263" s="578"/>
      <c r="Z263" s="578"/>
      <c r="AA263" s="578"/>
      <c r="AB263" s="397"/>
      <c r="AC263" s="397"/>
      <c r="AD263" s="397"/>
      <c r="AE263" s="397"/>
      <c r="AF263" s="397"/>
      <c r="AG263" s="397"/>
      <c r="AH263" s="397"/>
      <c r="AI263" s="397"/>
      <c r="AJ263" s="397"/>
      <c r="AK263" s="397"/>
      <c r="AL263" s="397"/>
      <c r="AM263" s="397"/>
      <c r="AN263" s="397"/>
      <c r="AO263" s="397"/>
      <c r="AP263" s="397"/>
      <c r="AQ263" s="397"/>
      <c r="AR263" s="397"/>
      <c r="AS263" s="397"/>
      <c r="AT263" s="397"/>
      <c r="AU263" s="397"/>
      <c r="AV263" s="397"/>
      <c r="AW263" s="397"/>
      <c r="AX263" s="397"/>
      <c r="AY263" s="397"/>
      <c r="AZ263" s="397"/>
      <c r="BA263" s="397"/>
      <c r="BB263" s="397"/>
      <c r="BC263" s="397"/>
    </row>
    <row r="264" spans="1:55" s="122" customFormat="1" ht="52" x14ac:dyDescent="0.3">
      <c r="A264" s="478" t="s">
        <v>16</v>
      </c>
      <c r="B264" s="463">
        <f>B284+B478</f>
        <v>121800000</v>
      </c>
      <c r="C264" s="463">
        <f t="shared" ref="C264:L264" si="328">C284+C478</f>
        <v>0</v>
      </c>
      <c r="D264" s="463">
        <f t="shared" si="328"/>
        <v>0</v>
      </c>
      <c r="E264" s="463">
        <f t="shared" si="328"/>
        <v>0</v>
      </c>
      <c r="F264" s="463">
        <f t="shared" si="328"/>
        <v>0</v>
      </c>
      <c r="G264" s="463">
        <f t="shared" si="328"/>
        <v>20300000</v>
      </c>
      <c r="H264" s="463">
        <f t="shared" si="328"/>
        <v>20300000</v>
      </c>
      <c r="I264" s="463">
        <f t="shared" si="328"/>
        <v>20300000</v>
      </c>
      <c r="J264" s="463">
        <f t="shared" si="328"/>
        <v>20300000</v>
      </c>
      <c r="K264" s="463">
        <f t="shared" si="328"/>
        <v>20300000</v>
      </c>
      <c r="L264" s="493">
        <f t="shared" si="328"/>
        <v>20300000</v>
      </c>
      <c r="M264" s="117"/>
      <c r="N264" s="117"/>
      <c r="O264" s="117"/>
      <c r="P264" s="117"/>
      <c r="Q264" s="578"/>
      <c r="R264" s="578"/>
      <c r="S264" s="578"/>
      <c r="T264" s="578"/>
      <c r="U264" s="578"/>
      <c r="V264" s="578"/>
      <c r="W264" s="578"/>
      <c r="X264" s="578"/>
      <c r="Y264" s="578"/>
      <c r="Z264" s="578"/>
      <c r="AA264" s="578"/>
      <c r="AB264" s="397"/>
      <c r="AC264" s="397"/>
      <c r="AD264" s="397"/>
      <c r="AE264" s="397"/>
      <c r="AF264" s="397"/>
      <c r="AG264" s="397"/>
      <c r="AH264" s="397"/>
      <c r="AI264" s="397"/>
      <c r="AJ264" s="397"/>
      <c r="AK264" s="397"/>
      <c r="AL264" s="397"/>
      <c r="AM264" s="397"/>
      <c r="AN264" s="397"/>
      <c r="AO264" s="397"/>
      <c r="AP264" s="397"/>
      <c r="AQ264" s="397"/>
      <c r="AR264" s="397"/>
      <c r="AS264" s="397"/>
      <c r="AT264" s="397"/>
      <c r="AU264" s="397"/>
      <c r="AV264" s="397"/>
      <c r="AW264" s="397"/>
      <c r="AX264" s="397"/>
      <c r="AY264" s="397"/>
      <c r="AZ264" s="397"/>
      <c r="BA264" s="397"/>
      <c r="BB264" s="397"/>
      <c r="BC264" s="397"/>
    </row>
    <row r="265" spans="1:55" s="122" customFormat="1" x14ac:dyDescent="0.3">
      <c r="A265" s="530" t="s">
        <v>500</v>
      </c>
      <c r="B265" s="248">
        <f>B266+B267</f>
        <v>4350000</v>
      </c>
      <c r="C265" s="248">
        <f t="shared" ref="C265:L265" si="329">C266+C267</f>
        <v>0</v>
      </c>
      <c r="D265" s="248">
        <f t="shared" si="329"/>
        <v>0</v>
      </c>
      <c r="E265" s="248">
        <f t="shared" si="329"/>
        <v>0</v>
      </c>
      <c r="F265" s="248">
        <f t="shared" si="329"/>
        <v>0</v>
      </c>
      <c r="G265" s="248">
        <f t="shared" si="329"/>
        <v>725000</v>
      </c>
      <c r="H265" s="248">
        <f t="shared" si="329"/>
        <v>725000</v>
      </c>
      <c r="I265" s="248">
        <f t="shared" si="329"/>
        <v>725000</v>
      </c>
      <c r="J265" s="248">
        <f t="shared" si="329"/>
        <v>725000</v>
      </c>
      <c r="K265" s="248">
        <f t="shared" si="329"/>
        <v>725000</v>
      </c>
      <c r="L265" s="249">
        <f t="shared" si="329"/>
        <v>725000</v>
      </c>
      <c r="M265" s="117"/>
      <c r="N265" s="117"/>
      <c r="O265" s="117"/>
      <c r="P265" s="117"/>
      <c r="Q265" s="397"/>
      <c r="R265" s="397"/>
      <c r="S265" s="397"/>
      <c r="T265" s="397"/>
      <c r="U265" s="397"/>
      <c r="V265" s="397"/>
      <c r="W265" s="397"/>
      <c r="X265" s="397"/>
      <c r="Y265" s="397"/>
      <c r="Z265" s="397"/>
      <c r="AA265" s="397"/>
      <c r="AB265" s="397"/>
      <c r="AC265" s="397"/>
      <c r="AD265" s="397"/>
      <c r="AE265" s="397"/>
      <c r="AF265" s="397"/>
      <c r="AG265" s="397"/>
      <c r="AH265" s="397"/>
      <c r="AI265" s="397"/>
      <c r="AJ265" s="397"/>
      <c r="AK265" s="397"/>
      <c r="AL265" s="397"/>
      <c r="AM265" s="397"/>
      <c r="AN265" s="397"/>
      <c r="AO265" s="397"/>
      <c r="AP265" s="397"/>
      <c r="AQ265" s="397"/>
      <c r="AR265" s="397"/>
      <c r="AS265" s="397"/>
      <c r="AT265" s="397"/>
      <c r="AU265" s="397"/>
      <c r="AV265" s="397"/>
      <c r="AW265" s="397"/>
      <c r="AX265" s="397"/>
      <c r="AY265" s="397"/>
      <c r="AZ265" s="397"/>
      <c r="BA265" s="397"/>
      <c r="BB265" s="397"/>
      <c r="BC265" s="397"/>
    </row>
    <row r="266" spans="1:55" s="122" customFormat="1" hidden="1" x14ac:dyDescent="0.3">
      <c r="A266" s="478" t="s">
        <v>15</v>
      </c>
      <c r="B266" s="556">
        <f>B483</f>
        <v>0</v>
      </c>
      <c r="C266" s="556">
        <f t="shared" ref="C266:L266" si="330">C483</f>
        <v>0</v>
      </c>
      <c r="D266" s="556">
        <f t="shared" si="330"/>
        <v>0</v>
      </c>
      <c r="E266" s="556">
        <f t="shared" si="330"/>
        <v>0</v>
      </c>
      <c r="F266" s="556">
        <f t="shared" si="330"/>
        <v>0</v>
      </c>
      <c r="G266" s="556">
        <f t="shared" si="330"/>
        <v>0</v>
      </c>
      <c r="H266" s="556">
        <f t="shared" si="330"/>
        <v>0</v>
      </c>
      <c r="I266" s="556">
        <f t="shared" si="330"/>
        <v>0</v>
      </c>
      <c r="J266" s="556">
        <f t="shared" si="330"/>
        <v>0</v>
      </c>
      <c r="K266" s="556">
        <f t="shared" si="330"/>
        <v>0</v>
      </c>
      <c r="L266" s="557">
        <f t="shared" si="330"/>
        <v>0</v>
      </c>
      <c r="M266" s="117"/>
      <c r="N266" s="117"/>
      <c r="O266" s="117"/>
      <c r="P266" s="117"/>
      <c r="Q266" s="397"/>
      <c r="R266" s="397"/>
      <c r="S266" s="397"/>
      <c r="T266" s="397"/>
      <c r="U266" s="397"/>
      <c r="V266" s="397"/>
      <c r="W266" s="397"/>
      <c r="X266" s="397"/>
      <c r="Y266" s="397"/>
      <c r="Z266" s="397"/>
      <c r="AA266" s="397"/>
      <c r="AB266" s="397"/>
      <c r="AC266" s="397"/>
      <c r="AD266" s="397"/>
      <c r="AE266" s="397"/>
      <c r="AF266" s="397"/>
      <c r="AG266" s="397"/>
      <c r="AH266" s="397"/>
      <c r="AI266" s="397"/>
      <c r="AJ266" s="397"/>
      <c r="AK266" s="397"/>
      <c r="AL266" s="397"/>
      <c r="AM266" s="397"/>
      <c r="AN266" s="397"/>
      <c r="AO266" s="397"/>
      <c r="AP266" s="397"/>
      <c r="AQ266" s="397"/>
      <c r="AR266" s="397"/>
      <c r="AS266" s="397"/>
      <c r="AT266" s="397"/>
      <c r="AU266" s="397"/>
      <c r="AV266" s="397"/>
      <c r="AW266" s="397"/>
      <c r="AX266" s="397"/>
      <c r="AY266" s="397"/>
      <c r="AZ266" s="397"/>
      <c r="BA266" s="397"/>
      <c r="BB266" s="397"/>
      <c r="BC266" s="397"/>
    </row>
    <row r="267" spans="1:55" s="122" customFormat="1" ht="52.5" thickBot="1" x14ac:dyDescent="0.35">
      <c r="A267" s="503" t="s">
        <v>16</v>
      </c>
      <c r="B267" s="494">
        <f>B484</f>
        <v>4350000</v>
      </c>
      <c r="C267" s="494">
        <f t="shared" ref="C267:L267" si="331">C484</f>
        <v>0</v>
      </c>
      <c r="D267" s="494">
        <f t="shared" si="331"/>
        <v>0</v>
      </c>
      <c r="E267" s="494">
        <f t="shared" si="331"/>
        <v>0</v>
      </c>
      <c r="F267" s="494">
        <f t="shared" si="331"/>
        <v>0</v>
      </c>
      <c r="G267" s="494">
        <f t="shared" si="331"/>
        <v>725000</v>
      </c>
      <c r="H267" s="494">
        <f t="shared" si="331"/>
        <v>725000</v>
      </c>
      <c r="I267" s="494">
        <f t="shared" si="331"/>
        <v>725000</v>
      </c>
      <c r="J267" s="494">
        <f t="shared" si="331"/>
        <v>725000</v>
      </c>
      <c r="K267" s="494">
        <f t="shared" si="331"/>
        <v>725000</v>
      </c>
      <c r="L267" s="495">
        <f t="shared" si="331"/>
        <v>725000</v>
      </c>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397"/>
      <c r="AK267" s="397"/>
      <c r="AL267" s="397"/>
      <c r="AM267" s="397"/>
      <c r="AN267" s="397"/>
      <c r="AO267" s="397"/>
      <c r="AP267" s="397"/>
      <c r="AQ267" s="397"/>
      <c r="AR267" s="397"/>
      <c r="AS267" s="397"/>
      <c r="AT267" s="397"/>
      <c r="AU267" s="397"/>
      <c r="AV267" s="397"/>
      <c r="AW267" s="397"/>
      <c r="AX267" s="397"/>
      <c r="AY267" s="397"/>
      <c r="AZ267" s="397"/>
      <c r="BA267" s="397"/>
      <c r="BB267" s="397"/>
      <c r="BC267" s="397"/>
    </row>
    <row r="268" spans="1:55" s="122" customFormat="1" ht="13.5" thickBot="1" x14ac:dyDescent="0.35">
      <c r="A268" s="664" t="s">
        <v>501</v>
      </c>
      <c r="B268" s="665"/>
      <c r="C268" s="665"/>
      <c r="D268" s="665"/>
      <c r="E268" s="665"/>
      <c r="F268" s="665"/>
      <c r="G268" s="665"/>
      <c r="H268" s="665"/>
      <c r="I268" s="665"/>
      <c r="J268" s="665"/>
      <c r="K268" s="665"/>
      <c r="L268" s="666"/>
      <c r="M268" s="117"/>
      <c r="N268" s="117"/>
      <c r="O268" s="117"/>
      <c r="P268" s="117"/>
      <c r="Q268" s="397"/>
      <c r="R268" s="397"/>
      <c r="S268" s="397"/>
      <c r="T268" s="397"/>
      <c r="U268" s="397"/>
      <c r="V268" s="397"/>
      <c r="W268" s="397"/>
      <c r="X268" s="397"/>
      <c r="Y268" s="397"/>
      <c r="Z268" s="397"/>
      <c r="AA268" s="397"/>
      <c r="AB268" s="397"/>
      <c r="AC268" s="397"/>
      <c r="AD268" s="397"/>
      <c r="AE268" s="397"/>
      <c r="AF268" s="397"/>
      <c r="AG268" s="397"/>
      <c r="AH268" s="397"/>
      <c r="AI268" s="397"/>
      <c r="AJ268" s="397"/>
      <c r="AK268" s="397"/>
      <c r="AL268" s="397"/>
      <c r="AM268" s="397"/>
      <c r="AN268" s="397"/>
      <c r="AO268" s="397"/>
      <c r="AP268" s="397"/>
      <c r="AQ268" s="397"/>
      <c r="AR268" s="397"/>
      <c r="AS268" s="397"/>
      <c r="AT268" s="397"/>
      <c r="AU268" s="397"/>
      <c r="AV268" s="397"/>
      <c r="AW268" s="397"/>
      <c r="AX268" s="397"/>
      <c r="AY268" s="397"/>
      <c r="AZ268" s="397"/>
      <c r="BA268" s="397"/>
      <c r="BB268" s="397"/>
      <c r="BC268" s="397"/>
    </row>
    <row r="269" spans="1:55" s="122" customFormat="1" ht="17.25" customHeight="1" x14ac:dyDescent="0.3">
      <c r="A269" s="470" t="s">
        <v>9</v>
      </c>
      <c r="B269" s="247">
        <f t="shared" ref="B269:L269" si="332">B286+B304+B326+B344+B370+B388+B406+B424+B442</f>
        <v>151115000</v>
      </c>
      <c r="C269" s="247">
        <f t="shared" si="332"/>
        <v>0</v>
      </c>
      <c r="D269" s="247">
        <f t="shared" si="332"/>
        <v>0</v>
      </c>
      <c r="E269" s="247">
        <f t="shared" si="332"/>
        <v>0</v>
      </c>
      <c r="F269" s="247">
        <f t="shared" si="332"/>
        <v>0</v>
      </c>
      <c r="G269" s="247">
        <f t="shared" si="332"/>
        <v>25185833.333333332</v>
      </c>
      <c r="H269" s="247">
        <f t="shared" si="332"/>
        <v>25185833.333333332</v>
      </c>
      <c r="I269" s="247">
        <f t="shared" si="332"/>
        <v>25185833.333333332</v>
      </c>
      <c r="J269" s="247">
        <f t="shared" si="332"/>
        <v>25185833.333333332</v>
      </c>
      <c r="K269" s="247">
        <f t="shared" si="332"/>
        <v>25185833.333333332</v>
      </c>
      <c r="L269" s="280">
        <f t="shared" si="332"/>
        <v>25185833.333333332</v>
      </c>
      <c r="M269" s="117"/>
      <c r="N269" s="117"/>
      <c r="O269" s="117"/>
      <c r="P269" s="11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c r="AT269" s="397"/>
      <c r="AU269" s="397"/>
      <c r="AV269" s="397"/>
      <c r="AW269" s="397"/>
      <c r="AX269" s="397"/>
      <c r="AY269" s="397"/>
      <c r="AZ269" s="397"/>
      <c r="BA269" s="397"/>
      <c r="BB269" s="397"/>
      <c r="BC269" s="397"/>
    </row>
    <row r="270" spans="1:55" hidden="1" x14ac:dyDescent="0.3">
      <c r="A270" s="107" t="s">
        <v>10</v>
      </c>
      <c r="B270" s="171"/>
      <c r="C270" s="171"/>
      <c r="D270" s="171"/>
      <c r="E270" s="171"/>
      <c r="F270" s="171"/>
      <c r="G270" s="171"/>
      <c r="H270" s="171"/>
      <c r="I270" s="171"/>
      <c r="J270" s="171"/>
      <c r="K270" s="171"/>
      <c r="L270" s="17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row>
    <row r="271" spans="1:55" hidden="1" x14ac:dyDescent="0.3">
      <c r="A271" s="107" t="s">
        <v>11</v>
      </c>
      <c r="B271" s="171"/>
      <c r="C271" s="171"/>
      <c r="D271" s="171"/>
      <c r="E271" s="171"/>
      <c r="F271" s="171"/>
      <c r="G271" s="171"/>
      <c r="H271" s="171"/>
      <c r="I271" s="171"/>
      <c r="J271" s="171"/>
      <c r="K271" s="171"/>
      <c r="L271" s="172"/>
    </row>
    <row r="272" spans="1:55" ht="26" hidden="1" x14ac:dyDescent="0.3">
      <c r="A272" s="107" t="s">
        <v>12</v>
      </c>
      <c r="B272" s="171"/>
      <c r="C272" s="171"/>
      <c r="D272" s="171"/>
      <c r="E272" s="171"/>
      <c r="F272" s="171"/>
      <c r="G272" s="171"/>
      <c r="H272" s="171"/>
      <c r="I272" s="171"/>
      <c r="J272" s="171"/>
      <c r="K272" s="171"/>
      <c r="L272" s="172"/>
      <c r="Q272" s="397"/>
      <c r="R272" s="397"/>
      <c r="S272" s="397"/>
      <c r="T272" s="397"/>
      <c r="U272" s="397"/>
      <c r="V272" s="397"/>
      <c r="W272" s="397"/>
      <c r="X272" s="397"/>
      <c r="Y272" s="397"/>
      <c r="Z272" s="397"/>
      <c r="AA272" s="397"/>
      <c r="AB272" s="397"/>
      <c r="AC272" s="397"/>
      <c r="AD272" s="397"/>
      <c r="AE272" s="397"/>
      <c r="AF272" s="397"/>
      <c r="AG272" s="397"/>
      <c r="AH272" s="397"/>
      <c r="AI272" s="397"/>
      <c r="AJ272" s="397"/>
      <c r="AK272" s="397"/>
      <c r="AL272" s="397"/>
      <c r="AM272" s="397"/>
      <c r="AN272" s="397"/>
      <c r="AO272" s="397"/>
      <c r="AP272" s="397"/>
      <c r="AQ272" s="397"/>
      <c r="AR272" s="397"/>
      <c r="AS272" s="397"/>
      <c r="AT272" s="397"/>
      <c r="AU272" s="397"/>
      <c r="AV272" s="397"/>
      <c r="AW272" s="397"/>
      <c r="AX272" s="397"/>
      <c r="AY272" s="397"/>
      <c r="AZ272" s="397"/>
      <c r="BA272" s="397"/>
      <c r="BB272" s="397"/>
      <c r="BC272" s="397"/>
    </row>
    <row r="273" spans="1:55" s="122" customFormat="1" x14ac:dyDescent="0.3">
      <c r="A273" s="146" t="s">
        <v>13</v>
      </c>
      <c r="B273" s="147">
        <f t="shared" ref="B273:L273" si="333">B290+B308+B330+B348+B374+B392+B410+B428+B446</f>
        <v>151115000</v>
      </c>
      <c r="C273" s="147">
        <f t="shared" si="333"/>
        <v>0</v>
      </c>
      <c r="D273" s="147">
        <f t="shared" si="333"/>
        <v>0</v>
      </c>
      <c r="E273" s="147">
        <f t="shared" si="333"/>
        <v>0</v>
      </c>
      <c r="F273" s="147">
        <f t="shared" si="333"/>
        <v>0</v>
      </c>
      <c r="G273" s="147">
        <f t="shared" si="333"/>
        <v>25185833.333333332</v>
      </c>
      <c r="H273" s="147">
        <f t="shared" si="333"/>
        <v>25185833.333333332</v>
      </c>
      <c r="I273" s="147">
        <f t="shared" si="333"/>
        <v>25185833.333333332</v>
      </c>
      <c r="J273" s="147">
        <f t="shared" si="333"/>
        <v>25185833.333333332</v>
      </c>
      <c r="K273" s="147">
        <f t="shared" si="333"/>
        <v>25185833.333333332</v>
      </c>
      <c r="L273" s="151">
        <f t="shared" si="333"/>
        <v>25185833.333333332</v>
      </c>
      <c r="M273" s="117"/>
      <c r="N273" s="117"/>
      <c r="O273" s="117"/>
      <c r="P273" s="117"/>
      <c r="Q273" s="397"/>
      <c r="R273" s="397"/>
      <c r="S273" s="397"/>
      <c r="T273" s="397"/>
      <c r="U273" s="397"/>
      <c r="V273" s="397"/>
      <c r="W273" s="397"/>
      <c r="X273" s="397"/>
      <c r="Y273" s="397"/>
      <c r="Z273" s="397"/>
      <c r="AA273" s="397"/>
      <c r="AB273" s="397"/>
      <c r="AC273" s="397"/>
      <c r="AD273" s="397"/>
      <c r="AE273" s="397"/>
      <c r="AF273" s="397"/>
      <c r="AG273" s="397"/>
      <c r="AH273" s="397"/>
      <c r="AI273" s="397"/>
      <c r="AJ273" s="397"/>
      <c r="AK273" s="397"/>
      <c r="AL273" s="397"/>
      <c r="AM273" s="397"/>
      <c r="AN273" s="397"/>
      <c r="AO273" s="397"/>
      <c r="AP273" s="397"/>
      <c r="AQ273" s="397"/>
      <c r="AR273" s="397"/>
      <c r="AS273" s="397"/>
      <c r="AT273" s="397"/>
      <c r="AU273" s="397"/>
      <c r="AV273" s="397"/>
      <c r="AW273" s="397"/>
      <c r="AX273" s="397"/>
      <c r="AY273" s="397"/>
      <c r="AZ273" s="397"/>
      <c r="BA273" s="397"/>
      <c r="BB273" s="397"/>
      <c r="BC273" s="397"/>
    </row>
    <row r="274" spans="1:55" hidden="1" x14ac:dyDescent="0.3">
      <c r="A274" s="148" t="s">
        <v>14</v>
      </c>
      <c r="B274" s="171"/>
      <c r="C274" s="171"/>
      <c r="D274" s="171"/>
      <c r="E274" s="171"/>
      <c r="F274" s="171"/>
      <c r="G274" s="171"/>
      <c r="H274" s="171"/>
      <c r="I274" s="171"/>
      <c r="J274" s="171"/>
      <c r="K274" s="171"/>
      <c r="L274" s="17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row>
    <row r="275" spans="1:55" x14ac:dyDescent="0.3">
      <c r="A275" s="148" t="s">
        <v>15</v>
      </c>
      <c r="B275" s="149">
        <f t="shared" ref="B275:L275" si="334">B292+B310+B332+B350+B376+B394+B412+B430+B448</f>
        <v>14100000</v>
      </c>
      <c r="C275" s="149">
        <f t="shared" si="334"/>
        <v>0</v>
      </c>
      <c r="D275" s="149">
        <f t="shared" si="334"/>
        <v>0</v>
      </c>
      <c r="E275" s="149">
        <f t="shared" si="334"/>
        <v>0</v>
      </c>
      <c r="F275" s="149">
        <f t="shared" si="334"/>
        <v>0</v>
      </c>
      <c r="G275" s="149">
        <f t="shared" si="334"/>
        <v>2350000</v>
      </c>
      <c r="H275" s="149">
        <f t="shared" si="334"/>
        <v>2350000</v>
      </c>
      <c r="I275" s="149">
        <f t="shared" si="334"/>
        <v>2350000</v>
      </c>
      <c r="J275" s="149">
        <f t="shared" si="334"/>
        <v>2350000</v>
      </c>
      <c r="K275" s="149">
        <f t="shared" si="334"/>
        <v>2350000</v>
      </c>
      <c r="L275" s="178">
        <f t="shared" si="334"/>
        <v>2350000</v>
      </c>
    </row>
    <row r="276" spans="1:55" ht="56.5" customHeight="1" thickBot="1" x14ac:dyDescent="0.35">
      <c r="A276" s="150" t="s">
        <v>16</v>
      </c>
      <c r="B276" s="177">
        <f t="shared" ref="B276:L276" si="335">B293+B311+B333+B351+B377+B395+B413+B431+B449</f>
        <v>137015000</v>
      </c>
      <c r="C276" s="177">
        <f t="shared" si="335"/>
        <v>0</v>
      </c>
      <c r="D276" s="177">
        <f t="shared" si="335"/>
        <v>0</v>
      </c>
      <c r="E276" s="177">
        <f t="shared" si="335"/>
        <v>0</v>
      </c>
      <c r="F276" s="177">
        <f t="shared" si="335"/>
        <v>0</v>
      </c>
      <c r="G276" s="177">
        <f t="shared" si="335"/>
        <v>22835833.333333332</v>
      </c>
      <c r="H276" s="177">
        <f t="shared" si="335"/>
        <v>22835833.333333332</v>
      </c>
      <c r="I276" s="177">
        <f t="shared" si="335"/>
        <v>22835833.333333332</v>
      </c>
      <c r="J276" s="177">
        <f t="shared" si="335"/>
        <v>22835833.333333332</v>
      </c>
      <c r="K276" s="177">
        <f t="shared" si="335"/>
        <v>22835833.333333332</v>
      </c>
      <c r="L276" s="179">
        <f t="shared" si="335"/>
        <v>22835833.333333332</v>
      </c>
      <c r="Q276" s="397"/>
      <c r="R276" s="397"/>
      <c r="S276" s="397"/>
      <c r="T276" s="397"/>
      <c r="U276" s="397"/>
      <c r="V276" s="397"/>
      <c r="W276" s="397"/>
      <c r="X276" s="397"/>
      <c r="Y276" s="397"/>
      <c r="Z276" s="397"/>
      <c r="AA276" s="397"/>
      <c r="AB276" s="397"/>
      <c r="AC276" s="397"/>
      <c r="AD276" s="397"/>
      <c r="AE276" s="397"/>
      <c r="AF276" s="397"/>
      <c r="AG276" s="397"/>
      <c r="AH276" s="397"/>
      <c r="AI276" s="397"/>
      <c r="AJ276" s="397"/>
      <c r="AK276" s="397"/>
      <c r="AL276" s="397"/>
      <c r="AM276" s="397"/>
      <c r="AN276" s="397"/>
      <c r="AO276" s="397"/>
      <c r="AP276" s="397"/>
      <c r="AQ276" s="397"/>
      <c r="AR276" s="397"/>
      <c r="AS276" s="397"/>
      <c r="AT276" s="397"/>
      <c r="AU276" s="397"/>
      <c r="AV276" s="397"/>
      <c r="AW276" s="397"/>
      <c r="AX276" s="397"/>
      <c r="AY276" s="397"/>
      <c r="AZ276" s="397"/>
      <c r="BA276" s="397"/>
      <c r="BB276" s="397"/>
      <c r="BC276" s="397"/>
    </row>
    <row r="277" spans="1:55" s="122" customFormat="1" x14ac:dyDescent="0.3">
      <c r="A277" s="475" t="s">
        <v>461</v>
      </c>
      <c r="B277" s="476"/>
      <c r="C277" s="476"/>
      <c r="D277" s="476"/>
      <c r="E277" s="476"/>
      <c r="F277" s="476"/>
      <c r="G277" s="476"/>
      <c r="H277" s="476"/>
      <c r="I277" s="476"/>
      <c r="J277" s="476"/>
      <c r="K277" s="476"/>
      <c r="L277" s="477"/>
      <c r="M277" s="117"/>
      <c r="N277" s="117"/>
      <c r="O277" s="117"/>
      <c r="P277" s="117"/>
      <c r="Q277" s="397"/>
      <c r="R277" s="397"/>
      <c r="S277" s="397"/>
      <c r="T277" s="397"/>
      <c r="U277" s="397"/>
      <c r="V277" s="397"/>
      <c r="W277" s="397"/>
      <c r="X277" s="397"/>
      <c r="Y277" s="397"/>
      <c r="Z277" s="397"/>
      <c r="AA277" s="397"/>
      <c r="AB277" s="397"/>
      <c r="AC277" s="397"/>
      <c r="AD277" s="397"/>
      <c r="AE277" s="397"/>
      <c r="AF277" s="397"/>
      <c r="AG277" s="397"/>
      <c r="AH277" s="397"/>
      <c r="AI277" s="397"/>
      <c r="AJ277" s="397"/>
      <c r="AK277" s="397"/>
      <c r="AL277" s="397"/>
      <c r="AM277" s="397"/>
      <c r="AN277" s="397"/>
      <c r="AO277" s="397"/>
      <c r="AP277" s="397"/>
      <c r="AQ277" s="397"/>
      <c r="AR277" s="397"/>
      <c r="AS277" s="397"/>
      <c r="AT277" s="397"/>
      <c r="AU277" s="397"/>
      <c r="AV277" s="397"/>
      <c r="AW277" s="397"/>
      <c r="AX277" s="397"/>
      <c r="AY277" s="397"/>
      <c r="AZ277" s="397"/>
      <c r="BA277" s="397"/>
      <c r="BB277" s="397"/>
      <c r="BC277" s="397"/>
    </row>
    <row r="278" spans="1:55" s="122" customFormat="1" x14ac:dyDescent="0.3">
      <c r="A278" s="478" t="s">
        <v>462</v>
      </c>
      <c r="B278" s="451"/>
      <c r="C278" s="451"/>
      <c r="D278" s="451"/>
      <c r="E278" s="451"/>
      <c r="F278" s="451"/>
      <c r="G278" s="451"/>
      <c r="H278" s="451"/>
      <c r="I278" s="451"/>
      <c r="J278" s="451"/>
      <c r="K278" s="451"/>
      <c r="L278" s="479"/>
      <c r="M278" s="117"/>
      <c r="N278" s="117"/>
      <c r="O278" s="117"/>
      <c r="P278" s="117"/>
    </row>
    <row r="279" spans="1:55" s="122" customFormat="1" x14ac:dyDescent="0.3">
      <c r="A279" s="480" t="s">
        <v>464</v>
      </c>
      <c r="B279" s="498">
        <f>B314+B336+B354+B380+B398+B416+B434+B452</f>
        <v>103265000</v>
      </c>
      <c r="C279" s="498">
        <f t="shared" ref="C279:L279" si="336">C314+C336+C354+C380+C398+C416+C434+C452</f>
        <v>0</v>
      </c>
      <c r="D279" s="498">
        <f t="shared" si="336"/>
        <v>0</v>
      </c>
      <c r="E279" s="498">
        <f t="shared" si="336"/>
        <v>0</v>
      </c>
      <c r="F279" s="498">
        <f t="shared" si="336"/>
        <v>0</v>
      </c>
      <c r="G279" s="498">
        <f t="shared" si="336"/>
        <v>17210833.333333332</v>
      </c>
      <c r="H279" s="498">
        <f t="shared" si="336"/>
        <v>17210833.333333332</v>
      </c>
      <c r="I279" s="498">
        <f t="shared" si="336"/>
        <v>17210833.333333332</v>
      </c>
      <c r="J279" s="498">
        <f t="shared" si="336"/>
        <v>17210833.333333332</v>
      </c>
      <c r="K279" s="498">
        <f t="shared" si="336"/>
        <v>17210833.333333332</v>
      </c>
      <c r="L279" s="499">
        <f t="shared" si="336"/>
        <v>17210833.333333332</v>
      </c>
      <c r="M279" s="117"/>
      <c r="N279" s="117"/>
      <c r="O279" s="117"/>
      <c r="P279" s="117"/>
    </row>
    <row r="280" spans="1:55" s="122" customFormat="1" x14ac:dyDescent="0.3">
      <c r="A280" s="478" t="s">
        <v>15</v>
      </c>
      <c r="B280" s="500">
        <f t="shared" ref="B280:L280" si="337">B315+B337+B355+B381+B399+B417+B435+B453</f>
        <v>14100000</v>
      </c>
      <c r="C280" s="500">
        <f t="shared" si="337"/>
        <v>0</v>
      </c>
      <c r="D280" s="500">
        <f t="shared" si="337"/>
        <v>0</v>
      </c>
      <c r="E280" s="500">
        <f t="shared" si="337"/>
        <v>0</v>
      </c>
      <c r="F280" s="500">
        <f t="shared" si="337"/>
        <v>0</v>
      </c>
      <c r="G280" s="500">
        <f t="shared" si="337"/>
        <v>2350000</v>
      </c>
      <c r="H280" s="500">
        <f t="shared" si="337"/>
        <v>2350000</v>
      </c>
      <c r="I280" s="500">
        <f t="shared" si="337"/>
        <v>2350000</v>
      </c>
      <c r="J280" s="500">
        <f t="shared" si="337"/>
        <v>2350000</v>
      </c>
      <c r="K280" s="500">
        <f t="shared" si="337"/>
        <v>2350000</v>
      </c>
      <c r="L280" s="501">
        <f t="shared" si="337"/>
        <v>2350000</v>
      </c>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row>
    <row r="281" spans="1:55" s="122" customFormat="1" ht="52" x14ac:dyDescent="0.3">
      <c r="A281" s="478" t="s">
        <v>16</v>
      </c>
      <c r="B281" s="500">
        <f t="shared" ref="B281:L281" si="338">B316+B338+B356+B382+B400+B418+B436+B454</f>
        <v>89165000</v>
      </c>
      <c r="C281" s="500">
        <f t="shared" si="338"/>
        <v>0</v>
      </c>
      <c r="D281" s="500">
        <f t="shared" si="338"/>
        <v>0</v>
      </c>
      <c r="E281" s="500">
        <f t="shared" si="338"/>
        <v>0</v>
      </c>
      <c r="F281" s="500">
        <f t="shared" si="338"/>
        <v>0</v>
      </c>
      <c r="G281" s="500">
        <f t="shared" si="338"/>
        <v>14860833.333333334</v>
      </c>
      <c r="H281" s="500">
        <f t="shared" si="338"/>
        <v>14860833.333333334</v>
      </c>
      <c r="I281" s="500">
        <f t="shared" si="338"/>
        <v>14860833.333333334</v>
      </c>
      <c r="J281" s="500">
        <f t="shared" si="338"/>
        <v>14860833.333333334</v>
      </c>
      <c r="K281" s="500">
        <f t="shared" si="338"/>
        <v>14860833.333333334</v>
      </c>
      <c r="L281" s="501">
        <f t="shared" si="338"/>
        <v>14860833.333333334</v>
      </c>
      <c r="M281" s="117"/>
      <c r="N281" s="117"/>
      <c r="O281" s="117"/>
      <c r="P281" s="117"/>
      <c r="Q281" s="397"/>
      <c r="R281" s="397"/>
      <c r="S281" s="397"/>
      <c r="T281" s="397"/>
      <c r="U281" s="397"/>
      <c r="V281" s="397"/>
      <c r="W281" s="397"/>
      <c r="X281" s="397"/>
      <c r="Y281" s="397"/>
      <c r="Z281" s="397"/>
      <c r="AA281" s="397"/>
      <c r="AB281" s="397"/>
      <c r="AC281" s="397"/>
      <c r="AD281" s="397"/>
      <c r="AE281" s="397"/>
      <c r="AF281" s="397"/>
      <c r="AG281" s="397"/>
      <c r="AH281" s="397"/>
      <c r="AI281" s="397"/>
      <c r="AJ281" s="397"/>
      <c r="AK281" s="397"/>
      <c r="AL281" s="397"/>
      <c r="AM281" s="397"/>
      <c r="AN281" s="397"/>
      <c r="AO281" s="397"/>
      <c r="AP281" s="397"/>
      <c r="AQ281" s="397"/>
      <c r="AR281" s="397"/>
      <c r="AS281" s="397"/>
      <c r="AT281" s="397"/>
      <c r="AU281" s="397"/>
      <c r="AV281" s="397"/>
      <c r="AW281" s="397"/>
      <c r="AX281" s="397"/>
      <c r="AY281" s="397"/>
      <c r="AZ281" s="397"/>
      <c r="BA281" s="397"/>
      <c r="BB281" s="397"/>
      <c r="BC281" s="397"/>
    </row>
    <row r="282" spans="1:55" s="122" customFormat="1" ht="26" x14ac:dyDescent="0.3">
      <c r="A282" s="502" t="s">
        <v>470</v>
      </c>
      <c r="B282" s="451">
        <f>B296</f>
        <v>47850000</v>
      </c>
      <c r="C282" s="451">
        <f t="shared" ref="C282:L282" si="339">C296</f>
        <v>0</v>
      </c>
      <c r="D282" s="451">
        <f t="shared" si="339"/>
        <v>0</v>
      </c>
      <c r="E282" s="451">
        <f t="shared" si="339"/>
        <v>0</v>
      </c>
      <c r="F282" s="451">
        <f t="shared" si="339"/>
        <v>0</v>
      </c>
      <c r="G282" s="451">
        <f t="shared" si="339"/>
        <v>7975000</v>
      </c>
      <c r="H282" s="451">
        <f t="shared" si="339"/>
        <v>7975000</v>
      </c>
      <c r="I282" s="451">
        <f t="shared" si="339"/>
        <v>7975000</v>
      </c>
      <c r="J282" s="451">
        <f t="shared" si="339"/>
        <v>7975000</v>
      </c>
      <c r="K282" s="451">
        <f t="shared" si="339"/>
        <v>7975000</v>
      </c>
      <c r="L282" s="479">
        <f t="shared" si="339"/>
        <v>7975000</v>
      </c>
      <c r="M282" s="117"/>
      <c r="N282" s="117"/>
      <c r="O282" s="117"/>
      <c r="P282" s="117"/>
      <c r="Q282" s="397"/>
      <c r="R282" s="397"/>
      <c r="S282" s="397"/>
      <c r="T282" s="397"/>
      <c r="U282" s="397"/>
      <c r="V282" s="397"/>
      <c r="W282" s="397"/>
      <c r="X282" s="397"/>
      <c r="Y282" s="397"/>
      <c r="Z282" s="397"/>
      <c r="AA282" s="397"/>
      <c r="AB282" s="397"/>
      <c r="AC282" s="397"/>
      <c r="AD282" s="397"/>
      <c r="AE282" s="397"/>
      <c r="AF282" s="397"/>
      <c r="AG282" s="397"/>
      <c r="AH282" s="397"/>
      <c r="AI282" s="397"/>
      <c r="AJ282" s="397"/>
      <c r="AK282" s="397"/>
      <c r="AL282" s="397"/>
      <c r="AM282" s="397"/>
      <c r="AN282" s="397"/>
      <c r="AO282" s="397"/>
      <c r="AP282" s="397"/>
      <c r="AQ282" s="397"/>
      <c r="AR282" s="397"/>
      <c r="AS282" s="397"/>
      <c r="AT282" s="397"/>
      <c r="AU282" s="397"/>
      <c r="AV282" s="397"/>
      <c r="AW282" s="397"/>
      <c r="AX282" s="397"/>
      <c r="AY282" s="397"/>
      <c r="AZ282" s="397"/>
      <c r="BA282" s="397"/>
      <c r="BB282" s="397"/>
      <c r="BC282" s="397"/>
    </row>
    <row r="283" spans="1:55" s="122" customFormat="1" hidden="1" x14ac:dyDescent="0.3">
      <c r="A283" s="478" t="s">
        <v>15</v>
      </c>
      <c r="B283" s="452">
        <f t="shared" ref="B283:L284" si="340">B297</f>
        <v>0</v>
      </c>
      <c r="C283" s="452">
        <f t="shared" si="340"/>
        <v>0</v>
      </c>
      <c r="D283" s="452">
        <f t="shared" si="340"/>
        <v>0</v>
      </c>
      <c r="E283" s="452">
        <f t="shared" si="340"/>
        <v>0</v>
      </c>
      <c r="F283" s="452">
        <f t="shared" si="340"/>
        <v>0</v>
      </c>
      <c r="G283" s="452">
        <f t="shared" si="340"/>
        <v>0</v>
      </c>
      <c r="H283" s="452">
        <f t="shared" si="340"/>
        <v>0</v>
      </c>
      <c r="I283" s="452">
        <f t="shared" si="340"/>
        <v>0</v>
      </c>
      <c r="J283" s="452">
        <f t="shared" si="340"/>
        <v>0</v>
      </c>
      <c r="K283" s="452">
        <f t="shared" si="340"/>
        <v>0</v>
      </c>
      <c r="L283" s="459">
        <f t="shared" si="340"/>
        <v>0</v>
      </c>
      <c r="M283" s="117"/>
      <c r="N283" s="117"/>
      <c r="O283" s="117"/>
      <c r="P283" s="117"/>
      <c r="Q283" s="397"/>
      <c r="R283" s="397"/>
      <c r="S283" s="397"/>
      <c r="T283" s="397"/>
      <c r="U283" s="397"/>
      <c r="V283" s="397"/>
      <c r="W283" s="397"/>
      <c r="X283" s="397"/>
      <c r="Y283" s="397"/>
      <c r="Z283" s="397"/>
      <c r="AA283" s="397"/>
      <c r="AB283" s="397"/>
      <c r="AC283" s="397"/>
      <c r="AD283" s="397"/>
      <c r="AE283" s="397"/>
      <c r="AF283" s="397"/>
      <c r="AG283" s="397"/>
      <c r="AH283" s="397"/>
      <c r="AI283" s="397"/>
      <c r="AJ283" s="397"/>
      <c r="AK283" s="397"/>
      <c r="AL283" s="397"/>
      <c r="AM283" s="397"/>
      <c r="AN283" s="397"/>
      <c r="AO283" s="397"/>
      <c r="AP283" s="397"/>
      <c r="AQ283" s="397"/>
      <c r="AR283" s="397"/>
      <c r="AS283" s="397"/>
      <c r="AT283" s="397"/>
      <c r="AU283" s="397"/>
      <c r="AV283" s="397"/>
      <c r="AW283" s="397"/>
      <c r="AX283" s="397"/>
      <c r="AY283" s="397"/>
      <c r="AZ283" s="397"/>
      <c r="BA283" s="397"/>
      <c r="BB283" s="397"/>
      <c r="BC283" s="397"/>
    </row>
    <row r="284" spans="1:55" s="122" customFormat="1" ht="52.5" thickBot="1" x14ac:dyDescent="0.35">
      <c r="A284" s="503" t="s">
        <v>16</v>
      </c>
      <c r="B284" s="460">
        <f t="shared" si="340"/>
        <v>47850000</v>
      </c>
      <c r="C284" s="460">
        <f t="shared" si="340"/>
        <v>0</v>
      </c>
      <c r="D284" s="460">
        <f t="shared" si="340"/>
        <v>0</v>
      </c>
      <c r="E284" s="460">
        <f t="shared" si="340"/>
        <v>0</v>
      </c>
      <c r="F284" s="460">
        <f t="shared" si="340"/>
        <v>0</v>
      </c>
      <c r="G284" s="460">
        <f t="shared" si="340"/>
        <v>7975000</v>
      </c>
      <c r="H284" s="460">
        <f t="shared" si="340"/>
        <v>7975000</v>
      </c>
      <c r="I284" s="460">
        <f t="shared" si="340"/>
        <v>7975000</v>
      </c>
      <c r="J284" s="460">
        <f t="shared" si="340"/>
        <v>7975000</v>
      </c>
      <c r="K284" s="460">
        <f t="shared" si="340"/>
        <v>7975000</v>
      </c>
      <c r="L284" s="461">
        <f t="shared" si="340"/>
        <v>7975000</v>
      </c>
      <c r="M284" s="117"/>
      <c r="N284" s="117"/>
      <c r="O284" s="117"/>
      <c r="P284" s="117"/>
    </row>
    <row r="285" spans="1:55" s="122" customFormat="1" ht="39" x14ac:dyDescent="0.3">
      <c r="A285" s="485" t="s">
        <v>502</v>
      </c>
      <c r="B285" s="670"/>
      <c r="C285" s="670"/>
      <c r="D285" s="670"/>
      <c r="E285" s="670"/>
      <c r="F285" s="670"/>
      <c r="G285" s="670"/>
      <c r="H285" s="670"/>
      <c r="I285" s="670"/>
      <c r="J285" s="670"/>
      <c r="K285" s="670"/>
      <c r="L285" s="671"/>
      <c r="M285" s="117"/>
      <c r="N285" s="117"/>
      <c r="O285" s="117"/>
      <c r="P285" s="117"/>
      <c r="Q285" s="397"/>
      <c r="R285" s="397"/>
      <c r="S285" s="397"/>
      <c r="T285" s="397"/>
      <c r="U285" s="397"/>
      <c r="V285" s="397"/>
      <c r="W285" s="397"/>
      <c r="X285" s="397"/>
      <c r="Y285" s="397"/>
      <c r="Z285" s="397"/>
      <c r="AA285" s="397"/>
      <c r="AB285" s="397"/>
      <c r="AC285" s="397"/>
      <c r="AD285" s="397"/>
      <c r="AE285" s="397"/>
      <c r="AF285" s="397"/>
      <c r="AG285" s="397"/>
      <c r="AH285" s="397"/>
      <c r="AI285" s="397"/>
      <c r="AJ285" s="397"/>
      <c r="AK285" s="397"/>
      <c r="AL285" s="397"/>
      <c r="AM285" s="397"/>
      <c r="AN285" s="397"/>
      <c r="AO285" s="397"/>
      <c r="AP285" s="397"/>
      <c r="AQ285" s="397"/>
      <c r="AR285" s="397"/>
      <c r="AS285" s="397"/>
      <c r="AT285" s="397"/>
      <c r="AU285" s="397"/>
      <c r="AV285" s="397"/>
      <c r="AW285" s="397"/>
      <c r="AX285" s="397"/>
      <c r="AY285" s="397"/>
      <c r="AZ285" s="397"/>
      <c r="BA285" s="397"/>
      <c r="BB285" s="397"/>
      <c r="BC285" s="397"/>
    </row>
    <row r="286" spans="1:55" s="122" customFormat="1" x14ac:dyDescent="0.3">
      <c r="A286" s="504" t="s">
        <v>9</v>
      </c>
      <c r="B286" s="505">
        <f>B290</f>
        <v>47850000</v>
      </c>
      <c r="C286" s="505">
        <f t="shared" ref="C286:L286" si="341">C290</f>
        <v>0</v>
      </c>
      <c r="D286" s="505">
        <f t="shared" si="341"/>
        <v>0</v>
      </c>
      <c r="E286" s="505">
        <f t="shared" si="341"/>
        <v>0</v>
      </c>
      <c r="F286" s="505">
        <f t="shared" si="341"/>
        <v>0</v>
      </c>
      <c r="G286" s="505">
        <f t="shared" si="341"/>
        <v>7975000</v>
      </c>
      <c r="H286" s="505">
        <f t="shared" si="341"/>
        <v>7975000</v>
      </c>
      <c r="I286" s="505">
        <f t="shared" si="341"/>
        <v>7975000</v>
      </c>
      <c r="J286" s="505">
        <f t="shared" si="341"/>
        <v>7975000</v>
      </c>
      <c r="K286" s="505">
        <f t="shared" si="341"/>
        <v>7975000</v>
      </c>
      <c r="L286" s="506">
        <f t="shared" si="341"/>
        <v>7975000</v>
      </c>
      <c r="M286" s="117"/>
      <c r="N286" s="117"/>
      <c r="O286" s="117"/>
      <c r="P286" s="117"/>
    </row>
    <row r="287" spans="1:55" hidden="1" x14ac:dyDescent="0.3">
      <c r="A287" s="507" t="s">
        <v>10</v>
      </c>
      <c r="B287" s="508">
        <f t="shared" ref="B287:L287" si="342">B292</f>
        <v>0</v>
      </c>
      <c r="C287" s="508">
        <f t="shared" si="342"/>
        <v>0</v>
      </c>
      <c r="D287" s="508">
        <f t="shared" si="342"/>
        <v>0</v>
      </c>
      <c r="E287" s="508">
        <f t="shared" si="342"/>
        <v>0</v>
      </c>
      <c r="F287" s="508">
        <f t="shared" si="342"/>
        <v>0</v>
      </c>
      <c r="G287" s="508">
        <f t="shared" si="342"/>
        <v>0</v>
      </c>
      <c r="H287" s="508">
        <f t="shared" si="342"/>
        <v>0</v>
      </c>
      <c r="I287" s="508">
        <f t="shared" si="342"/>
        <v>0</v>
      </c>
      <c r="J287" s="508">
        <f t="shared" si="342"/>
        <v>0</v>
      </c>
      <c r="K287" s="508">
        <f t="shared" si="342"/>
        <v>0</v>
      </c>
      <c r="L287" s="509">
        <f t="shared" si="342"/>
        <v>0</v>
      </c>
    </row>
    <row r="288" spans="1:55" hidden="1" x14ac:dyDescent="0.3">
      <c r="A288" s="507" t="s">
        <v>11</v>
      </c>
      <c r="B288" s="508">
        <v>0</v>
      </c>
      <c r="C288" s="508">
        <v>0</v>
      </c>
      <c r="D288" s="508">
        <v>0</v>
      </c>
      <c r="E288" s="508">
        <v>0</v>
      </c>
      <c r="F288" s="508">
        <v>0</v>
      </c>
      <c r="G288" s="508">
        <v>0</v>
      </c>
      <c r="H288" s="508">
        <v>0</v>
      </c>
      <c r="I288" s="508">
        <v>0</v>
      </c>
      <c r="J288" s="508">
        <v>0</v>
      </c>
      <c r="K288" s="508">
        <v>0</v>
      </c>
      <c r="L288" s="509">
        <v>0</v>
      </c>
      <c r="Q288" s="397"/>
      <c r="R288" s="397"/>
      <c r="S288" s="397"/>
      <c r="T288" s="397"/>
      <c r="U288" s="397"/>
      <c r="V288" s="397"/>
      <c r="W288" s="397"/>
      <c r="X288" s="397"/>
      <c r="Y288" s="397"/>
      <c r="Z288" s="397"/>
      <c r="AA288" s="397"/>
      <c r="AB288" s="397"/>
      <c r="AC288" s="397"/>
      <c r="AD288" s="397"/>
      <c r="AE288" s="397"/>
      <c r="AF288" s="397"/>
      <c r="AG288" s="397"/>
      <c r="AH288" s="397"/>
      <c r="AI288" s="397"/>
      <c r="AJ288" s="397"/>
      <c r="AK288" s="397"/>
      <c r="AL288" s="397"/>
      <c r="AM288" s="397"/>
      <c r="AN288" s="397"/>
      <c r="AO288" s="397"/>
      <c r="AP288" s="397"/>
      <c r="AQ288" s="397"/>
      <c r="AR288" s="397"/>
      <c r="AS288" s="397"/>
      <c r="AT288" s="397"/>
      <c r="AU288" s="397"/>
      <c r="AV288" s="397"/>
      <c r="AW288" s="397"/>
      <c r="AX288" s="397"/>
      <c r="AY288" s="397"/>
      <c r="AZ288" s="397"/>
      <c r="BA288" s="397"/>
      <c r="BB288" s="397"/>
      <c r="BC288" s="397"/>
    </row>
    <row r="289" spans="1:55" ht="26" hidden="1" x14ac:dyDescent="0.3">
      <c r="A289" s="507" t="s">
        <v>12</v>
      </c>
      <c r="B289" s="508">
        <f t="shared" ref="B289:L289" si="343">B294</f>
        <v>0</v>
      </c>
      <c r="C289" s="508">
        <f t="shared" si="343"/>
        <v>0</v>
      </c>
      <c r="D289" s="508">
        <f t="shared" si="343"/>
        <v>0</v>
      </c>
      <c r="E289" s="508">
        <f t="shared" si="343"/>
        <v>0</v>
      </c>
      <c r="F289" s="508">
        <f t="shared" si="343"/>
        <v>0</v>
      </c>
      <c r="G289" s="508">
        <f t="shared" si="343"/>
        <v>0</v>
      </c>
      <c r="H289" s="508">
        <f t="shared" si="343"/>
        <v>0</v>
      </c>
      <c r="I289" s="508">
        <f t="shared" si="343"/>
        <v>0</v>
      </c>
      <c r="J289" s="508">
        <f t="shared" si="343"/>
        <v>0</v>
      </c>
      <c r="K289" s="508">
        <f t="shared" si="343"/>
        <v>0</v>
      </c>
      <c r="L289" s="509">
        <f t="shared" si="343"/>
        <v>0</v>
      </c>
      <c r="Q289" s="397"/>
      <c r="R289" s="397"/>
      <c r="S289" s="397"/>
      <c r="T289" s="397"/>
      <c r="U289" s="397"/>
      <c r="V289" s="397"/>
      <c r="W289" s="397"/>
      <c r="X289" s="397"/>
      <c r="Y289" s="397"/>
      <c r="Z289" s="397"/>
      <c r="AA289" s="397"/>
      <c r="AB289" s="397"/>
      <c r="AC289" s="397"/>
      <c r="AD289" s="397"/>
      <c r="AE289" s="397"/>
      <c r="AF289" s="397"/>
      <c r="AG289" s="397"/>
      <c r="AH289" s="397"/>
      <c r="AI289" s="397"/>
      <c r="AJ289" s="397"/>
      <c r="AK289" s="397"/>
      <c r="AL289" s="397"/>
      <c r="AM289" s="397"/>
      <c r="AN289" s="397"/>
      <c r="AO289" s="397"/>
      <c r="AP289" s="397"/>
      <c r="AQ289" s="397"/>
      <c r="AR289" s="397"/>
      <c r="AS289" s="397"/>
      <c r="AT289" s="397"/>
      <c r="AU289" s="397"/>
      <c r="AV289" s="397"/>
      <c r="AW289" s="397"/>
      <c r="AX289" s="397"/>
      <c r="AY289" s="397"/>
      <c r="AZ289" s="397"/>
      <c r="BA289" s="397"/>
      <c r="BB289" s="397"/>
      <c r="BC289" s="397"/>
    </row>
    <row r="290" spans="1:55" s="122" customFormat="1" x14ac:dyDescent="0.3">
      <c r="A290" s="504" t="s">
        <v>13</v>
      </c>
      <c r="B290" s="505">
        <f>B292+B293</f>
        <v>47850000</v>
      </c>
      <c r="C290" s="505">
        <f t="shared" ref="C290:L290" si="344">C292+C293</f>
        <v>0</v>
      </c>
      <c r="D290" s="505">
        <f t="shared" si="344"/>
        <v>0</v>
      </c>
      <c r="E290" s="505">
        <f t="shared" si="344"/>
        <v>0</v>
      </c>
      <c r="F290" s="505">
        <f t="shared" si="344"/>
        <v>0</v>
      </c>
      <c r="G290" s="505">
        <f t="shared" si="344"/>
        <v>7975000</v>
      </c>
      <c r="H290" s="505">
        <f t="shared" si="344"/>
        <v>7975000</v>
      </c>
      <c r="I290" s="505">
        <f t="shared" si="344"/>
        <v>7975000</v>
      </c>
      <c r="J290" s="505">
        <f t="shared" si="344"/>
        <v>7975000</v>
      </c>
      <c r="K290" s="505">
        <f t="shared" si="344"/>
        <v>7975000</v>
      </c>
      <c r="L290" s="506">
        <f t="shared" si="344"/>
        <v>7975000</v>
      </c>
      <c r="M290" s="117"/>
      <c r="N290" s="117"/>
      <c r="O290" s="117"/>
      <c r="P290" s="117"/>
    </row>
    <row r="291" spans="1:55" hidden="1" x14ac:dyDescent="0.3">
      <c r="A291" s="507" t="s">
        <v>14</v>
      </c>
      <c r="B291" s="508"/>
      <c r="C291" s="508"/>
      <c r="D291" s="508"/>
      <c r="E291" s="508"/>
      <c r="F291" s="508"/>
      <c r="G291" s="508"/>
      <c r="H291" s="508"/>
      <c r="I291" s="508"/>
      <c r="J291" s="508"/>
      <c r="K291" s="508"/>
      <c r="L291" s="509"/>
    </row>
    <row r="292" spans="1:55" hidden="1" x14ac:dyDescent="0.3">
      <c r="A292" s="507" t="s">
        <v>15</v>
      </c>
      <c r="B292" s="508">
        <f t="shared" ref="B292:L292" si="345">B301</f>
        <v>0</v>
      </c>
      <c r="C292" s="508">
        <f t="shared" si="345"/>
        <v>0</v>
      </c>
      <c r="D292" s="508">
        <f t="shared" si="345"/>
        <v>0</v>
      </c>
      <c r="E292" s="508">
        <f t="shared" si="345"/>
        <v>0</v>
      </c>
      <c r="F292" s="508">
        <f t="shared" si="345"/>
        <v>0</v>
      </c>
      <c r="G292" s="508">
        <f t="shared" si="345"/>
        <v>0</v>
      </c>
      <c r="H292" s="508">
        <f t="shared" si="345"/>
        <v>0</v>
      </c>
      <c r="I292" s="508">
        <f t="shared" si="345"/>
        <v>0</v>
      </c>
      <c r="J292" s="508">
        <f t="shared" si="345"/>
        <v>0</v>
      </c>
      <c r="K292" s="508">
        <f t="shared" si="345"/>
        <v>0</v>
      </c>
      <c r="L292" s="509">
        <f t="shared" si="345"/>
        <v>0</v>
      </c>
      <c r="Q292" s="397"/>
      <c r="R292" s="397"/>
      <c r="S292" s="397"/>
      <c r="T292" s="397"/>
      <c r="U292" s="397"/>
      <c r="V292" s="397"/>
      <c r="W292" s="397"/>
      <c r="X292" s="397"/>
      <c r="Y292" s="397"/>
      <c r="Z292" s="397"/>
      <c r="AA292" s="397"/>
      <c r="AB292" s="397"/>
      <c r="AC292" s="397"/>
      <c r="AD292" s="397"/>
      <c r="AE292" s="397"/>
      <c r="AF292" s="397"/>
      <c r="AG292" s="397"/>
      <c r="AH292" s="397"/>
      <c r="AI292" s="397"/>
      <c r="AJ292" s="397"/>
      <c r="AK292" s="397"/>
      <c r="AL292" s="397"/>
      <c r="AM292" s="397"/>
      <c r="AN292" s="397"/>
      <c r="AO292" s="397"/>
      <c r="AP292" s="397"/>
      <c r="AQ292" s="397"/>
      <c r="AR292" s="397"/>
      <c r="AS292" s="397"/>
      <c r="AT292" s="397"/>
      <c r="AU292" s="397"/>
      <c r="AV292" s="397"/>
      <c r="AW292" s="397"/>
      <c r="AX292" s="397"/>
      <c r="AY292" s="397"/>
      <c r="AZ292" s="397"/>
      <c r="BA292" s="397"/>
      <c r="BB292" s="397"/>
      <c r="BC292" s="397"/>
    </row>
    <row r="293" spans="1:55" ht="52" x14ac:dyDescent="0.3">
      <c r="A293" s="507" t="s">
        <v>16</v>
      </c>
      <c r="B293" s="508">
        <f>B302</f>
        <v>47850000</v>
      </c>
      <c r="C293" s="508">
        <f t="shared" ref="C293:L293" si="346">C302</f>
        <v>0</v>
      </c>
      <c r="D293" s="508">
        <f t="shared" si="346"/>
        <v>0</v>
      </c>
      <c r="E293" s="508">
        <f t="shared" si="346"/>
        <v>0</v>
      </c>
      <c r="F293" s="508">
        <f t="shared" si="346"/>
        <v>0</v>
      </c>
      <c r="G293" s="508">
        <f t="shared" si="346"/>
        <v>7975000</v>
      </c>
      <c r="H293" s="508">
        <f t="shared" si="346"/>
        <v>7975000</v>
      </c>
      <c r="I293" s="508">
        <f t="shared" si="346"/>
        <v>7975000</v>
      </c>
      <c r="J293" s="508">
        <f t="shared" si="346"/>
        <v>7975000</v>
      </c>
      <c r="K293" s="508">
        <f t="shared" si="346"/>
        <v>7975000</v>
      </c>
      <c r="L293" s="509">
        <f t="shared" si="346"/>
        <v>7975000</v>
      </c>
      <c r="Q293" s="397"/>
      <c r="R293" s="397"/>
      <c r="S293" s="397"/>
      <c r="T293" s="397"/>
      <c r="U293" s="397"/>
      <c r="V293" s="397"/>
      <c r="W293" s="397"/>
      <c r="X293" s="397"/>
      <c r="Y293" s="397"/>
      <c r="Z293" s="397"/>
      <c r="AA293" s="397"/>
      <c r="AB293" s="397"/>
      <c r="AC293" s="397"/>
      <c r="AD293" s="397"/>
      <c r="AE293" s="397"/>
      <c r="AF293" s="397"/>
      <c r="AG293" s="397"/>
      <c r="AH293" s="397"/>
      <c r="AI293" s="397"/>
      <c r="AJ293" s="397"/>
      <c r="AK293" s="397"/>
      <c r="AL293" s="397"/>
      <c r="AM293" s="397"/>
      <c r="AN293" s="397"/>
      <c r="AO293" s="397"/>
      <c r="AP293" s="397"/>
      <c r="AQ293" s="397"/>
      <c r="AR293" s="397"/>
      <c r="AS293" s="397"/>
      <c r="AT293" s="397"/>
      <c r="AU293" s="397"/>
      <c r="AV293" s="397"/>
      <c r="AW293" s="397"/>
      <c r="AX293" s="397"/>
      <c r="AY293" s="397"/>
      <c r="AZ293" s="397"/>
      <c r="BA293" s="397"/>
      <c r="BB293" s="397"/>
      <c r="BC293" s="397"/>
    </row>
    <row r="294" spans="1:55" s="397" customFormat="1" x14ac:dyDescent="0.3">
      <c r="A294" s="502" t="s">
        <v>461</v>
      </c>
      <c r="B294" s="451"/>
      <c r="C294" s="451"/>
      <c r="D294" s="451"/>
      <c r="E294" s="451"/>
      <c r="F294" s="451"/>
      <c r="G294" s="451"/>
      <c r="H294" s="451"/>
      <c r="I294" s="451"/>
      <c r="J294" s="451"/>
      <c r="K294" s="451"/>
      <c r="L294" s="479"/>
      <c r="M294" s="117"/>
      <c r="N294" s="117"/>
      <c r="O294" s="117"/>
      <c r="P294" s="117"/>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row>
    <row r="295" spans="1:55" s="397" customFormat="1" x14ac:dyDescent="0.3">
      <c r="A295" s="478" t="s">
        <v>462</v>
      </c>
      <c r="B295" s="451"/>
      <c r="C295" s="451"/>
      <c r="D295" s="451"/>
      <c r="E295" s="451"/>
      <c r="F295" s="451"/>
      <c r="G295" s="451"/>
      <c r="H295" s="451"/>
      <c r="I295" s="451"/>
      <c r="J295" s="451"/>
      <c r="K295" s="451"/>
      <c r="L295" s="479"/>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117"/>
      <c r="BB295" s="117"/>
      <c r="BC295" s="117"/>
    </row>
    <row r="296" spans="1:55" s="122" customFormat="1" ht="26" x14ac:dyDescent="0.3">
      <c r="A296" s="502" t="s">
        <v>470</v>
      </c>
      <c r="B296" s="451">
        <f>B297+B298</f>
        <v>47850000</v>
      </c>
      <c r="C296" s="451">
        <f t="shared" ref="C296:L296" si="347">C297+C298</f>
        <v>0</v>
      </c>
      <c r="D296" s="451">
        <f t="shared" si="347"/>
        <v>0</v>
      </c>
      <c r="E296" s="451">
        <f t="shared" si="347"/>
        <v>0</v>
      </c>
      <c r="F296" s="451">
        <f t="shared" si="347"/>
        <v>0</v>
      </c>
      <c r="G296" s="451">
        <f t="shared" si="347"/>
        <v>7975000</v>
      </c>
      <c r="H296" s="451">
        <f t="shared" si="347"/>
        <v>7975000</v>
      </c>
      <c r="I296" s="451">
        <f t="shared" si="347"/>
        <v>7975000</v>
      </c>
      <c r="J296" s="451">
        <f t="shared" si="347"/>
        <v>7975000</v>
      </c>
      <c r="K296" s="451">
        <f t="shared" si="347"/>
        <v>7975000</v>
      </c>
      <c r="L296" s="479">
        <f t="shared" si="347"/>
        <v>7975000</v>
      </c>
      <c r="M296" s="117"/>
      <c r="N296" s="117"/>
      <c r="O296" s="117"/>
      <c r="P296" s="117"/>
      <c r="Q296" s="397"/>
      <c r="R296" s="397"/>
      <c r="S296" s="397"/>
      <c r="T296" s="397"/>
      <c r="U296" s="397"/>
      <c r="V296" s="397"/>
      <c r="W296" s="397"/>
      <c r="X296" s="397"/>
      <c r="Y296" s="397"/>
      <c r="Z296" s="397"/>
      <c r="AA296" s="397"/>
      <c r="AB296" s="397"/>
      <c r="AC296" s="397"/>
      <c r="AD296" s="397"/>
      <c r="AE296" s="397"/>
      <c r="AF296" s="397"/>
      <c r="AG296" s="397"/>
      <c r="AH296" s="397"/>
      <c r="AI296" s="397"/>
      <c r="AJ296" s="397"/>
      <c r="AK296" s="397"/>
      <c r="AL296" s="397"/>
      <c r="AM296" s="397"/>
      <c r="AN296" s="397"/>
      <c r="AO296" s="397"/>
      <c r="AP296" s="397"/>
      <c r="AQ296" s="397"/>
      <c r="AR296" s="397"/>
      <c r="AS296" s="397"/>
      <c r="AT296" s="397"/>
      <c r="AU296" s="397"/>
      <c r="AV296" s="397"/>
      <c r="AW296" s="397"/>
      <c r="AX296" s="397"/>
      <c r="AY296" s="397"/>
      <c r="AZ296" s="397"/>
      <c r="BA296" s="397"/>
      <c r="BB296" s="397"/>
      <c r="BC296" s="397"/>
    </row>
    <row r="297" spans="1:55" s="122" customFormat="1" hidden="1" x14ac:dyDescent="0.3">
      <c r="A297" s="478" t="s">
        <v>15</v>
      </c>
      <c r="B297" s="452">
        <f>B301</f>
        <v>0</v>
      </c>
      <c r="C297" s="452">
        <f t="shared" ref="C297:L297" si="348">C301</f>
        <v>0</v>
      </c>
      <c r="D297" s="452">
        <f t="shared" si="348"/>
        <v>0</v>
      </c>
      <c r="E297" s="452">
        <f t="shared" si="348"/>
        <v>0</v>
      </c>
      <c r="F297" s="452">
        <f t="shared" si="348"/>
        <v>0</v>
      </c>
      <c r="G297" s="452">
        <f t="shared" si="348"/>
        <v>0</v>
      </c>
      <c r="H297" s="452">
        <f t="shared" si="348"/>
        <v>0</v>
      </c>
      <c r="I297" s="452">
        <f t="shared" si="348"/>
        <v>0</v>
      </c>
      <c r="J297" s="452">
        <f t="shared" si="348"/>
        <v>0</v>
      </c>
      <c r="K297" s="452">
        <f t="shared" si="348"/>
        <v>0</v>
      </c>
      <c r="L297" s="459">
        <f t="shared" si="348"/>
        <v>0</v>
      </c>
      <c r="M297" s="117"/>
      <c r="N297" s="117"/>
      <c r="O297" s="117"/>
      <c r="P297" s="117"/>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row>
    <row r="298" spans="1:55" s="122" customFormat="1" ht="52.5" thickBot="1" x14ac:dyDescent="0.35">
      <c r="A298" s="503" t="s">
        <v>16</v>
      </c>
      <c r="B298" s="460">
        <f>B302</f>
        <v>47850000</v>
      </c>
      <c r="C298" s="460">
        <f t="shared" ref="C298:L298" si="349">C302</f>
        <v>0</v>
      </c>
      <c r="D298" s="460">
        <f t="shared" si="349"/>
        <v>0</v>
      </c>
      <c r="E298" s="460">
        <f t="shared" si="349"/>
        <v>0</v>
      </c>
      <c r="F298" s="460">
        <f t="shared" si="349"/>
        <v>0</v>
      </c>
      <c r="G298" s="460">
        <f t="shared" si="349"/>
        <v>7975000</v>
      </c>
      <c r="H298" s="460">
        <f t="shared" si="349"/>
        <v>7975000</v>
      </c>
      <c r="I298" s="460">
        <f t="shared" si="349"/>
        <v>7975000</v>
      </c>
      <c r="J298" s="460">
        <f t="shared" si="349"/>
        <v>7975000</v>
      </c>
      <c r="K298" s="460">
        <f t="shared" si="349"/>
        <v>7975000</v>
      </c>
      <c r="L298" s="461">
        <f t="shared" si="349"/>
        <v>7975000</v>
      </c>
      <c r="M298" s="117"/>
      <c r="N298" s="117"/>
      <c r="O298" s="117"/>
      <c r="P298" s="117"/>
    </row>
    <row r="299" spans="1:55" s="122" customFormat="1" ht="52" x14ac:dyDescent="0.3">
      <c r="A299" s="384" t="s">
        <v>503</v>
      </c>
      <c r="B299" s="385">
        <f>B301+B302</f>
        <v>47850000</v>
      </c>
      <c r="C299" s="385">
        <f t="shared" ref="C299" si="350">C301+C302</f>
        <v>0</v>
      </c>
      <c r="D299" s="385">
        <f t="shared" ref="D299" si="351">D301+D302</f>
        <v>0</v>
      </c>
      <c r="E299" s="385">
        <f t="shared" ref="E299" si="352">E301+E302</f>
        <v>0</v>
      </c>
      <c r="F299" s="385">
        <f t="shared" ref="F299" si="353">F301+F302</f>
        <v>0</v>
      </c>
      <c r="G299" s="385">
        <f t="shared" ref="G299" si="354">G301+G302</f>
        <v>7975000</v>
      </c>
      <c r="H299" s="385">
        <f t="shared" ref="H299" si="355">H301+H302</f>
        <v>7975000</v>
      </c>
      <c r="I299" s="385">
        <f t="shared" ref="I299" si="356">I301+I302</f>
        <v>7975000</v>
      </c>
      <c r="J299" s="385">
        <f t="shared" ref="J299" si="357">J301+J302</f>
        <v>7975000</v>
      </c>
      <c r="K299" s="385">
        <f t="shared" ref="K299" si="358">K301+K302</f>
        <v>7975000</v>
      </c>
      <c r="L299" s="386">
        <f t="shared" ref="L299" si="359">L301+L302</f>
        <v>7975000</v>
      </c>
      <c r="M299" s="117"/>
      <c r="N299" s="117"/>
      <c r="O299" s="117"/>
      <c r="P299" s="117"/>
      <c r="Q299" s="397"/>
      <c r="R299" s="397"/>
      <c r="S299" s="397"/>
      <c r="T299" s="397"/>
      <c r="U299" s="397"/>
      <c r="V299" s="397"/>
      <c r="W299" s="397"/>
      <c r="X299" s="397"/>
      <c r="Y299" s="397"/>
      <c r="Z299" s="397"/>
      <c r="AA299" s="397"/>
      <c r="AB299" s="397"/>
      <c r="AC299" s="397"/>
      <c r="AD299" s="397"/>
      <c r="AE299" s="397"/>
      <c r="AF299" s="397"/>
      <c r="AG299" s="397"/>
      <c r="AH299" s="397"/>
      <c r="AI299" s="397"/>
      <c r="AJ299" s="397"/>
      <c r="AK299" s="397"/>
      <c r="AL299" s="397"/>
      <c r="AM299" s="397"/>
      <c r="AN299" s="397"/>
      <c r="AO299" s="397"/>
      <c r="AP299" s="397"/>
      <c r="AQ299" s="397"/>
      <c r="AR299" s="397"/>
      <c r="AS299" s="397"/>
      <c r="AT299" s="397"/>
      <c r="AU299" s="397"/>
      <c r="AV299" s="397"/>
      <c r="AW299" s="397"/>
      <c r="AX299" s="397"/>
      <c r="AY299" s="397"/>
      <c r="AZ299" s="397"/>
      <c r="BA299" s="397"/>
      <c r="BB299" s="397"/>
      <c r="BC299" s="397"/>
    </row>
    <row r="300" spans="1:55" s="122" customFormat="1" ht="26" x14ac:dyDescent="0.3">
      <c r="A300" s="551" t="s">
        <v>470</v>
      </c>
      <c r="B300" s="552">
        <f>B301+B302</f>
        <v>47850000</v>
      </c>
      <c r="C300" s="552">
        <f t="shared" ref="C300:L300" si="360">C301+C302</f>
        <v>0</v>
      </c>
      <c r="D300" s="552">
        <f t="shared" si="360"/>
        <v>0</v>
      </c>
      <c r="E300" s="552">
        <f t="shared" si="360"/>
        <v>0</v>
      </c>
      <c r="F300" s="552">
        <f t="shared" si="360"/>
        <v>0</v>
      </c>
      <c r="G300" s="552">
        <f t="shared" si="360"/>
        <v>7975000</v>
      </c>
      <c r="H300" s="552">
        <f t="shared" si="360"/>
        <v>7975000</v>
      </c>
      <c r="I300" s="552">
        <f t="shared" si="360"/>
        <v>7975000</v>
      </c>
      <c r="J300" s="552">
        <f t="shared" si="360"/>
        <v>7975000</v>
      </c>
      <c r="K300" s="552">
        <f t="shared" si="360"/>
        <v>7975000</v>
      </c>
      <c r="L300" s="553">
        <f t="shared" si="360"/>
        <v>7975000</v>
      </c>
      <c r="M300" s="117"/>
      <c r="N300" s="117"/>
      <c r="O300" s="117"/>
      <c r="P300" s="117"/>
      <c r="Q300" s="397"/>
      <c r="R300" s="397"/>
      <c r="S300" s="397"/>
      <c r="T300" s="397"/>
      <c r="U300" s="397"/>
      <c r="V300" s="397"/>
      <c r="W300" s="397"/>
      <c r="X300" s="397"/>
      <c r="Y300" s="397"/>
      <c r="Z300" s="397"/>
      <c r="AA300" s="397"/>
      <c r="AB300" s="397"/>
      <c r="AC300" s="397"/>
      <c r="AD300" s="397"/>
      <c r="AE300" s="397"/>
      <c r="AF300" s="397"/>
      <c r="AG300" s="397"/>
      <c r="AH300" s="397"/>
      <c r="AI300" s="397"/>
      <c r="AJ300" s="397"/>
      <c r="AK300" s="397"/>
      <c r="AL300" s="397"/>
      <c r="AM300" s="397"/>
      <c r="AN300" s="397"/>
      <c r="AO300" s="397"/>
      <c r="AP300" s="397"/>
      <c r="AQ300" s="397"/>
      <c r="AR300" s="397"/>
      <c r="AS300" s="397"/>
      <c r="AT300" s="397"/>
      <c r="AU300" s="397"/>
      <c r="AV300" s="397"/>
      <c r="AW300" s="397"/>
      <c r="AX300" s="397"/>
      <c r="AY300" s="397"/>
      <c r="AZ300" s="397"/>
      <c r="BA300" s="397"/>
      <c r="BB300" s="397"/>
      <c r="BC300" s="397"/>
    </row>
    <row r="301" spans="1:55" s="122" customFormat="1" hidden="1" x14ac:dyDescent="0.3">
      <c r="A301" s="148" t="s">
        <v>15</v>
      </c>
      <c r="B301" s="149">
        <v>0</v>
      </c>
      <c r="C301" s="149">
        <v>0</v>
      </c>
      <c r="D301" s="149">
        <v>0</v>
      </c>
      <c r="E301" s="149">
        <v>0</v>
      </c>
      <c r="F301" s="149">
        <v>0</v>
      </c>
      <c r="G301" s="149">
        <f>$B$301/6</f>
        <v>0</v>
      </c>
      <c r="H301" s="149">
        <f t="shared" ref="H301:L301" si="361">$B$301/6</f>
        <v>0</v>
      </c>
      <c r="I301" s="149">
        <f t="shared" si="361"/>
        <v>0</v>
      </c>
      <c r="J301" s="149">
        <f t="shared" si="361"/>
        <v>0</v>
      </c>
      <c r="K301" s="149">
        <f t="shared" si="361"/>
        <v>0</v>
      </c>
      <c r="L301" s="178">
        <f t="shared" si="361"/>
        <v>0</v>
      </c>
      <c r="M301" s="117"/>
      <c r="N301" s="117"/>
      <c r="O301" s="117"/>
      <c r="P301" s="117"/>
      <c r="Q301" s="397"/>
      <c r="R301" s="397"/>
      <c r="S301" s="397"/>
      <c r="T301" s="397"/>
      <c r="U301" s="397"/>
      <c r="V301" s="397"/>
      <c r="W301" s="397"/>
      <c r="X301" s="397"/>
      <c r="Y301" s="397"/>
      <c r="Z301" s="397"/>
      <c r="AA301" s="397"/>
      <c r="AB301" s="397"/>
      <c r="AC301" s="397"/>
      <c r="AD301" s="397"/>
      <c r="AE301" s="397"/>
      <c r="AF301" s="397"/>
      <c r="AG301" s="397"/>
      <c r="AH301" s="397"/>
      <c r="AI301" s="397"/>
      <c r="AJ301" s="397"/>
      <c r="AK301" s="397"/>
      <c r="AL301" s="397"/>
      <c r="AM301" s="397"/>
      <c r="AN301" s="397"/>
      <c r="AO301" s="397"/>
      <c r="AP301" s="397"/>
      <c r="AQ301" s="397"/>
      <c r="AR301" s="397"/>
      <c r="AS301" s="397"/>
      <c r="AT301" s="397"/>
      <c r="AU301" s="397"/>
      <c r="AV301" s="397"/>
      <c r="AW301" s="397"/>
      <c r="AX301" s="397"/>
      <c r="AY301" s="397"/>
      <c r="AZ301" s="397"/>
      <c r="BA301" s="397"/>
      <c r="BB301" s="397"/>
      <c r="BC301" s="397"/>
    </row>
    <row r="302" spans="1:55" s="122" customFormat="1" ht="52.5" thickBot="1" x14ac:dyDescent="0.35">
      <c r="A302" s="176" t="s">
        <v>16</v>
      </c>
      <c r="B302" s="183">
        <f>'3.PIELIKUMS'!J34</f>
        <v>47850000</v>
      </c>
      <c r="C302" s="183">
        <v>0</v>
      </c>
      <c r="D302" s="183">
        <v>0</v>
      </c>
      <c r="E302" s="183">
        <v>0</v>
      </c>
      <c r="F302" s="183">
        <v>0</v>
      </c>
      <c r="G302" s="183">
        <f t="shared" ref="G302:L302" si="362">$B$293/6</f>
        <v>7975000</v>
      </c>
      <c r="H302" s="183">
        <f t="shared" si="362"/>
        <v>7975000</v>
      </c>
      <c r="I302" s="183">
        <f t="shared" si="362"/>
        <v>7975000</v>
      </c>
      <c r="J302" s="183">
        <f t="shared" si="362"/>
        <v>7975000</v>
      </c>
      <c r="K302" s="183">
        <f t="shared" si="362"/>
        <v>7975000</v>
      </c>
      <c r="L302" s="184">
        <f t="shared" si="362"/>
        <v>7975000</v>
      </c>
      <c r="M302" s="117"/>
      <c r="N302" s="117"/>
      <c r="O302" s="117"/>
      <c r="P302" s="117"/>
    </row>
    <row r="303" spans="1:55" s="122" customFormat="1" ht="42.75" customHeight="1" x14ac:dyDescent="0.3">
      <c r="A303" s="447" t="s">
        <v>504</v>
      </c>
      <c r="B303" s="652"/>
      <c r="C303" s="652"/>
      <c r="D303" s="652"/>
      <c r="E303" s="652"/>
      <c r="F303" s="652"/>
      <c r="G303" s="652"/>
      <c r="H303" s="652"/>
      <c r="I303" s="652"/>
      <c r="J303" s="652"/>
      <c r="K303" s="652"/>
      <c r="L303" s="653"/>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c r="BB303" s="117"/>
      <c r="BC303" s="117"/>
    </row>
    <row r="304" spans="1:55" s="122" customFormat="1" ht="17.25" customHeight="1" x14ac:dyDescent="0.3">
      <c r="A304" s="436" t="s">
        <v>9</v>
      </c>
      <c r="B304" s="584">
        <f>B308</f>
        <v>1000000</v>
      </c>
      <c r="C304" s="584">
        <f t="shared" ref="C304:L304" si="363">C308</f>
        <v>0</v>
      </c>
      <c r="D304" s="584">
        <f t="shared" si="363"/>
        <v>0</v>
      </c>
      <c r="E304" s="584">
        <f t="shared" si="363"/>
        <v>0</v>
      </c>
      <c r="F304" s="584">
        <f t="shared" si="363"/>
        <v>0</v>
      </c>
      <c r="G304" s="584">
        <f t="shared" si="363"/>
        <v>166666.66666666666</v>
      </c>
      <c r="H304" s="584">
        <f t="shared" si="363"/>
        <v>166666.66666666666</v>
      </c>
      <c r="I304" s="584">
        <f t="shared" si="363"/>
        <v>166666.66666666666</v>
      </c>
      <c r="J304" s="584">
        <f t="shared" si="363"/>
        <v>166666.66666666666</v>
      </c>
      <c r="K304" s="584">
        <f t="shared" si="363"/>
        <v>166666.66666666666</v>
      </c>
      <c r="L304" s="585">
        <f t="shared" si="363"/>
        <v>166666.66666666666</v>
      </c>
      <c r="M304" s="117"/>
      <c r="N304" s="117"/>
      <c r="O304" s="117"/>
      <c r="P304" s="117"/>
      <c r="Q304" s="397"/>
      <c r="R304" s="397"/>
      <c r="S304" s="397"/>
      <c r="T304" s="397"/>
      <c r="U304" s="397"/>
      <c r="V304" s="397"/>
      <c r="W304" s="397"/>
      <c r="X304" s="397"/>
      <c r="Y304" s="397"/>
      <c r="Z304" s="397"/>
      <c r="AA304" s="397"/>
      <c r="AB304" s="397"/>
      <c r="AC304" s="397"/>
      <c r="AD304" s="397"/>
      <c r="AE304" s="397"/>
      <c r="AF304" s="397"/>
      <c r="AG304" s="397"/>
      <c r="AH304" s="397"/>
      <c r="AI304" s="397"/>
      <c r="AJ304" s="397"/>
      <c r="AK304" s="397"/>
      <c r="AL304" s="397"/>
      <c r="AM304" s="397"/>
      <c r="AN304" s="397"/>
      <c r="AO304" s="397"/>
      <c r="AP304" s="397"/>
      <c r="AQ304" s="397"/>
      <c r="AR304" s="397"/>
      <c r="AS304" s="397"/>
      <c r="AT304" s="397"/>
      <c r="AU304" s="397"/>
      <c r="AV304" s="397"/>
      <c r="AW304" s="397"/>
      <c r="AX304" s="397"/>
      <c r="AY304" s="397"/>
      <c r="AZ304" s="397"/>
      <c r="BA304" s="397"/>
      <c r="BB304" s="397"/>
      <c r="BC304" s="397"/>
    </row>
    <row r="305" spans="1:55" hidden="1" x14ac:dyDescent="0.3">
      <c r="A305" s="433" t="s">
        <v>10</v>
      </c>
      <c r="B305" s="434"/>
      <c r="C305" s="434"/>
      <c r="D305" s="434"/>
      <c r="E305" s="434"/>
      <c r="F305" s="434"/>
      <c r="G305" s="434"/>
      <c r="H305" s="434"/>
      <c r="I305" s="434"/>
      <c r="J305" s="434"/>
      <c r="K305" s="434"/>
      <c r="L305" s="435"/>
      <c r="Q305" s="397"/>
      <c r="R305" s="397"/>
      <c r="S305" s="397"/>
      <c r="T305" s="397"/>
      <c r="U305" s="397"/>
      <c r="V305" s="397"/>
      <c r="W305" s="397"/>
      <c r="X305" s="397"/>
      <c r="Y305" s="397"/>
      <c r="Z305" s="397"/>
      <c r="AA305" s="397"/>
      <c r="AB305" s="397"/>
      <c r="AC305" s="397"/>
      <c r="AD305" s="397"/>
      <c r="AE305" s="397"/>
      <c r="AF305" s="397"/>
      <c r="AG305" s="397"/>
      <c r="AH305" s="397"/>
      <c r="AI305" s="397"/>
      <c r="AJ305" s="397"/>
      <c r="AK305" s="397"/>
      <c r="AL305" s="397"/>
      <c r="AM305" s="397"/>
      <c r="AN305" s="397"/>
      <c r="AO305" s="397"/>
      <c r="AP305" s="397"/>
      <c r="AQ305" s="397"/>
      <c r="AR305" s="397"/>
      <c r="AS305" s="397"/>
      <c r="AT305" s="397"/>
      <c r="AU305" s="397"/>
      <c r="AV305" s="397"/>
      <c r="AW305" s="397"/>
      <c r="AX305" s="397"/>
      <c r="AY305" s="397"/>
      <c r="AZ305" s="397"/>
      <c r="BA305" s="397"/>
      <c r="BB305" s="397"/>
      <c r="BC305" s="397"/>
    </row>
    <row r="306" spans="1:55" hidden="1" x14ac:dyDescent="0.3">
      <c r="A306" s="433" t="s">
        <v>11</v>
      </c>
      <c r="B306" s="434"/>
      <c r="C306" s="434"/>
      <c r="D306" s="434"/>
      <c r="E306" s="434"/>
      <c r="F306" s="434"/>
      <c r="G306" s="434"/>
      <c r="H306" s="434"/>
      <c r="I306" s="434"/>
      <c r="J306" s="434"/>
      <c r="K306" s="434"/>
      <c r="L306" s="435"/>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row>
    <row r="307" spans="1:55" ht="26" hidden="1" x14ac:dyDescent="0.3">
      <c r="A307" s="433" t="s">
        <v>12</v>
      </c>
      <c r="B307" s="434"/>
      <c r="C307" s="434"/>
      <c r="D307" s="434"/>
      <c r="E307" s="434"/>
      <c r="F307" s="434"/>
      <c r="G307" s="434"/>
      <c r="H307" s="434"/>
      <c r="I307" s="434"/>
      <c r="J307" s="434"/>
      <c r="K307" s="434"/>
      <c r="L307" s="435"/>
    </row>
    <row r="308" spans="1:55" s="122" customFormat="1" x14ac:dyDescent="0.3">
      <c r="A308" s="436" t="s">
        <v>13</v>
      </c>
      <c r="B308" s="584">
        <f>B310+B311</f>
        <v>1000000</v>
      </c>
      <c r="C308" s="584">
        <f t="shared" ref="C308:L308" si="364">C310+C311</f>
        <v>0</v>
      </c>
      <c r="D308" s="584">
        <f t="shared" si="364"/>
        <v>0</v>
      </c>
      <c r="E308" s="584">
        <f t="shared" si="364"/>
        <v>0</v>
      </c>
      <c r="F308" s="584">
        <f t="shared" si="364"/>
        <v>0</v>
      </c>
      <c r="G308" s="584">
        <f t="shared" si="364"/>
        <v>166666.66666666666</v>
      </c>
      <c r="H308" s="584">
        <f t="shared" si="364"/>
        <v>166666.66666666666</v>
      </c>
      <c r="I308" s="584">
        <f t="shared" si="364"/>
        <v>166666.66666666666</v>
      </c>
      <c r="J308" s="584">
        <f t="shared" si="364"/>
        <v>166666.66666666666</v>
      </c>
      <c r="K308" s="584">
        <f t="shared" si="364"/>
        <v>166666.66666666666</v>
      </c>
      <c r="L308" s="585">
        <f t="shared" si="364"/>
        <v>166666.66666666666</v>
      </c>
      <c r="M308" s="117"/>
      <c r="N308" s="117"/>
      <c r="O308" s="117"/>
      <c r="P308" s="117"/>
      <c r="Q308" s="397"/>
      <c r="R308" s="397"/>
      <c r="S308" s="397"/>
      <c r="T308" s="397"/>
      <c r="U308" s="397"/>
      <c r="V308" s="397"/>
      <c r="W308" s="397"/>
      <c r="X308" s="397"/>
      <c r="Y308" s="397"/>
      <c r="Z308" s="397"/>
      <c r="AA308" s="397"/>
      <c r="AB308" s="397"/>
      <c r="AC308" s="397"/>
      <c r="AD308" s="397"/>
      <c r="AE308" s="397"/>
      <c r="AF308" s="397"/>
      <c r="AG308" s="397"/>
      <c r="AH308" s="397"/>
      <c r="AI308" s="397"/>
      <c r="AJ308" s="397"/>
      <c r="AK308" s="397"/>
      <c r="AL308" s="397"/>
      <c r="AM308" s="397"/>
      <c r="AN308" s="397"/>
      <c r="AO308" s="397"/>
      <c r="AP308" s="397"/>
      <c r="AQ308" s="397"/>
      <c r="AR308" s="397"/>
      <c r="AS308" s="397"/>
      <c r="AT308" s="397"/>
      <c r="AU308" s="397"/>
      <c r="AV308" s="397"/>
      <c r="AW308" s="397"/>
      <c r="AX308" s="397"/>
      <c r="AY308" s="397"/>
      <c r="AZ308" s="397"/>
      <c r="BA308" s="397"/>
      <c r="BB308" s="397"/>
      <c r="BC308" s="397"/>
    </row>
    <row r="309" spans="1:55" x14ac:dyDescent="0.3">
      <c r="A309" s="433" t="s">
        <v>14</v>
      </c>
      <c r="B309" s="434"/>
      <c r="C309" s="434"/>
      <c r="D309" s="434"/>
      <c r="E309" s="434"/>
      <c r="F309" s="434"/>
      <c r="G309" s="434"/>
      <c r="H309" s="434"/>
      <c r="I309" s="434"/>
      <c r="J309" s="434"/>
      <c r="K309" s="434"/>
      <c r="L309" s="435"/>
      <c r="Q309" s="397"/>
      <c r="R309" s="397"/>
      <c r="S309" s="397"/>
      <c r="T309" s="397"/>
      <c r="U309" s="397"/>
      <c r="V309" s="397"/>
      <c r="W309" s="397"/>
      <c r="X309" s="397"/>
      <c r="Y309" s="397"/>
      <c r="Z309" s="397"/>
      <c r="AA309" s="397"/>
      <c r="AB309" s="397"/>
      <c r="AC309" s="397"/>
      <c r="AD309" s="397"/>
      <c r="AE309" s="397"/>
      <c r="AF309" s="397"/>
      <c r="AG309" s="397"/>
      <c r="AH309" s="397"/>
      <c r="AI309" s="397"/>
      <c r="AJ309" s="397"/>
      <c r="AK309" s="397"/>
      <c r="AL309" s="397"/>
      <c r="AM309" s="397"/>
      <c r="AN309" s="397"/>
      <c r="AO309" s="397"/>
      <c r="AP309" s="397"/>
      <c r="AQ309" s="397"/>
      <c r="AR309" s="397"/>
      <c r="AS309" s="397"/>
      <c r="AT309" s="397"/>
      <c r="AU309" s="397"/>
      <c r="AV309" s="397"/>
      <c r="AW309" s="397"/>
      <c r="AX309" s="397"/>
      <c r="AY309" s="397"/>
      <c r="AZ309" s="397"/>
      <c r="BA309" s="397"/>
      <c r="BB309" s="397"/>
      <c r="BC309" s="397"/>
    </row>
    <row r="310" spans="1:55" ht="13.5" thickBot="1" x14ac:dyDescent="0.35">
      <c r="A310" s="433" t="s">
        <v>15</v>
      </c>
      <c r="B310" s="437">
        <f>B319+B323</f>
        <v>1000000</v>
      </c>
      <c r="C310" s="437">
        <f t="shared" ref="C310:L310" si="365">C319+C323</f>
        <v>0</v>
      </c>
      <c r="D310" s="437">
        <f t="shared" si="365"/>
        <v>0</v>
      </c>
      <c r="E310" s="437">
        <f t="shared" si="365"/>
        <v>0</v>
      </c>
      <c r="F310" s="437">
        <f t="shared" si="365"/>
        <v>0</v>
      </c>
      <c r="G310" s="437">
        <f t="shared" si="365"/>
        <v>166666.66666666666</v>
      </c>
      <c r="H310" s="437">
        <f t="shared" si="365"/>
        <v>166666.66666666666</v>
      </c>
      <c r="I310" s="437">
        <f t="shared" si="365"/>
        <v>166666.66666666666</v>
      </c>
      <c r="J310" s="437">
        <f t="shared" si="365"/>
        <v>166666.66666666666</v>
      </c>
      <c r="K310" s="437">
        <f t="shared" si="365"/>
        <v>166666.66666666666</v>
      </c>
      <c r="L310" s="438">
        <f t="shared" si="365"/>
        <v>166666.66666666666</v>
      </c>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row>
    <row r="311" spans="1:55" ht="52.5" hidden="1" thickBot="1" x14ac:dyDescent="0.35">
      <c r="A311" s="440" t="s">
        <v>16</v>
      </c>
      <c r="B311" s="441">
        <f>B320+B324</f>
        <v>0</v>
      </c>
      <c r="C311" s="441">
        <f t="shared" ref="C311:L311" si="366">C320+C324</f>
        <v>0</v>
      </c>
      <c r="D311" s="441">
        <f t="shared" si="366"/>
        <v>0</v>
      </c>
      <c r="E311" s="441">
        <f t="shared" si="366"/>
        <v>0</v>
      </c>
      <c r="F311" s="441">
        <f t="shared" si="366"/>
        <v>0</v>
      </c>
      <c r="G311" s="441">
        <f t="shared" si="366"/>
        <v>0</v>
      </c>
      <c r="H311" s="441">
        <f t="shared" si="366"/>
        <v>0</v>
      </c>
      <c r="I311" s="441">
        <f t="shared" si="366"/>
        <v>0</v>
      </c>
      <c r="J311" s="441">
        <f t="shared" si="366"/>
        <v>0</v>
      </c>
      <c r="K311" s="441">
        <f t="shared" si="366"/>
        <v>0</v>
      </c>
      <c r="L311" s="442">
        <f t="shared" si="366"/>
        <v>0</v>
      </c>
    </row>
    <row r="312" spans="1:55" s="397" customFormat="1" x14ac:dyDescent="0.3">
      <c r="A312" s="475" t="s">
        <v>461</v>
      </c>
      <c r="B312" s="476"/>
      <c r="C312" s="476"/>
      <c r="D312" s="476"/>
      <c r="E312" s="476"/>
      <c r="F312" s="476"/>
      <c r="G312" s="476"/>
      <c r="H312" s="476"/>
      <c r="I312" s="476"/>
      <c r="J312" s="476"/>
      <c r="K312" s="476"/>
      <c r="L312" s="477"/>
      <c r="M312" s="117"/>
      <c r="N312" s="117"/>
      <c r="O312" s="117"/>
      <c r="P312" s="117"/>
    </row>
    <row r="313" spans="1:55" s="397" customFormat="1" x14ac:dyDescent="0.3">
      <c r="A313" s="478" t="s">
        <v>462</v>
      </c>
      <c r="B313" s="451"/>
      <c r="C313" s="451"/>
      <c r="D313" s="451"/>
      <c r="E313" s="451"/>
      <c r="F313" s="451"/>
      <c r="G313" s="451"/>
      <c r="H313" s="451"/>
      <c r="I313" s="451"/>
      <c r="J313" s="451"/>
      <c r="K313" s="451"/>
      <c r="L313" s="479"/>
      <c r="M313" s="117"/>
      <c r="N313" s="117"/>
      <c r="O313" s="117"/>
      <c r="P313" s="117"/>
    </row>
    <row r="314" spans="1:55" s="448" customFormat="1" x14ac:dyDescent="0.3">
      <c r="A314" s="480" t="s">
        <v>464</v>
      </c>
      <c r="B314" s="498">
        <f>B315+B316</f>
        <v>1000000</v>
      </c>
      <c r="C314" s="498">
        <f t="shared" ref="C314:L314" si="367">C315+C316</f>
        <v>0</v>
      </c>
      <c r="D314" s="498">
        <f t="shared" si="367"/>
        <v>0</v>
      </c>
      <c r="E314" s="498">
        <f t="shared" si="367"/>
        <v>0</v>
      </c>
      <c r="F314" s="498">
        <f t="shared" si="367"/>
        <v>0</v>
      </c>
      <c r="G314" s="498">
        <f t="shared" si="367"/>
        <v>166666.66666666666</v>
      </c>
      <c r="H314" s="498">
        <f t="shared" si="367"/>
        <v>166666.66666666666</v>
      </c>
      <c r="I314" s="498">
        <f t="shared" si="367"/>
        <v>166666.66666666666</v>
      </c>
      <c r="J314" s="498">
        <f t="shared" si="367"/>
        <v>166666.66666666666</v>
      </c>
      <c r="K314" s="498">
        <f t="shared" si="367"/>
        <v>166666.66666666666</v>
      </c>
      <c r="L314" s="499">
        <f t="shared" si="367"/>
        <v>166666.66666666666</v>
      </c>
      <c r="M314" s="117"/>
      <c r="N314" s="117"/>
      <c r="O314" s="117"/>
      <c r="P314" s="117"/>
    </row>
    <row r="315" spans="1:55" s="448" customFormat="1" ht="13.5" thickBot="1" x14ac:dyDescent="0.35">
      <c r="A315" s="478" t="s">
        <v>15</v>
      </c>
      <c r="B315" s="452">
        <f>B319+B323</f>
        <v>1000000</v>
      </c>
      <c r="C315" s="452">
        <f t="shared" ref="C315:L315" si="368">C319+C323</f>
        <v>0</v>
      </c>
      <c r="D315" s="452">
        <f t="shared" si="368"/>
        <v>0</v>
      </c>
      <c r="E315" s="452">
        <f t="shared" si="368"/>
        <v>0</v>
      </c>
      <c r="F315" s="452">
        <f t="shared" si="368"/>
        <v>0</v>
      </c>
      <c r="G315" s="452">
        <f t="shared" si="368"/>
        <v>166666.66666666666</v>
      </c>
      <c r="H315" s="452">
        <f t="shared" si="368"/>
        <v>166666.66666666666</v>
      </c>
      <c r="I315" s="452">
        <f t="shared" si="368"/>
        <v>166666.66666666666</v>
      </c>
      <c r="J315" s="452">
        <f t="shared" si="368"/>
        <v>166666.66666666666</v>
      </c>
      <c r="K315" s="452">
        <f t="shared" si="368"/>
        <v>166666.66666666666</v>
      </c>
      <c r="L315" s="459">
        <f t="shared" si="368"/>
        <v>166666.66666666666</v>
      </c>
      <c r="M315" s="117"/>
      <c r="N315" s="117"/>
      <c r="O315" s="117"/>
      <c r="P315" s="117"/>
      <c r="Q315" s="465"/>
      <c r="R315" s="465"/>
      <c r="S315" s="465"/>
      <c r="T315" s="465"/>
      <c r="U315" s="465"/>
      <c r="V315" s="465"/>
      <c r="W315" s="465"/>
      <c r="X315" s="465"/>
      <c r="Y315" s="465"/>
      <c r="Z315" s="465"/>
      <c r="AA315" s="465"/>
      <c r="AB315" s="465"/>
      <c r="AC315" s="465"/>
      <c r="AD315" s="465"/>
      <c r="AE315" s="465"/>
      <c r="AF315" s="465"/>
      <c r="AG315" s="465"/>
      <c r="AH315" s="465"/>
      <c r="AI315" s="465"/>
      <c r="AJ315" s="465"/>
      <c r="AK315" s="465"/>
      <c r="AL315" s="465"/>
      <c r="AM315" s="465"/>
      <c r="AN315" s="465"/>
      <c r="AO315" s="465"/>
      <c r="AP315" s="465"/>
      <c r="AQ315" s="465"/>
      <c r="AR315" s="465"/>
      <c r="AS315" s="465"/>
      <c r="AT315" s="465"/>
      <c r="AU315" s="465"/>
      <c r="AV315" s="465"/>
      <c r="AW315" s="465"/>
      <c r="AX315" s="465"/>
      <c r="AY315" s="465"/>
      <c r="AZ315" s="465"/>
      <c r="BA315" s="465"/>
      <c r="BB315" s="465"/>
      <c r="BC315" s="465"/>
    </row>
    <row r="316" spans="1:55" s="448" customFormat="1" ht="52.5" hidden="1" thickBot="1" x14ac:dyDescent="0.35">
      <c r="A316" s="503" t="s">
        <v>16</v>
      </c>
      <c r="B316" s="460">
        <f>B320+B324</f>
        <v>0</v>
      </c>
      <c r="C316" s="460">
        <f t="shared" ref="C316:L316" si="369">C320+C324</f>
        <v>0</v>
      </c>
      <c r="D316" s="460">
        <f t="shared" si="369"/>
        <v>0</v>
      </c>
      <c r="E316" s="460">
        <f t="shared" si="369"/>
        <v>0</v>
      </c>
      <c r="F316" s="460">
        <f t="shared" si="369"/>
        <v>0</v>
      </c>
      <c r="G316" s="460">
        <f t="shared" si="369"/>
        <v>0</v>
      </c>
      <c r="H316" s="460">
        <f t="shared" si="369"/>
        <v>0</v>
      </c>
      <c r="I316" s="460">
        <f t="shared" si="369"/>
        <v>0</v>
      </c>
      <c r="J316" s="460">
        <f t="shared" si="369"/>
        <v>0</v>
      </c>
      <c r="K316" s="460">
        <f t="shared" si="369"/>
        <v>0</v>
      </c>
      <c r="L316" s="461">
        <f t="shared" si="369"/>
        <v>0</v>
      </c>
      <c r="M316" s="117"/>
      <c r="N316" s="117"/>
      <c r="O316" s="117"/>
      <c r="P316" s="117"/>
      <c r="Q316" s="466"/>
      <c r="R316" s="466"/>
      <c r="S316" s="466"/>
      <c r="T316" s="466"/>
      <c r="U316" s="466"/>
      <c r="V316" s="466"/>
      <c r="W316" s="466"/>
      <c r="X316" s="466"/>
      <c r="Y316" s="466"/>
      <c r="Z316" s="466"/>
      <c r="AA316" s="466"/>
      <c r="AB316" s="466"/>
      <c r="AC316" s="466"/>
      <c r="AD316" s="466"/>
      <c r="AE316" s="466"/>
      <c r="AF316" s="466"/>
      <c r="AG316" s="466"/>
      <c r="AH316" s="466"/>
      <c r="AI316" s="466"/>
      <c r="AJ316" s="466"/>
      <c r="AK316" s="466"/>
      <c r="AL316" s="466"/>
      <c r="AM316" s="466"/>
      <c r="AN316" s="466"/>
      <c r="AO316" s="466"/>
      <c r="AP316" s="466"/>
      <c r="AQ316" s="466"/>
      <c r="AR316" s="466"/>
      <c r="AS316" s="466"/>
      <c r="AT316" s="466"/>
      <c r="AU316" s="466"/>
      <c r="AV316" s="466"/>
      <c r="AW316" s="466"/>
      <c r="AX316" s="466"/>
      <c r="AY316" s="466"/>
      <c r="AZ316" s="466"/>
      <c r="BA316" s="466"/>
      <c r="BB316" s="466"/>
      <c r="BC316" s="466"/>
    </row>
    <row r="317" spans="1:55" s="122" customFormat="1" ht="39" x14ac:dyDescent="0.3">
      <c r="A317" s="510" t="s">
        <v>505</v>
      </c>
      <c r="B317" s="511">
        <f>B319+B320</f>
        <v>0</v>
      </c>
      <c r="C317" s="511">
        <f t="shared" ref="C317" si="370">C319+C320</f>
        <v>0</v>
      </c>
      <c r="D317" s="511">
        <f t="shared" ref="D317" si="371">D319+D320</f>
        <v>0</v>
      </c>
      <c r="E317" s="511">
        <f t="shared" ref="E317" si="372">E319+E320</f>
        <v>0</v>
      </c>
      <c r="F317" s="511">
        <f t="shared" ref="F317" si="373">F319+F320</f>
        <v>0</v>
      </c>
      <c r="G317" s="511">
        <f t="shared" ref="G317" si="374">G319+G320</f>
        <v>0</v>
      </c>
      <c r="H317" s="511">
        <f t="shared" ref="H317" si="375">H319+H320</f>
        <v>0</v>
      </c>
      <c r="I317" s="511">
        <f t="shared" ref="I317" si="376">I319+I320</f>
        <v>0</v>
      </c>
      <c r="J317" s="511">
        <f t="shared" ref="J317" si="377">J319+J320</f>
        <v>0</v>
      </c>
      <c r="K317" s="511">
        <f t="shared" ref="K317" si="378">K319+K320</f>
        <v>0</v>
      </c>
      <c r="L317" s="512">
        <f t="shared" ref="L317" si="379">L319+L320</f>
        <v>0</v>
      </c>
      <c r="M317" s="117"/>
      <c r="N317" s="117"/>
      <c r="O317" s="117"/>
      <c r="P317" s="117"/>
    </row>
    <row r="318" spans="1:55" s="405" customFormat="1" x14ac:dyDescent="0.3">
      <c r="A318" s="547" t="s">
        <v>464</v>
      </c>
      <c r="B318" s="545">
        <f>B319+B320</f>
        <v>0</v>
      </c>
      <c r="C318" s="545">
        <f t="shared" ref="C318:L318" si="380">C319+C320</f>
        <v>0</v>
      </c>
      <c r="D318" s="545">
        <f t="shared" si="380"/>
        <v>0</v>
      </c>
      <c r="E318" s="545">
        <f t="shared" si="380"/>
        <v>0</v>
      </c>
      <c r="F318" s="545">
        <f t="shared" si="380"/>
        <v>0</v>
      </c>
      <c r="G318" s="545">
        <f t="shared" si="380"/>
        <v>0</v>
      </c>
      <c r="H318" s="545">
        <f t="shared" si="380"/>
        <v>0</v>
      </c>
      <c r="I318" s="545">
        <f t="shared" si="380"/>
        <v>0</v>
      </c>
      <c r="J318" s="545">
        <f t="shared" si="380"/>
        <v>0</v>
      </c>
      <c r="K318" s="545">
        <f t="shared" si="380"/>
        <v>0</v>
      </c>
      <c r="L318" s="546">
        <f t="shared" si="380"/>
        <v>0</v>
      </c>
      <c r="M318" s="117"/>
      <c r="N318" s="117"/>
      <c r="O318" s="117"/>
      <c r="P318" s="117"/>
    </row>
    <row r="319" spans="1:55" s="405" customFormat="1" hidden="1" x14ac:dyDescent="0.3">
      <c r="A319" s="406" t="s">
        <v>15</v>
      </c>
      <c r="B319" s="407">
        <v>0</v>
      </c>
      <c r="C319" s="407">
        <v>0</v>
      </c>
      <c r="D319" s="407">
        <v>0</v>
      </c>
      <c r="E319" s="407">
        <v>0</v>
      </c>
      <c r="F319" s="407">
        <v>0</v>
      </c>
      <c r="G319" s="407">
        <f>$B$319/6</f>
        <v>0</v>
      </c>
      <c r="H319" s="407">
        <f t="shared" ref="H319:L319" si="381">$B$319/6</f>
        <v>0</v>
      </c>
      <c r="I319" s="407">
        <f t="shared" si="381"/>
        <v>0</v>
      </c>
      <c r="J319" s="407">
        <f t="shared" si="381"/>
        <v>0</v>
      </c>
      <c r="K319" s="407">
        <f t="shared" si="381"/>
        <v>0</v>
      </c>
      <c r="L319" s="408">
        <f t="shared" si="381"/>
        <v>0</v>
      </c>
      <c r="M319" s="117"/>
      <c r="N319" s="117"/>
      <c r="O319" s="117"/>
      <c r="P319" s="117"/>
      <c r="Q319" s="423"/>
      <c r="R319" s="423"/>
      <c r="S319" s="423"/>
      <c r="T319" s="423"/>
      <c r="U319" s="423"/>
      <c r="V319" s="423"/>
      <c r="W319" s="423"/>
      <c r="X319" s="423"/>
      <c r="Y319" s="423"/>
      <c r="Z319" s="423"/>
      <c r="AA319" s="423"/>
      <c r="AB319" s="423"/>
      <c r="AC319" s="423"/>
      <c r="AD319" s="423"/>
      <c r="AE319" s="423"/>
      <c r="AF319" s="423"/>
      <c r="AG319" s="423"/>
      <c r="AH319" s="423"/>
      <c r="AI319" s="423"/>
      <c r="AJ319" s="423"/>
      <c r="AK319" s="423"/>
      <c r="AL319" s="423"/>
      <c r="AM319" s="423"/>
      <c r="AN319" s="423"/>
      <c r="AO319" s="423"/>
      <c r="AP319" s="423"/>
      <c r="AQ319" s="423"/>
      <c r="AR319" s="423"/>
      <c r="AS319" s="423"/>
      <c r="AT319" s="423"/>
      <c r="AU319" s="423"/>
      <c r="AV319" s="423"/>
      <c r="AW319" s="423"/>
      <c r="AX319" s="423"/>
      <c r="AY319" s="423"/>
      <c r="AZ319" s="423"/>
      <c r="BA319" s="423"/>
      <c r="BB319" s="423"/>
      <c r="BC319" s="423"/>
    </row>
    <row r="320" spans="1:55" s="405" customFormat="1" ht="52" hidden="1" x14ac:dyDescent="0.3">
      <c r="A320" s="406" t="s">
        <v>16</v>
      </c>
      <c r="B320" s="407">
        <v>0</v>
      </c>
      <c r="C320" s="407">
        <v>0</v>
      </c>
      <c r="D320" s="407">
        <v>0</v>
      </c>
      <c r="E320" s="407">
        <v>0</v>
      </c>
      <c r="F320" s="407">
        <v>0</v>
      </c>
      <c r="G320" s="407">
        <f>$B$320/6</f>
        <v>0</v>
      </c>
      <c r="H320" s="407">
        <f t="shared" ref="H320:L320" si="382">$B$320/6</f>
        <v>0</v>
      </c>
      <c r="I320" s="407">
        <f t="shared" si="382"/>
        <v>0</v>
      </c>
      <c r="J320" s="407">
        <f t="shared" si="382"/>
        <v>0</v>
      </c>
      <c r="K320" s="407">
        <f t="shared" si="382"/>
        <v>0</v>
      </c>
      <c r="L320" s="408">
        <f t="shared" si="382"/>
        <v>0</v>
      </c>
      <c r="M320" s="117"/>
      <c r="N320" s="117"/>
      <c r="O320" s="117"/>
      <c r="P320" s="117"/>
      <c r="Q320" s="486"/>
      <c r="R320" s="486"/>
      <c r="S320" s="486"/>
      <c r="T320" s="486"/>
      <c r="U320" s="486"/>
      <c r="V320" s="486"/>
      <c r="W320" s="486"/>
      <c r="X320" s="486"/>
      <c r="Y320" s="486"/>
      <c r="Z320" s="486"/>
      <c r="AA320" s="486"/>
      <c r="AB320" s="486"/>
      <c r="AC320" s="486"/>
      <c r="AD320" s="486"/>
      <c r="AE320" s="486"/>
      <c r="AF320" s="486"/>
      <c r="AG320" s="486"/>
      <c r="AH320" s="486"/>
      <c r="AI320" s="486"/>
      <c r="AJ320" s="486"/>
      <c r="AK320" s="486"/>
      <c r="AL320" s="486"/>
      <c r="AM320" s="486"/>
      <c r="AN320" s="486"/>
      <c r="AO320" s="486"/>
      <c r="AP320" s="486"/>
      <c r="AQ320" s="486"/>
      <c r="AR320" s="486"/>
      <c r="AS320" s="486"/>
      <c r="AT320" s="486"/>
      <c r="AU320" s="486"/>
      <c r="AV320" s="486"/>
      <c r="AW320" s="486"/>
      <c r="AX320" s="486"/>
      <c r="AY320" s="486"/>
      <c r="AZ320" s="486"/>
      <c r="BA320" s="486"/>
      <c r="BB320" s="486"/>
      <c r="BC320" s="486"/>
    </row>
    <row r="321" spans="1:55" s="405" customFormat="1" ht="49.5" customHeight="1" x14ac:dyDescent="0.3">
      <c r="A321" s="402" t="s">
        <v>506</v>
      </c>
      <c r="B321" s="403">
        <f>B323+B324</f>
        <v>1000000</v>
      </c>
      <c r="C321" s="403">
        <f t="shared" ref="C321" si="383">C323+C324</f>
        <v>0</v>
      </c>
      <c r="D321" s="403">
        <f t="shared" ref="D321" si="384">D323+D324</f>
        <v>0</v>
      </c>
      <c r="E321" s="403">
        <f t="shared" ref="E321" si="385">E323+E324</f>
        <v>0</v>
      </c>
      <c r="F321" s="403">
        <f t="shared" ref="F321" si="386">F323+F324</f>
        <v>0</v>
      </c>
      <c r="G321" s="403">
        <f t="shared" ref="G321" si="387">G323+G324</f>
        <v>166666.66666666666</v>
      </c>
      <c r="H321" s="403">
        <f t="shared" ref="H321" si="388">H323+H324</f>
        <v>166666.66666666666</v>
      </c>
      <c r="I321" s="403">
        <f t="shared" ref="I321" si="389">I323+I324</f>
        <v>166666.66666666666</v>
      </c>
      <c r="J321" s="403">
        <f t="shared" ref="J321" si="390">J323+J324</f>
        <v>166666.66666666666</v>
      </c>
      <c r="K321" s="403">
        <f t="shared" ref="K321" si="391">K323+K324</f>
        <v>166666.66666666666</v>
      </c>
      <c r="L321" s="404">
        <f t="shared" ref="L321" si="392">L323+L324</f>
        <v>166666.66666666666</v>
      </c>
      <c r="M321" s="117"/>
      <c r="N321" s="117"/>
      <c r="O321" s="117"/>
      <c r="P321" s="117"/>
      <c r="Q321" s="486"/>
      <c r="R321" s="486"/>
      <c r="S321" s="486"/>
      <c r="T321" s="486"/>
      <c r="U321" s="486"/>
      <c r="V321" s="486"/>
      <c r="W321" s="486"/>
      <c r="X321" s="486"/>
      <c r="Y321" s="486"/>
      <c r="Z321" s="486"/>
      <c r="AA321" s="486"/>
      <c r="AB321" s="486"/>
      <c r="AC321" s="486"/>
      <c r="AD321" s="486"/>
      <c r="AE321" s="486"/>
      <c r="AF321" s="486"/>
      <c r="AG321" s="486"/>
      <c r="AH321" s="486"/>
      <c r="AI321" s="486"/>
      <c r="AJ321" s="486"/>
      <c r="AK321" s="486"/>
      <c r="AL321" s="486"/>
      <c r="AM321" s="486"/>
      <c r="AN321" s="486"/>
      <c r="AO321" s="486"/>
      <c r="AP321" s="486"/>
      <c r="AQ321" s="486"/>
      <c r="AR321" s="486"/>
      <c r="AS321" s="486"/>
      <c r="AT321" s="486"/>
      <c r="AU321" s="486"/>
      <c r="AV321" s="486"/>
      <c r="AW321" s="486"/>
      <c r="AX321" s="486"/>
      <c r="AY321" s="486"/>
      <c r="AZ321" s="486"/>
      <c r="BA321" s="486"/>
      <c r="BB321" s="486"/>
      <c r="BC321" s="486"/>
    </row>
    <row r="322" spans="1:55" s="405" customFormat="1" x14ac:dyDescent="0.3">
      <c r="A322" s="547" t="s">
        <v>464</v>
      </c>
      <c r="B322" s="545">
        <f>B323+B324</f>
        <v>1000000</v>
      </c>
      <c r="C322" s="545">
        <f t="shared" ref="C322:L322" si="393">C323+C324</f>
        <v>0</v>
      </c>
      <c r="D322" s="545">
        <f t="shared" si="393"/>
        <v>0</v>
      </c>
      <c r="E322" s="545">
        <f t="shared" si="393"/>
        <v>0</v>
      </c>
      <c r="F322" s="545">
        <f t="shared" si="393"/>
        <v>0</v>
      </c>
      <c r="G322" s="545">
        <f t="shared" si="393"/>
        <v>166666.66666666666</v>
      </c>
      <c r="H322" s="545">
        <f t="shared" si="393"/>
        <v>166666.66666666666</v>
      </c>
      <c r="I322" s="545">
        <f t="shared" si="393"/>
        <v>166666.66666666666</v>
      </c>
      <c r="J322" s="545">
        <f t="shared" si="393"/>
        <v>166666.66666666666</v>
      </c>
      <c r="K322" s="545">
        <f t="shared" si="393"/>
        <v>166666.66666666666</v>
      </c>
      <c r="L322" s="546">
        <f t="shared" si="393"/>
        <v>166666.66666666666</v>
      </c>
      <c r="M322" s="117"/>
      <c r="N322" s="117"/>
      <c r="O322" s="117"/>
      <c r="P322" s="117"/>
    </row>
    <row r="323" spans="1:55" s="405" customFormat="1" ht="13.5" thickBot="1" x14ac:dyDescent="0.35">
      <c r="A323" s="406" t="s">
        <v>15</v>
      </c>
      <c r="B323" s="407">
        <f>'3.PIELIKUMS'!J37</f>
        <v>1000000</v>
      </c>
      <c r="C323" s="407">
        <v>0</v>
      </c>
      <c r="D323" s="407">
        <v>0</v>
      </c>
      <c r="E323" s="407">
        <v>0</v>
      </c>
      <c r="F323" s="407">
        <v>0</v>
      </c>
      <c r="G323" s="407">
        <f>$B$323/6</f>
        <v>166666.66666666666</v>
      </c>
      <c r="H323" s="407">
        <f t="shared" ref="H323:L323" si="394">$B$323/6</f>
        <v>166666.66666666666</v>
      </c>
      <c r="I323" s="407">
        <f t="shared" si="394"/>
        <v>166666.66666666666</v>
      </c>
      <c r="J323" s="407">
        <f t="shared" si="394"/>
        <v>166666.66666666666</v>
      </c>
      <c r="K323" s="407">
        <f t="shared" si="394"/>
        <v>166666.66666666666</v>
      </c>
      <c r="L323" s="408">
        <f t="shared" si="394"/>
        <v>166666.66666666666</v>
      </c>
      <c r="M323" s="117"/>
      <c r="N323" s="117"/>
      <c r="O323" s="117"/>
      <c r="P323" s="117"/>
    </row>
    <row r="324" spans="1:55" s="122" customFormat="1" ht="52.5" hidden="1" thickBot="1" x14ac:dyDescent="0.35">
      <c r="A324" s="150" t="s">
        <v>16</v>
      </c>
      <c r="B324" s="177">
        <v>0</v>
      </c>
      <c r="C324" s="177">
        <v>0</v>
      </c>
      <c r="D324" s="177">
        <v>0</v>
      </c>
      <c r="E324" s="177">
        <v>0</v>
      </c>
      <c r="F324" s="177">
        <v>0</v>
      </c>
      <c r="G324" s="177">
        <f>$B$324/6</f>
        <v>0</v>
      </c>
      <c r="H324" s="177">
        <f t="shared" ref="H324:L324" si="395">$B$324/6</f>
        <v>0</v>
      </c>
      <c r="I324" s="177">
        <f t="shared" si="395"/>
        <v>0</v>
      </c>
      <c r="J324" s="177">
        <f t="shared" si="395"/>
        <v>0</v>
      </c>
      <c r="K324" s="177">
        <f t="shared" si="395"/>
        <v>0</v>
      </c>
      <c r="L324" s="179">
        <f t="shared" si="395"/>
        <v>0</v>
      </c>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c r="BB324" s="117"/>
      <c r="BC324" s="117"/>
    </row>
    <row r="325" spans="1:55" s="122" customFormat="1" ht="27.65" customHeight="1" x14ac:dyDescent="0.3">
      <c r="A325" s="447" t="s">
        <v>507</v>
      </c>
      <c r="B325" s="652"/>
      <c r="C325" s="652"/>
      <c r="D325" s="652"/>
      <c r="E325" s="652"/>
      <c r="F325" s="652"/>
      <c r="G325" s="652"/>
      <c r="H325" s="652"/>
      <c r="I325" s="652"/>
      <c r="J325" s="652"/>
      <c r="K325" s="652"/>
      <c r="L325" s="653"/>
      <c r="M325" s="117"/>
      <c r="N325" s="117"/>
      <c r="O325" s="117"/>
      <c r="P325" s="117"/>
      <c r="Q325" s="397"/>
      <c r="R325" s="397"/>
      <c r="S325" s="397"/>
      <c r="T325" s="397"/>
      <c r="U325" s="397"/>
      <c r="V325" s="397"/>
      <c r="W325" s="397"/>
      <c r="X325" s="397"/>
      <c r="Y325" s="397"/>
      <c r="Z325" s="397"/>
      <c r="AA325" s="397"/>
      <c r="AB325" s="397"/>
      <c r="AC325" s="397"/>
      <c r="AD325" s="397"/>
      <c r="AE325" s="397"/>
      <c r="AF325" s="397"/>
      <c r="AG325" s="397"/>
      <c r="AH325" s="397"/>
      <c r="AI325" s="397"/>
      <c r="AJ325" s="397"/>
      <c r="AK325" s="397"/>
      <c r="AL325" s="397"/>
      <c r="AM325" s="397"/>
      <c r="AN325" s="397"/>
      <c r="AO325" s="397"/>
      <c r="AP325" s="397"/>
      <c r="AQ325" s="397"/>
      <c r="AR325" s="397"/>
      <c r="AS325" s="397"/>
      <c r="AT325" s="397"/>
      <c r="AU325" s="397"/>
      <c r="AV325" s="397"/>
      <c r="AW325" s="397"/>
      <c r="AX325" s="397"/>
      <c r="AY325" s="397"/>
      <c r="AZ325" s="397"/>
      <c r="BA325" s="397"/>
      <c r="BB325" s="397"/>
      <c r="BC325" s="397"/>
    </row>
    <row r="326" spans="1:55" s="122" customFormat="1" ht="17.25" customHeight="1" x14ac:dyDescent="0.3">
      <c r="A326" s="436" t="s">
        <v>9</v>
      </c>
      <c r="B326" s="584">
        <f>B330</f>
        <v>43500000</v>
      </c>
      <c r="C326" s="584">
        <f t="shared" ref="C326:L326" si="396">C330</f>
        <v>0</v>
      </c>
      <c r="D326" s="584">
        <f t="shared" si="396"/>
        <v>0</v>
      </c>
      <c r="E326" s="584">
        <f t="shared" si="396"/>
        <v>0</v>
      </c>
      <c r="F326" s="584">
        <f t="shared" si="396"/>
        <v>0</v>
      </c>
      <c r="G326" s="584">
        <f t="shared" si="396"/>
        <v>7250000</v>
      </c>
      <c r="H326" s="584">
        <f t="shared" si="396"/>
        <v>7250000</v>
      </c>
      <c r="I326" s="584">
        <f t="shared" si="396"/>
        <v>7250000</v>
      </c>
      <c r="J326" s="584">
        <f t="shared" si="396"/>
        <v>7250000</v>
      </c>
      <c r="K326" s="584">
        <f t="shared" si="396"/>
        <v>7250000</v>
      </c>
      <c r="L326" s="585">
        <f t="shared" si="396"/>
        <v>7250000</v>
      </c>
      <c r="M326" s="117"/>
      <c r="N326" s="117"/>
      <c r="O326" s="117"/>
      <c r="P326" s="117"/>
      <c r="Q326" s="397"/>
      <c r="R326" s="397"/>
      <c r="S326" s="397"/>
      <c r="T326" s="397"/>
      <c r="U326" s="397"/>
      <c r="V326" s="397"/>
      <c r="W326" s="397"/>
      <c r="X326" s="397"/>
      <c r="Y326" s="397"/>
      <c r="Z326" s="397"/>
      <c r="AA326" s="397"/>
      <c r="AB326" s="397"/>
      <c r="AC326" s="397"/>
      <c r="AD326" s="397"/>
      <c r="AE326" s="397"/>
      <c r="AF326" s="397"/>
      <c r="AG326" s="397"/>
      <c r="AH326" s="397"/>
      <c r="AI326" s="397"/>
      <c r="AJ326" s="397"/>
      <c r="AK326" s="397"/>
      <c r="AL326" s="397"/>
      <c r="AM326" s="397"/>
      <c r="AN326" s="397"/>
      <c r="AO326" s="397"/>
      <c r="AP326" s="397"/>
      <c r="AQ326" s="397"/>
      <c r="AR326" s="397"/>
      <c r="AS326" s="397"/>
      <c r="AT326" s="397"/>
      <c r="AU326" s="397"/>
      <c r="AV326" s="397"/>
      <c r="AW326" s="397"/>
      <c r="AX326" s="397"/>
      <c r="AY326" s="397"/>
      <c r="AZ326" s="397"/>
      <c r="BA326" s="397"/>
      <c r="BB326" s="397"/>
      <c r="BC326" s="397"/>
    </row>
    <row r="327" spans="1:55" hidden="1" x14ac:dyDescent="0.3">
      <c r="A327" s="433" t="s">
        <v>10</v>
      </c>
      <c r="B327" s="434"/>
      <c r="C327" s="434"/>
      <c r="D327" s="434"/>
      <c r="E327" s="434"/>
      <c r="F327" s="434"/>
      <c r="G327" s="434"/>
      <c r="H327" s="434"/>
      <c r="I327" s="434"/>
      <c r="J327" s="434"/>
      <c r="K327" s="434"/>
      <c r="L327" s="435"/>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row>
    <row r="328" spans="1:55" hidden="1" x14ac:dyDescent="0.3">
      <c r="A328" s="433" t="s">
        <v>11</v>
      </c>
      <c r="B328" s="434"/>
      <c r="C328" s="434"/>
      <c r="D328" s="434"/>
      <c r="E328" s="434"/>
      <c r="F328" s="434"/>
      <c r="G328" s="434"/>
      <c r="H328" s="434"/>
      <c r="I328" s="434"/>
      <c r="J328" s="434"/>
      <c r="K328" s="434"/>
      <c r="L328" s="435"/>
    </row>
    <row r="329" spans="1:55" ht="26" hidden="1" x14ac:dyDescent="0.3">
      <c r="A329" s="433" t="s">
        <v>12</v>
      </c>
      <c r="B329" s="434"/>
      <c r="C329" s="434"/>
      <c r="D329" s="434"/>
      <c r="E329" s="434"/>
      <c r="F329" s="434"/>
      <c r="G329" s="434"/>
      <c r="H329" s="434"/>
      <c r="I329" s="434"/>
      <c r="J329" s="434"/>
      <c r="K329" s="434"/>
      <c r="L329" s="435"/>
      <c r="Q329" s="397"/>
      <c r="R329" s="397"/>
      <c r="S329" s="397"/>
      <c r="T329" s="397"/>
      <c r="U329" s="397"/>
      <c r="V329" s="397"/>
      <c r="W329" s="397"/>
      <c r="X329" s="397"/>
      <c r="Y329" s="397"/>
      <c r="Z329" s="397"/>
      <c r="AA329" s="397"/>
      <c r="AB329" s="397"/>
      <c r="AC329" s="397"/>
      <c r="AD329" s="397"/>
      <c r="AE329" s="397"/>
      <c r="AF329" s="397"/>
      <c r="AG329" s="397"/>
      <c r="AH329" s="397"/>
      <c r="AI329" s="397"/>
      <c r="AJ329" s="397"/>
      <c r="AK329" s="397"/>
      <c r="AL329" s="397"/>
      <c r="AM329" s="397"/>
      <c r="AN329" s="397"/>
      <c r="AO329" s="397"/>
      <c r="AP329" s="397"/>
      <c r="AQ329" s="397"/>
      <c r="AR329" s="397"/>
      <c r="AS329" s="397"/>
      <c r="AT329" s="397"/>
      <c r="AU329" s="397"/>
      <c r="AV329" s="397"/>
      <c r="AW329" s="397"/>
      <c r="AX329" s="397"/>
      <c r="AY329" s="397"/>
      <c r="AZ329" s="397"/>
      <c r="BA329" s="397"/>
      <c r="BB329" s="397"/>
      <c r="BC329" s="397"/>
    </row>
    <row r="330" spans="1:55" s="122" customFormat="1" x14ac:dyDescent="0.3">
      <c r="A330" s="436" t="s">
        <v>13</v>
      </c>
      <c r="B330" s="584">
        <f>B332+B333</f>
        <v>43500000</v>
      </c>
      <c r="C330" s="584">
        <f t="shared" ref="C330:L330" si="397">C332+C333</f>
        <v>0</v>
      </c>
      <c r="D330" s="584">
        <f t="shared" si="397"/>
        <v>0</v>
      </c>
      <c r="E330" s="584">
        <f t="shared" si="397"/>
        <v>0</v>
      </c>
      <c r="F330" s="584">
        <f t="shared" si="397"/>
        <v>0</v>
      </c>
      <c r="G330" s="584">
        <f t="shared" si="397"/>
        <v>7250000</v>
      </c>
      <c r="H330" s="584">
        <f t="shared" si="397"/>
        <v>7250000</v>
      </c>
      <c r="I330" s="584">
        <f t="shared" si="397"/>
        <v>7250000</v>
      </c>
      <c r="J330" s="584">
        <f t="shared" si="397"/>
        <v>7250000</v>
      </c>
      <c r="K330" s="584">
        <f t="shared" si="397"/>
        <v>7250000</v>
      </c>
      <c r="L330" s="585">
        <f t="shared" si="397"/>
        <v>7250000</v>
      </c>
      <c r="M330" s="117"/>
      <c r="N330" s="117"/>
      <c r="O330" s="117"/>
      <c r="P330" s="117"/>
      <c r="Q330" s="397"/>
      <c r="R330" s="397"/>
      <c r="S330" s="397"/>
      <c r="T330" s="397"/>
      <c r="U330" s="397"/>
      <c r="V330" s="397"/>
      <c r="W330" s="397"/>
      <c r="X330" s="397"/>
      <c r="Y330" s="397"/>
      <c r="Z330" s="397"/>
      <c r="AA330" s="397"/>
      <c r="AB330" s="397"/>
      <c r="AC330" s="397"/>
      <c r="AD330" s="397"/>
      <c r="AE330" s="397"/>
      <c r="AF330" s="397"/>
      <c r="AG330" s="397"/>
      <c r="AH330" s="397"/>
      <c r="AI330" s="397"/>
      <c r="AJ330" s="397"/>
      <c r="AK330" s="397"/>
      <c r="AL330" s="397"/>
      <c r="AM330" s="397"/>
      <c r="AN330" s="397"/>
      <c r="AO330" s="397"/>
      <c r="AP330" s="397"/>
      <c r="AQ330" s="397"/>
      <c r="AR330" s="397"/>
      <c r="AS330" s="397"/>
      <c r="AT330" s="397"/>
      <c r="AU330" s="397"/>
      <c r="AV330" s="397"/>
      <c r="AW330" s="397"/>
      <c r="AX330" s="397"/>
      <c r="AY330" s="397"/>
      <c r="AZ330" s="397"/>
      <c r="BA330" s="397"/>
      <c r="BB330" s="397"/>
      <c r="BC330" s="397"/>
    </row>
    <row r="331" spans="1:55" x14ac:dyDescent="0.3">
      <c r="A331" s="433" t="s">
        <v>14</v>
      </c>
      <c r="B331" s="434"/>
      <c r="C331" s="434"/>
      <c r="D331" s="434"/>
      <c r="E331" s="434"/>
      <c r="F331" s="434"/>
      <c r="G331" s="434"/>
      <c r="H331" s="434"/>
      <c r="I331" s="434"/>
      <c r="J331" s="434"/>
      <c r="K331" s="434"/>
      <c r="L331" s="435"/>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row>
    <row r="332" spans="1:55" hidden="1" x14ac:dyDescent="0.3">
      <c r="A332" s="433" t="s">
        <v>15</v>
      </c>
      <c r="B332" s="437">
        <f>B341</f>
        <v>0</v>
      </c>
      <c r="C332" s="437">
        <f t="shared" ref="C332:K332" si="398">C341</f>
        <v>0</v>
      </c>
      <c r="D332" s="437">
        <f t="shared" si="398"/>
        <v>0</v>
      </c>
      <c r="E332" s="437">
        <f t="shared" si="398"/>
        <v>0</v>
      </c>
      <c r="F332" s="437">
        <f t="shared" si="398"/>
        <v>0</v>
      </c>
      <c r="G332" s="437">
        <f t="shared" si="398"/>
        <v>0</v>
      </c>
      <c r="H332" s="437">
        <f t="shared" si="398"/>
        <v>0</v>
      </c>
      <c r="I332" s="437">
        <f t="shared" si="398"/>
        <v>0</v>
      </c>
      <c r="J332" s="437">
        <f t="shared" si="398"/>
        <v>0</v>
      </c>
      <c r="K332" s="437">
        <f t="shared" si="398"/>
        <v>0</v>
      </c>
      <c r="L332" s="438">
        <f>L341</f>
        <v>0</v>
      </c>
    </row>
    <row r="333" spans="1:55" ht="52.5" thickBot="1" x14ac:dyDescent="0.35">
      <c r="A333" s="440" t="s">
        <v>16</v>
      </c>
      <c r="B333" s="441">
        <f>B342</f>
        <v>43500000</v>
      </c>
      <c r="C333" s="441">
        <f t="shared" ref="C333:K333" si="399">C342</f>
        <v>0</v>
      </c>
      <c r="D333" s="441">
        <f t="shared" si="399"/>
        <v>0</v>
      </c>
      <c r="E333" s="441">
        <f t="shared" si="399"/>
        <v>0</v>
      </c>
      <c r="F333" s="441">
        <f t="shared" si="399"/>
        <v>0</v>
      </c>
      <c r="G333" s="441">
        <f t="shared" si="399"/>
        <v>7250000</v>
      </c>
      <c r="H333" s="441">
        <f t="shared" si="399"/>
        <v>7250000</v>
      </c>
      <c r="I333" s="441">
        <f t="shared" si="399"/>
        <v>7250000</v>
      </c>
      <c r="J333" s="441">
        <f t="shared" si="399"/>
        <v>7250000</v>
      </c>
      <c r="K333" s="441">
        <f t="shared" si="399"/>
        <v>7250000</v>
      </c>
      <c r="L333" s="442">
        <f>L342</f>
        <v>7250000</v>
      </c>
      <c r="Q333" s="397"/>
      <c r="R333" s="397"/>
      <c r="S333" s="397"/>
      <c r="T333" s="397"/>
      <c r="U333" s="397"/>
      <c r="V333" s="397"/>
      <c r="W333" s="397"/>
      <c r="X333" s="397"/>
      <c r="Y333" s="397"/>
      <c r="Z333" s="397"/>
      <c r="AA333" s="397"/>
      <c r="AB333" s="397"/>
      <c r="AC333" s="397"/>
      <c r="AD333" s="397"/>
      <c r="AE333" s="397"/>
      <c r="AF333" s="397"/>
      <c r="AG333" s="397"/>
      <c r="AH333" s="397"/>
      <c r="AI333" s="397"/>
      <c r="AJ333" s="397"/>
      <c r="AK333" s="397"/>
      <c r="AL333" s="397"/>
      <c r="AM333" s="397"/>
      <c r="AN333" s="397"/>
      <c r="AO333" s="397"/>
      <c r="AP333" s="397"/>
      <c r="AQ333" s="397"/>
      <c r="AR333" s="397"/>
      <c r="AS333" s="397"/>
      <c r="AT333" s="397"/>
      <c r="AU333" s="397"/>
      <c r="AV333" s="397"/>
      <c r="AW333" s="397"/>
      <c r="AX333" s="397"/>
      <c r="AY333" s="397"/>
      <c r="AZ333" s="397"/>
      <c r="BA333" s="397"/>
      <c r="BB333" s="397"/>
      <c r="BC333" s="397"/>
    </row>
    <row r="334" spans="1:55" s="397" customFormat="1" x14ac:dyDescent="0.3">
      <c r="A334" s="454" t="s">
        <v>461</v>
      </c>
      <c r="B334" s="455"/>
      <c r="C334" s="455"/>
      <c r="D334" s="455"/>
      <c r="E334" s="455"/>
      <c r="F334" s="455"/>
      <c r="G334" s="455"/>
      <c r="H334" s="455"/>
      <c r="I334" s="455"/>
      <c r="J334" s="455"/>
      <c r="K334" s="455"/>
      <c r="L334" s="456"/>
      <c r="M334" s="117"/>
      <c r="N334" s="117"/>
      <c r="O334" s="117"/>
      <c r="P334" s="117"/>
    </row>
    <row r="335" spans="1:55" s="397" customFormat="1" x14ac:dyDescent="0.3">
      <c r="A335" s="252" t="s">
        <v>462</v>
      </c>
      <c r="B335" s="248"/>
      <c r="C335" s="248"/>
      <c r="D335" s="248"/>
      <c r="E335" s="248"/>
      <c r="F335" s="248"/>
      <c r="G335" s="248"/>
      <c r="H335" s="248"/>
      <c r="I335" s="248"/>
      <c r="J335" s="248"/>
      <c r="K335" s="248"/>
      <c r="L335" s="249"/>
      <c r="M335" s="117"/>
      <c r="N335" s="117"/>
      <c r="O335" s="117"/>
      <c r="P335" s="117"/>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row>
    <row r="336" spans="1:55" s="405" customFormat="1" x14ac:dyDescent="0.3">
      <c r="A336" s="480" t="s">
        <v>464</v>
      </c>
      <c r="B336" s="498">
        <f>B340</f>
        <v>43500000</v>
      </c>
      <c r="C336" s="498">
        <f t="shared" ref="C336:L336" si="400">C340</f>
        <v>0</v>
      </c>
      <c r="D336" s="498">
        <f t="shared" si="400"/>
        <v>0</v>
      </c>
      <c r="E336" s="498">
        <f t="shared" si="400"/>
        <v>0</v>
      </c>
      <c r="F336" s="498">
        <f t="shared" si="400"/>
        <v>0</v>
      </c>
      <c r="G336" s="498">
        <f t="shared" si="400"/>
        <v>7250000</v>
      </c>
      <c r="H336" s="498">
        <f t="shared" si="400"/>
        <v>7250000</v>
      </c>
      <c r="I336" s="498">
        <f t="shared" si="400"/>
        <v>7250000</v>
      </c>
      <c r="J336" s="498">
        <f t="shared" si="400"/>
        <v>7250000</v>
      </c>
      <c r="K336" s="498">
        <f t="shared" si="400"/>
        <v>7250000</v>
      </c>
      <c r="L336" s="499">
        <f t="shared" si="400"/>
        <v>7250000</v>
      </c>
      <c r="M336" s="117"/>
      <c r="N336" s="117"/>
      <c r="O336" s="117"/>
      <c r="P336" s="117"/>
    </row>
    <row r="337" spans="1:55" s="122" customFormat="1" hidden="1" x14ac:dyDescent="0.3">
      <c r="A337" s="252" t="s">
        <v>15</v>
      </c>
      <c r="B337" s="463">
        <f>B341</f>
        <v>0</v>
      </c>
      <c r="C337" s="463">
        <f t="shared" ref="C337:L337" si="401">C341</f>
        <v>0</v>
      </c>
      <c r="D337" s="463">
        <f t="shared" si="401"/>
        <v>0</v>
      </c>
      <c r="E337" s="463">
        <f t="shared" si="401"/>
        <v>0</v>
      </c>
      <c r="F337" s="463">
        <f t="shared" si="401"/>
        <v>0</v>
      </c>
      <c r="G337" s="463">
        <f t="shared" si="401"/>
        <v>0</v>
      </c>
      <c r="H337" s="463">
        <f t="shared" si="401"/>
        <v>0</v>
      </c>
      <c r="I337" s="463">
        <f t="shared" si="401"/>
        <v>0</v>
      </c>
      <c r="J337" s="463">
        <f t="shared" si="401"/>
        <v>0</v>
      </c>
      <c r="K337" s="463">
        <f t="shared" si="401"/>
        <v>0</v>
      </c>
      <c r="L337" s="493">
        <f t="shared" si="401"/>
        <v>0</v>
      </c>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117"/>
      <c r="BB337" s="117"/>
      <c r="BC337" s="117"/>
    </row>
    <row r="338" spans="1:55" s="122" customFormat="1" ht="52.5" thickBot="1" x14ac:dyDescent="0.35">
      <c r="A338" s="251" t="s">
        <v>16</v>
      </c>
      <c r="B338" s="494">
        <f>B342</f>
        <v>43500000</v>
      </c>
      <c r="C338" s="494">
        <f t="shared" ref="C338:L338" si="402">C342</f>
        <v>0</v>
      </c>
      <c r="D338" s="494">
        <f t="shared" si="402"/>
        <v>0</v>
      </c>
      <c r="E338" s="494">
        <f t="shared" si="402"/>
        <v>0</v>
      </c>
      <c r="F338" s="494">
        <f t="shared" si="402"/>
        <v>0</v>
      </c>
      <c r="G338" s="494">
        <f t="shared" si="402"/>
        <v>7250000</v>
      </c>
      <c r="H338" s="494">
        <f t="shared" si="402"/>
        <v>7250000</v>
      </c>
      <c r="I338" s="494">
        <f t="shared" si="402"/>
        <v>7250000</v>
      </c>
      <c r="J338" s="494">
        <f t="shared" si="402"/>
        <v>7250000</v>
      </c>
      <c r="K338" s="494">
        <f t="shared" si="402"/>
        <v>7250000</v>
      </c>
      <c r="L338" s="495">
        <f t="shared" si="402"/>
        <v>7250000</v>
      </c>
      <c r="M338" s="117"/>
      <c r="N338" s="117"/>
      <c r="O338" s="117"/>
      <c r="P338" s="117"/>
      <c r="Q338" s="397"/>
      <c r="R338" s="397"/>
      <c r="S338" s="397"/>
      <c r="T338" s="397"/>
      <c r="U338" s="397"/>
      <c r="V338" s="397"/>
      <c r="W338" s="397"/>
      <c r="X338" s="397"/>
      <c r="Y338" s="397"/>
      <c r="Z338" s="397"/>
      <c r="AA338" s="397"/>
      <c r="AB338" s="397"/>
      <c r="AC338" s="397"/>
      <c r="AD338" s="397"/>
      <c r="AE338" s="397"/>
      <c r="AF338" s="397"/>
      <c r="AG338" s="397"/>
      <c r="AH338" s="397"/>
      <c r="AI338" s="397"/>
      <c r="AJ338" s="397"/>
      <c r="AK338" s="397"/>
      <c r="AL338" s="397"/>
      <c r="AM338" s="397"/>
      <c r="AN338" s="397"/>
      <c r="AO338" s="397"/>
      <c r="AP338" s="397"/>
      <c r="AQ338" s="397"/>
      <c r="AR338" s="397"/>
      <c r="AS338" s="397"/>
      <c r="AT338" s="397"/>
      <c r="AU338" s="397"/>
      <c r="AV338" s="397"/>
      <c r="AW338" s="397"/>
      <c r="AX338" s="397"/>
      <c r="AY338" s="397"/>
      <c r="AZ338" s="397"/>
      <c r="BA338" s="397"/>
      <c r="BB338" s="397"/>
      <c r="BC338" s="397"/>
    </row>
    <row r="339" spans="1:55" s="122" customFormat="1" ht="63.75" customHeight="1" x14ac:dyDescent="0.3">
      <c r="A339" s="510" t="s">
        <v>2056</v>
      </c>
      <c r="B339" s="511">
        <f>B341+B342</f>
        <v>43500000</v>
      </c>
      <c r="C339" s="511">
        <f t="shared" ref="C339" si="403">C341+C342</f>
        <v>0</v>
      </c>
      <c r="D339" s="511">
        <f t="shared" ref="D339" si="404">D341+D342</f>
        <v>0</v>
      </c>
      <c r="E339" s="511">
        <f t="shared" ref="E339" si="405">E341+E342</f>
        <v>0</v>
      </c>
      <c r="F339" s="511">
        <f t="shared" ref="F339" si="406">F341+F342</f>
        <v>0</v>
      </c>
      <c r="G339" s="511">
        <f t="shared" ref="G339" si="407">G341+G342</f>
        <v>7250000</v>
      </c>
      <c r="H339" s="511">
        <f t="shared" ref="H339" si="408">H341+H342</f>
        <v>7250000</v>
      </c>
      <c r="I339" s="511">
        <f t="shared" ref="I339" si="409">I341+I342</f>
        <v>7250000</v>
      </c>
      <c r="J339" s="511">
        <f t="shared" ref="J339" si="410">J341+J342</f>
        <v>7250000</v>
      </c>
      <c r="K339" s="511">
        <f t="shared" ref="K339" si="411">K341+K342</f>
        <v>7250000</v>
      </c>
      <c r="L339" s="512">
        <f t="shared" ref="L339" si="412">L341+L342</f>
        <v>7250000</v>
      </c>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117"/>
      <c r="BB339" s="117"/>
      <c r="BC339" s="117"/>
    </row>
    <row r="340" spans="1:55" s="405" customFormat="1" x14ac:dyDescent="0.3">
      <c r="A340" s="547" t="s">
        <v>464</v>
      </c>
      <c r="B340" s="545">
        <f>B341+B342</f>
        <v>43500000</v>
      </c>
      <c r="C340" s="545">
        <f t="shared" ref="C340:L340" si="413">C341+C342</f>
        <v>0</v>
      </c>
      <c r="D340" s="545">
        <f t="shared" si="413"/>
        <v>0</v>
      </c>
      <c r="E340" s="545">
        <f t="shared" si="413"/>
        <v>0</v>
      </c>
      <c r="F340" s="545">
        <f t="shared" si="413"/>
        <v>0</v>
      </c>
      <c r="G340" s="545">
        <f t="shared" si="413"/>
        <v>7250000</v>
      </c>
      <c r="H340" s="545">
        <f t="shared" si="413"/>
        <v>7250000</v>
      </c>
      <c r="I340" s="545">
        <f t="shared" si="413"/>
        <v>7250000</v>
      </c>
      <c r="J340" s="545">
        <f t="shared" si="413"/>
        <v>7250000</v>
      </c>
      <c r="K340" s="545">
        <f t="shared" si="413"/>
        <v>7250000</v>
      </c>
      <c r="L340" s="546">
        <f t="shared" si="413"/>
        <v>7250000</v>
      </c>
      <c r="M340" s="117"/>
      <c r="N340" s="117"/>
      <c r="O340" s="117"/>
      <c r="P340" s="117"/>
      <c r="Q340" s="423"/>
      <c r="R340" s="423"/>
      <c r="S340" s="423"/>
      <c r="T340" s="423"/>
      <c r="U340" s="423"/>
      <c r="V340" s="423"/>
      <c r="W340" s="423"/>
      <c r="X340" s="423"/>
      <c r="Y340" s="423"/>
      <c r="Z340" s="423"/>
      <c r="AA340" s="423"/>
      <c r="AB340" s="423"/>
      <c r="AC340" s="423"/>
      <c r="AD340" s="423"/>
      <c r="AE340" s="423"/>
      <c r="AF340" s="423"/>
      <c r="AG340" s="423"/>
      <c r="AH340" s="423"/>
      <c r="AI340" s="423"/>
      <c r="AJ340" s="423"/>
      <c r="AK340" s="423"/>
      <c r="AL340" s="423"/>
      <c r="AM340" s="423"/>
      <c r="AN340" s="423"/>
      <c r="AO340" s="423"/>
      <c r="AP340" s="423"/>
      <c r="AQ340" s="423"/>
      <c r="AR340" s="423"/>
      <c r="AS340" s="423"/>
      <c r="AT340" s="423"/>
      <c r="AU340" s="423"/>
      <c r="AV340" s="423"/>
      <c r="AW340" s="423"/>
      <c r="AX340" s="423"/>
      <c r="AY340" s="423"/>
      <c r="AZ340" s="423"/>
      <c r="BA340" s="423"/>
      <c r="BB340" s="423"/>
      <c r="BC340" s="423"/>
    </row>
    <row r="341" spans="1:55" s="122" customFormat="1" hidden="1" x14ac:dyDescent="0.3">
      <c r="A341" s="148" t="s">
        <v>15</v>
      </c>
      <c r="B341" s="149">
        <v>0</v>
      </c>
      <c r="C341" s="149">
        <v>0</v>
      </c>
      <c r="D341" s="149">
        <v>0</v>
      </c>
      <c r="E341" s="149">
        <v>0</v>
      </c>
      <c r="F341" s="149">
        <v>0</v>
      </c>
      <c r="G341" s="149">
        <f>$B$341/6</f>
        <v>0</v>
      </c>
      <c r="H341" s="149">
        <f t="shared" ref="H341:L341" si="414">$B$341/6</f>
        <v>0</v>
      </c>
      <c r="I341" s="149">
        <f t="shared" si="414"/>
        <v>0</v>
      </c>
      <c r="J341" s="149">
        <f t="shared" si="414"/>
        <v>0</v>
      </c>
      <c r="K341" s="149">
        <f t="shared" si="414"/>
        <v>0</v>
      </c>
      <c r="L341" s="178">
        <f t="shared" si="414"/>
        <v>0</v>
      </c>
      <c r="M341" s="117"/>
      <c r="N341" s="117"/>
      <c r="O341" s="117"/>
      <c r="P341" s="117"/>
      <c r="Q341" s="397"/>
      <c r="R341" s="397"/>
      <c r="S341" s="397"/>
      <c r="T341" s="397"/>
      <c r="U341" s="397"/>
      <c r="V341" s="397"/>
      <c r="W341" s="397"/>
      <c r="X341" s="397"/>
      <c r="Y341" s="397"/>
      <c r="Z341" s="397"/>
      <c r="AA341" s="397"/>
      <c r="AB341" s="397"/>
      <c r="AC341" s="397"/>
      <c r="AD341" s="397"/>
      <c r="AE341" s="397"/>
      <c r="AF341" s="397"/>
      <c r="AG341" s="397"/>
      <c r="AH341" s="397"/>
      <c r="AI341" s="397"/>
      <c r="AJ341" s="397"/>
      <c r="AK341" s="397"/>
      <c r="AL341" s="397"/>
      <c r="AM341" s="397"/>
      <c r="AN341" s="397"/>
      <c r="AO341" s="397"/>
      <c r="AP341" s="397"/>
      <c r="AQ341" s="397"/>
      <c r="AR341" s="397"/>
      <c r="AS341" s="397"/>
      <c r="AT341" s="397"/>
      <c r="AU341" s="397"/>
      <c r="AV341" s="397"/>
      <c r="AW341" s="397"/>
      <c r="AX341" s="397"/>
      <c r="AY341" s="397"/>
      <c r="AZ341" s="397"/>
      <c r="BA341" s="397"/>
      <c r="BB341" s="397"/>
      <c r="BC341" s="397"/>
    </row>
    <row r="342" spans="1:55" s="122" customFormat="1" ht="52.5" thickBot="1" x14ac:dyDescent="0.35">
      <c r="A342" s="150" t="s">
        <v>16</v>
      </c>
      <c r="B342" s="177">
        <f>'3.PIELIKUMS'!J39</f>
        <v>43500000</v>
      </c>
      <c r="C342" s="177">
        <v>0</v>
      </c>
      <c r="D342" s="177">
        <v>0</v>
      </c>
      <c r="E342" s="177">
        <v>0</v>
      </c>
      <c r="F342" s="177">
        <v>0</v>
      </c>
      <c r="G342" s="177">
        <f>$B$342/6</f>
        <v>7250000</v>
      </c>
      <c r="H342" s="177">
        <f t="shared" ref="H342:L342" si="415">$B$342/6</f>
        <v>7250000</v>
      </c>
      <c r="I342" s="177">
        <f t="shared" si="415"/>
        <v>7250000</v>
      </c>
      <c r="J342" s="177">
        <f t="shared" si="415"/>
        <v>7250000</v>
      </c>
      <c r="K342" s="177">
        <f t="shared" si="415"/>
        <v>7250000</v>
      </c>
      <c r="L342" s="179">
        <f t="shared" si="415"/>
        <v>7250000</v>
      </c>
      <c r="M342" s="117"/>
      <c r="N342" s="117"/>
      <c r="O342" s="117"/>
      <c r="P342" s="117"/>
      <c r="Q342" s="397"/>
      <c r="R342" s="397"/>
      <c r="S342" s="397"/>
      <c r="T342" s="397"/>
      <c r="U342" s="397"/>
      <c r="V342" s="397"/>
      <c r="W342" s="397"/>
      <c r="X342" s="397"/>
      <c r="Y342" s="397"/>
      <c r="Z342" s="397"/>
      <c r="AA342" s="397"/>
      <c r="AB342" s="397"/>
      <c r="AC342" s="397"/>
      <c r="AD342" s="397"/>
      <c r="AE342" s="397"/>
      <c r="AF342" s="397"/>
      <c r="AG342" s="397"/>
      <c r="AH342" s="397"/>
      <c r="AI342" s="397"/>
      <c r="AJ342" s="397"/>
      <c r="AK342" s="397"/>
      <c r="AL342" s="397"/>
      <c r="AM342" s="397"/>
      <c r="AN342" s="397"/>
      <c r="AO342" s="397"/>
      <c r="AP342" s="397"/>
      <c r="AQ342" s="397"/>
      <c r="AR342" s="397"/>
      <c r="AS342" s="397"/>
      <c r="AT342" s="397"/>
      <c r="AU342" s="397"/>
      <c r="AV342" s="397"/>
      <c r="AW342" s="397"/>
      <c r="AX342" s="397"/>
      <c r="AY342" s="397"/>
      <c r="AZ342" s="397"/>
      <c r="BA342" s="397"/>
      <c r="BB342" s="397"/>
      <c r="BC342" s="397"/>
    </row>
    <row r="343" spans="1:55" s="122" customFormat="1" ht="42" customHeight="1" x14ac:dyDescent="0.3">
      <c r="A343" s="447" t="s">
        <v>508</v>
      </c>
      <c r="B343" s="652"/>
      <c r="C343" s="652"/>
      <c r="D343" s="652"/>
      <c r="E343" s="652"/>
      <c r="F343" s="652"/>
      <c r="G343" s="652"/>
      <c r="H343" s="652"/>
      <c r="I343" s="652"/>
      <c r="J343" s="652"/>
      <c r="K343" s="652"/>
      <c r="L343" s="653"/>
      <c r="M343" s="117"/>
      <c r="N343" s="117"/>
      <c r="O343" s="117"/>
      <c r="P343" s="117"/>
    </row>
    <row r="344" spans="1:55" s="122" customFormat="1" ht="17.25" customHeight="1" x14ac:dyDescent="0.3">
      <c r="A344" s="436" t="s">
        <v>9</v>
      </c>
      <c r="B344" s="584">
        <f>B348</f>
        <v>19625000</v>
      </c>
      <c r="C344" s="584">
        <f t="shared" ref="C344:L344" si="416">C348</f>
        <v>0</v>
      </c>
      <c r="D344" s="584">
        <f t="shared" si="416"/>
        <v>0</v>
      </c>
      <c r="E344" s="584">
        <f t="shared" si="416"/>
        <v>0</v>
      </c>
      <c r="F344" s="584">
        <f t="shared" si="416"/>
        <v>0</v>
      </c>
      <c r="G344" s="584">
        <f t="shared" si="416"/>
        <v>3270833.3333333335</v>
      </c>
      <c r="H344" s="584">
        <f t="shared" si="416"/>
        <v>3270833.3333333335</v>
      </c>
      <c r="I344" s="584">
        <f t="shared" si="416"/>
        <v>3270833.3333333335</v>
      </c>
      <c r="J344" s="584">
        <f t="shared" si="416"/>
        <v>3270833.3333333335</v>
      </c>
      <c r="K344" s="584">
        <f t="shared" si="416"/>
        <v>3270833.3333333335</v>
      </c>
      <c r="L344" s="585">
        <f t="shared" si="416"/>
        <v>3270833.3333333335</v>
      </c>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117"/>
      <c r="BB344" s="117"/>
      <c r="BC344" s="117"/>
    </row>
    <row r="345" spans="1:55" hidden="1" x14ac:dyDescent="0.3">
      <c r="A345" s="433" t="s">
        <v>10</v>
      </c>
      <c r="B345" s="434"/>
      <c r="C345" s="434"/>
      <c r="D345" s="434"/>
      <c r="E345" s="434"/>
      <c r="F345" s="434"/>
      <c r="G345" s="434"/>
      <c r="H345" s="434"/>
      <c r="I345" s="434"/>
      <c r="J345" s="434"/>
      <c r="K345" s="434"/>
      <c r="L345" s="435"/>
      <c r="Q345" s="397"/>
      <c r="R345" s="397"/>
      <c r="S345" s="397"/>
      <c r="T345" s="397"/>
      <c r="U345" s="397"/>
      <c r="V345" s="397"/>
      <c r="W345" s="397"/>
      <c r="X345" s="397"/>
      <c r="Y345" s="397"/>
      <c r="Z345" s="397"/>
      <c r="AA345" s="397"/>
      <c r="AB345" s="397"/>
      <c r="AC345" s="397"/>
      <c r="AD345" s="397"/>
      <c r="AE345" s="397"/>
      <c r="AF345" s="397"/>
      <c r="AG345" s="397"/>
      <c r="AH345" s="397"/>
      <c r="AI345" s="397"/>
      <c r="AJ345" s="397"/>
      <c r="AK345" s="397"/>
      <c r="AL345" s="397"/>
      <c r="AM345" s="397"/>
      <c r="AN345" s="397"/>
      <c r="AO345" s="397"/>
      <c r="AP345" s="397"/>
      <c r="AQ345" s="397"/>
      <c r="AR345" s="397"/>
      <c r="AS345" s="397"/>
      <c r="AT345" s="397"/>
      <c r="AU345" s="397"/>
      <c r="AV345" s="397"/>
      <c r="AW345" s="397"/>
      <c r="AX345" s="397"/>
      <c r="AY345" s="397"/>
      <c r="AZ345" s="397"/>
      <c r="BA345" s="397"/>
      <c r="BB345" s="397"/>
      <c r="BC345" s="397"/>
    </row>
    <row r="346" spans="1:55" hidden="1" x14ac:dyDescent="0.3">
      <c r="A346" s="433" t="s">
        <v>11</v>
      </c>
      <c r="B346" s="434"/>
      <c r="C346" s="434"/>
      <c r="D346" s="434"/>
      <c r="E346" s="434"/>
      <c r="F346" s="434"/>
      <c r="G346" s="434"/>
      <c r="H346" s="434"/>
      <c r="I346" s="434"/>
      <c r="J346" s="434"/>
      <c r="K346" s="434"/>
      <c r="L346" s="435"/>
      <c r="Q346" s="397"/>
      <c r="R346" s="397"/>
      <c r="S346" s="397"/>
      <c r="T346" s="397"/>
      <c r="U346" s="397"/>
      <c r="V346" s="397"/>
      <c r="W346" s="397"/>
      <c r="X346" s="397"/>
      <c r="Y346" s="397"/>
      <c r="Z346" s="397"/>
      <c r="AA346" s="397"/>
      <c r="AB346" s="397"/>
      <c r="AC346" s="397"/>
      <c r="AD346" s="397"/>
      <c r="AE346" s="397"/>
      <c r="AF346" s="397"/>
      <c r="AG346" s="397"/>
      <c r="AH346" s="397"/>
      <c r="AI346" s="397"/>
      <c r="AJ346" s="397"/>
      <c r="AK346" s="397"/>
      <c r="AL346" s="397"/>
      <c r="AM346" s="397"/>
      <c r="AN346" s="397"/>
      <c r="AO346" s="397"/>
      <c r="AP346" s="397"/>
      <c r="AQ346" s="397"/>
      <c r="AR346" s="397"/>
      <c r="AS346" s="397"/>
      <c r="AT346" s="397"/>
      <c r="AU346" s="397"/>
      <c r="AV346" s="397"/>
      <c r="AW346" s="397"/>
      <c r="AX346" s="397"/>
      <c r="AY346" s="397"/>
      <c r="AZ346" s="397"/>
      <c r="BA346" s="397"/>
      <c r="BB346" s="397"/>
      <c r="BC346" s="397"/>
    </row>
    <row r="347" spans="1:55" ht="26" hidden="1" x14ac:dyDescent="0.3">
      <c r="A347" s="433" t="s">
        <v>12</v>
      </c>
      <c r="B347" s="434"/>
      <c r="C347" s="434"/>
      <c r="D347" s="434"/>
      <c r="E347" s="434"/>
      <c r="F347" s="434"/>
      <c r="G347" s="434"/>
      <c r="H347" s="434"/>
      <c r="I347" s="434"/>
      <c r="J347" s="434"/>
      <c r="K347" s="434"/>
      <c r="L347" s="435"/>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c r="AU347" s="122"/>
      <c r="AV347" s="122"/>
      <c r="AW347" s="122"/>
      <c r="AX347" s="122"/>
      <c r="AY347" s="122"/>
      <c r="AZ347" s="122"/>
      <c r="BA347" s="122"/>
      <c r="BB347" s="122"/>
      <c r="BC347" s="122"/>
    </row>
    <row r="348" spans="1:55" s="122" customFormat="1" x14ac:dyDescent="0.3">
      <c r="A348" s="436" t="s">
        <v>13</v>
      </c>
      <c r="B348" s="584">
        <f>B350+B351</f>
        <v>19625000</v>
      </c>
      <c r="C348" s="584">
        <f t="shared" ref="C348:L348" si="417">C350+C351</f>
        <v>0</v>
      </c>
      <c r="D348" s="584">
        <f t="shared" si="417"/>
        <v>0</v>
      </c>
      <c r="E348" s="584">
        <f t="shared" si="417"/>
        <v>0</v>
      </c>
      <c r="F348" s="584">
        <f t="shared" si="417"/>
        <v>0</v>
      </c>
      <c r="G348" s="584">
        <f t="shared" si="417"/>
        <v>3270833.3333333335</v>
      </c>
      <c r="H348" s="584">
        <f t="shared" si="417"/>
        <v>3270833.3333333335</v>
      </c>
      <c r="I348" s="584">
        <f t="shared" si="417"/>
        <v>3270833.3333333335</v>
      </c>
      <c r="J348" s="584">
        <f t="shared" si="417"/>
        <v>3270833.3333333335</v>
      </c>
      <c r="K348" s="584">
        <f t="shared" si="417"/>
        <v>3270833.3333333335</v>
      </c>
      <c r="L348" s="585">
        <f t="shared" si="417"/>
        <v>3270833.3333333335</v>
      </c>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c r="BB348" s="117"/>
      <c r="BC348" s="117"/>
    </row>
    <row r="349" spans="1:55" x14ac:dyDescent="0.3">
      <c r="A349" s="433" t="s">
        <v>14</v>
      </c>
      <c r="B349" s="434"/>
      <c r="C349" s="434"/>
      <c r="D349" s="434"/>
      <c r="E349" s="434"/>
      <c r="F349" s="434"/>
      <c r="G349" s="434"/>
      <c r="H349" s="434"/>
      <c r="I349" s="434"/>
      <c r="J349" s="434"/>
      <c r="K349" s="434"/>
      <c r="L349" s="435"/>
      <c r="Q349" s="397"/>
      <c r="R349" s="397"/>
      <c r="S349" s="397"/>
      <c r="T349" s="397"/>
      <c r="U349" s="397"/>
      <c r="V349" s="397"/>
      <c r="W349" s="397"/>
      <c r="X349" s="397"/>
      <c r="Y349" s="397"/>
      <c r="Z349" s="397"/>
      <c r="AA349" s="397"/>
      <c r="AB349" s="397"/>
      <c r="AC349" s="397"/>
      <c r="AD349" s="397"/>
      <c r="AE349" s="397"/>
      <c r="AF349" s="397"/>
      <c r="AG349" s="397"/>
      <c r="AH349" s="397"/>
      <c r="AI349" s="397"/>
      <c r="AJ349" s="397"/>
      <c r="AK349" s="397"/>
      <c r="AL349" s="397"/>
      <c r="AM349" s="397"/>
      <c r="AN349" s="397"/>
      <c r="AO349" s="397"/>
      <c r="AP349" s="397"/>
      <c r="AQ349" s="397"/>
      <c r="AR349" s="397"/>
      <c r="AS349" s="397"/>
      <c r="AT349" s="397"/>
      <c r="AU349" s="397"/>
      <c r="AV349" s="397"/>
      <c r="AW349" s="397"/>
      <c r="AX349" s="397"/>
      <c r="AY349" s="397"/>
      <c r="AZ349" s="397"/>
      <c r="BA349" s="397"/>
      <c r="BB349" s="397"/>
      <c r="BC349" s="397"/>
    </row>
    <row r="350" spans="1:55" x14ac:dyDescent="0.3">
      <c r="A350" s="433" t="s">
        <v>15</v>
      </c>
      <c r="B350" s="437">
        <f>B359+B363+B367</f>
        <v>13100000</v>
      </c>
      <c r="C350" s="437">
        <f t="shared" ref="C350:L350" si="418">C359+C363+C367</f>
        <v>0</v>
      </c>
      <c r="D350" s="437">
        <f t="shared" si="418"/>
        <v>0</v>
      </c>
      <c r="E350" s="437">
        <f t="shared" si="418"/>
        <v>0</v>
      </c>
      <c r="F350" s="437">
        <f t="shared" si="418"/>
        <v>0</v>
      </c>
      <c r="G350" s="437">
        <f t="shared" si="418"/>
        <v>2183333.3333333335</v>
      </c>
      <c r="H350" s="437">
        <f t="shared" si="418"/>
        <v>2183333.3333333335</v>
      </c>
      <c r="I350" s="437">
        <f t="shared" si="418"/>
        <v>2183333.3333333335</v>
      </c>
      <c r="J350" s="437">
        <f t="shared" si="418"/>
        <v>2183333.3333333335</v>
      </c>
      <c r="K350" s="437">
        <f t="shared" si="418"/>
        <v>2183333.3333333335</v>
      </c>
      <c r="L350" s="438">
        <f t="shared" si="418"/>
        <v>2183333.3333333335</v>
      </c>
      <c r="Q350" s="397"/>
      <c r="R350" s="397"/>
      <c r="S350" s="397"/>
      <c r="T350" s="397"/>
      <c r="U350" s="397"/>
      <c r="V350" s="397"/>
      <c r="W350" s="397"/>
      <c r="X350" s="397"/>
      <c r="Y350" s="397"/>
      <c r="Z350" s="397"/>
      <c r="AA350" s="397"/>
      <c r="AB350" s="397"/>
      <c r="AC350" s="397"/>
      <c r="AD350" s="397"/>
      <c r="AE350" s="397"/>
      <c r="AF350" s="397"/>
      <c r="AG350" s="397"/>
      <c r="AH350" s="397"/>
      <c r="AI350" s="397"/>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row>
    <row r="351" spans="1:55" ht="52.5" thickBot="1" x14ac:dyDescent="0.35">
      <c r="A351" s="440" t="s">
        <v>16</v>
      </c>
      <c r="B351" s="441">
        <f>B360+B364+B368</f>
        <v>6525000</v>
      </c>
      <c r="C351" s="441">
        <f t="shared" ref="C351:L351" si="419">C360+C364+C368</f>
        <v>0</v>
      </c>
      <c r="D351" s="441">
        <f t="shared" si="419"/>
        <v>0</v>
      </c>
      <c r="E351" s="441">
        <f t="shared" si="419"/>
        <v>0</v>
      </c>
      <c r="F351" s="441">
        <f t="shared" si="419"/>
        <v>0</v>
      </c>
      <c r="G351" s="441">
        <f t="shared" si="419"/>
        <v>1087500</v>
      </c>
      <c r="H351" s="441">
        <f t="shared" si="419"/>
        <v>1087500</v>
      </c>
      <c r="I351" s="441">
        <f t="shared" si="419"/>
        <v>1087500</v>
      </c>
      <c r="J351" s="441">
        <f t="shared" si="419"/>
        <v>1087500</v>
      </c>
      <c r="K351" s="441">
        <f t="shared" si="419"/>
        <v>1087500</v>
      </c>
      <c r="L351" s="442">
        <f t="shared" si="419"/>
        <v>1087500</v>
      </c>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c r="AS351" s="122"/>
      <c r="AT351" s="122"/>
      <c r="AU351" s="122"/>
      <c r="AV351" s="122"/>
      <c r="AW351" s="122"/>
      <c r="AX351" s="122"/>
      <c r="AY351" s="122"/>
      <c r="AZ351" s="122"/>
      <c r="BA351" s="122"/>
      <c r="BB351" s="122"/>
      <c r="BC351" s="122"/>
    </row>
    <row r="352" spans="1:55" s="397" customFormat="1" x14ac:dyDescent="0.3">
      <c r="A352" s="475" t="s">
        <v>461</v>
      </c>
      <c r="B352" s="476"/>
      <c r="C352" s="476"/>
      <c r="D352" s="476"/>
      <c r="E352" s="476"/>
      <c r="F352" s="476"/>
      <c r="G352" s="476"/>
      <c r="H352" s="476"/>
      <c r="I352" s="476"/>
      <c r="J352" s="476"/>
      <c r="K352" s="476"/>
      <c r="L352" s="47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117"/>
      <c r="BB352" s="117"/>
      <c r="BC352" s="117"/>
    </row>
    <row r="353" spans="1:55" s="397" customFormat="1" x14ac:dyDescent="0.3">
      <c r="A353" s="478" t="s">
        <v>462</v>
      </c>
      <c r="B353" s="451"/>
      <c r="C353" s="451"/>
      <c r="D353" s="451"/>
      <c r="E353" s="451"/>
      <c r="F353" s="451"/>
      <c r="G353" s="451"/>
      <c r="H353" s="451"/>
      <c r="I353" s="451"/>
      <c r="J353" s="451"/>
      <c r="K353" s="451"/>
      <c r="L353" s="479"/>
      <c r="M353" s="117"/>
      <c r="N353" s="117"/>
      <c r="O353" s="117"/>
      <c r="P353" s="117"/>
    </row>
    <row r="354" spans="1:55" s="448" customFormat="1" x14ac:dyDescent="0.3">
      <c r="A354" s="513" t="s">
        <v>464</v>
      </c>
      <c r="B354" s="451">
        <f>B358+B362+B366</f>
        <v>19625000</v>
      </c>
      <c r="C354" s="451">
        <f t="shared" ref="C354:L354" si="420">C358+C362+C366</f>
        <v>0</v>
      </c>
      <c r="D354" s="451">
        <f t="shared" si="420"/>
        <v>0</v>
      </c>
      <c r="E354" s="451">
        <f t="shared" si="420"/>
        <v>0</v>
      </c>
      <c r="F354" s="451">
        <f t="shared" si="420"/>
        <v>0</v>
      </c>
      <c r="G354" s="451">
        <f t="shared" si="420"/>
        <v>3270833.3333333335</v>
      </c>
      <c r="H354" s="451">
        <f t="shared" si="420"/>
        <v>3270833.3333333335</v>
      </c>
      <c r="I354" s="451">
        <f t="shared" si="420"/>
        <v>3270833.3333333335</v>
      </c>
      <c r="J354" s="451">
        <f t="shared" si="420"/>
        <v>3270833.3333333335</v>
      </c>
      <c r="K354" s="451">
        <f t="shared" si="420"/>
        <v>3270833.3333333335</v>
      </c>
      <c r="L354" s="479">
        <f t="shared" si="420"/>
        <v>3270833.3333333335</v>
      </c>
      <c r="M354" s="117"/>
      <c r="N354" s="117"/>
      <c r="O354" s="117"/>
      <c r="P354" s="117"/>
      <c r="Q354" s="465"/>
      <c r="R354" s="465"/>
      <c r="S354" s="465"/>
      <c r="T354" s="465"/>
      <c r="U354" s="465"/>
      <c r="V354" s="465"/>
      <c r="W354" s="465"/>
      <c r="X354" s="465"/>
      <c r="Y354" s="465"/>
      <c r="Z354" s="465"/>
      <c r="AA354" s="465"/>
      <c r="AB354" s="465"/>
      <c r="AC354" s="465"/>
      <c r="AD354" s="465"/>
      <c r="AE354" s="465"/>
      <c r="AF354" s="465"/>
      <c r="AG354" s="465"/>
      <c r="AH354" s="465"/>
      <c r="AI354" s="465"/>
      <c r="AJ354" s="465"/>
      <c r="AK354" s="465"/>
      <c r="AL354" s="465"/>
      <c r="AM354" s="465"/>
      <c r="AN354" s="465"/>
      <c r="AO354" s="465"/>
      <c r="AP354" s="465"/>
      <c r="AQ354" s="465"/>
      <c r="AR354" s="465"/>
      <c r="AS354" s="465"/>
      <c r="AT354" s="465"/>
      <c r="AU354" s="465"/>
      <c r="AV354" s="465"/>
      <c r="AW354" s="465"/>
      <c r="AX354" s="465"/>
      <c r="AY354" s="465"/>
      <c r="AZ354" s="465"/>
      <c r="BA354" s="465"/>
      <c r="BB354" s="465"/>
      <c r="BC354" s="465"/>
    </row>
    <row r="355" spans="1:55" s="122" customFormat="1" x14ac:dyDescent="0.3">
      <c r="A355" s="406" t="s">
        <v>15</v>
      </c>
      <c r="B355" s="452">
        <f t="shared" ref="B355:L356" si="421">B359+B363+B367</f>
        <v>13100000</v>
      </c>
      <c r="C355" s="452">
        <f t="shared" si="421"/>
        <v>0</v>
      </c>
      <c r="D355" s="452">
        <f t="shared" si="421"/>
        <v>0</v>
      </c>
      <c r="E355" s="452">
        <f t="shared" si="421"/>
        <v>0</v>
      </c>
      <c r="F355" s="452">
        <f t="shared" si="421"/>
        <v>0</v>
      </c>
      <c r="G355" s="452">
        <f t="shared" si="421"/>
        <v>2183333.3333333335</v>
      </c>
      <c r="H355" s="452">
        <f t="shared" si="421"/>
        <v>2183333.3333333335</v>
      </c>
      <c r="I355" s="452">
        <f t="shared" si="421"/>
        <v>2183333.3333333335</v>
      </c>
      <c r="J355" s="452">
        <f t="shared" si="421"/>
        <v>2183333.3333333335</v>
      </c>
      <c r="K355" s="452">
        <f t="shared" si="421"/>
        <v>2183333.3333333335</v>
      </c>
      <c r="L355" s="459">
        <f t="shared" si="421"/>
        <v>2183333.3333333335</v>
      </c>
      <c r="M355" s="117"/>
      <c r="N355" s="117"/>
      <c r="O355" s="117"/>
      <c r="P355" s="117"/>
      <c r="Q355" s="397"/>
      <c r="R355" s="397"/>
      <c r="S355" s="397"/>
      <c r="T355" s="397"/>
      <c r="U355" s="397"/>
      <c r="V355" s="397"/>
      <c r="W355" s="397"/>
      <c r="X355" s="397"/>
      <c r="Y355" s="397"/>
      <c r="Z355" s="397"/>
      <c r="AA355" s="397"/>
      <c r="AB355" s="397"/>
      <c r="AC355" s="397"/>
      <c r="AD355" s="397"/>
      <c r="AE355" s="397"/>
      <c r="AF355" s="397"/>
      <c r="AG355" s="397"/>
      <c r="AH355" s="397"/>
      <c r="AI355" s="397"/>
      <c r="AJ355" s="397"/>
      <c r="AK355" s="397"/>
      <c r="AL355" s="397"/>
      <c r="AM355" s="397"/>
      <c r="AN355" s="397"/>
      <c r="AO355" s="397"/>
      <c r="AP355" s="397"/>
      <c r="AQ355" s="397"/>
      <c r="AR355" s="397"/>
      <c r="AS355" s="397"/>
      <c r="AT355" s="397"/>
      <c r="AU355" s="397"/>
      <c r="AV355" s="397"/>
      <c r="AW355" s="397"/>
      <c r="AX355" s="397"/>
      <c r="AY355" s="397"/>
      <c r="AZ355" s="397"/>
      <c r="BA355" s="397"/>
      <c r="BB355" s="397"/>
      <c r="BC355" s="397"/>
    </row>
    <row r="356" spans="1:55" s="122" customFormat="1" ht="52.5" thickBot="1" x14ac:dyDescent="0.35">
      <c r="A356" s="484" t="s">
        <v>16</v>
      </c>
      <c r="B356" s="460">
        <f t="shared" si="421"/>
        <v>6525000</v>
      </c>
      <c r="C356" s="460">
        <f t="shared" si="421"/>
        <v>0</v>
      </c>
      <c r="D356" s="460">
        <f t="shared" si="421"/>
        <v>0</v>
      </c>
      <c r="E356" s="460">
        <f t="shared" si="421"/>
        <v>0</v>
      </c>
      <c r="F356" s="460">
        <f t="shared" si="421"/>
        <v>0</v>
      </c>
      <c r="G356" s="460">
        <f t="shared" si="421"/>
        <v>1087500</v>
      </c>
      <c r="H356" s="460">
        <f t="shared" si="421"/>
        <v>1087500</v>
      </c>
      <c r="I356" s="460">
        <f t="shared" si="421"/>
        <v>1087500</v>
      </c>
      <c r="J356" s="460">
        <f t="shared" si="421"/>
        <v>1087500</v>
      </c>
      <c r="K356" s="460">
        <f t="shared" si="421"/>
        <v>1087500</v>
      </c>
      <c r="L356" s="461">
        <f t="shared" si="421"/>
        <v>1087500</v>
      </c>
      <c r="M356" s="117"/>
      <c r="N356" s="117"/>
      <c r="O356" s="117"/>
      <c r="P356" s="117"/>
      <c r="Q356" s="397"/>
      <c r="R356" s="397"/>
      <c r="S356" s="397"/>
      <c r="T356" s="397"/>
      <c r="U356" s="397"/>
      <c r="V356" s="397"/>
      <c r="W356" s="397"/>
      <c r="X356" s="397"/>
      <c r="Y356" s="397"/>
      <c r="Z356" s="397"/>
      <c r="AA356" s="397"/>
      <c r="AB356" s="397"/>
      <c r="AC356" s="397"/>
      <c r="AD356" s="397"/>
      <c r="AE356" s="397"/>
      <c r="AF356" s="397"/>
      <c r="AG356" s="397"/>
      <c r="AH356" s="397"/>
      <c r="AI356" s="397"/>
      <c r="AJ356" s="397"/>
      <c r="AK356" s="397"/>
      <c r="AL356" s="397"/>
      <c r="AM356" s="397"/>
      <c r="AN356" s="397"/>
      <c r="AO356" s="397"/>
      <c r="AP356" s="397"/>
      <c r="AQ356" s="397"/>
      <c r="AR356" s="397"/>
      <c r="AS356" s="397"/>
      <c r="AT356" s="397"/>
      <c r="AU356" s="397"/>
      <c r="AV356" s="397"/>
      <c r="AW356" s="397"/>
      <c r="AX356" s="397"/>
      <c r="AY356" s="397"/>
      <c r="AZ356" s="397"/>
      <c r="BA356" s="397"/>
      <c r="BB356" s="397"/>
      <c r="BC356" s="397"/>
    </row>
    <row r="357" spans="1:55" s="122" customFormat="1" ht="55.5" customHeight="1" x14ac:dyDescent="0.3">
      <c r="A357" s="515" t="s">
        <v>509</v>
      </c>
      <c r="B357" s="491">
        <f>B359+B360</f>
        <v>6525000</v>
      </c>
      <c r="C357" s="491">
        <f t="shared" ref="C357" si="422">C359+C360</f>
        <v>0</v>
      </c>
      <c r="D357" s="491">
        <f t="shared" ref="D357" si="423">D359+D360</f>
        <v>0</v>
      </c>
      <c r="E357" s="491">
        <f t="shared" ref="E357" si="424">E359+E360</f>
        <v>0</v>
      </c>
      <c r="F357" s="491">
        <f t="shared" ref="F357" si="425">F359+F360</f>
        <v>0</v>
      </c>
      <c r="G357" s="491">
        <f t="shared" ref="G357" si="426">G359+G360</f>
        <v>1087500</v>
      </c>
      <c r="H357" s="491">
        <f t="shared" ref="H357" si="427">H359+H360</f>
        <v>1087500</v>
      </c>
      <c r="I357" s="491">
        <f t="shared" ref="I357" si="428">I359+I360</f>
        <v>1087500</v>
      </c>
      <c r="J357" s="491">
        <f t="shared" ref="J357" si="429">J359+J360</f>
        <v>1087500</v>
      </c>
      <c r="K357" s="491">
        <f t="shared" ref="K357" si="430">K359+K360</f>
        <v>1087500</v>
      </c>
      <c r="L357" s="492">
        <f t="shared" ref="L357" si="431">L359+L360</f>
        <v>1087500</v>
      </c>
      <c r="M357" s="117"/>
      <c r="N357" s="117"/>
      <c r="O357" s="117"/>
      <c r="P357" s="117"/>
      <c r="Q357" s="397"/>
      <c r="R357" s="397"/>
      <c r="S357" s="397"/>
      <c r="T357" s="397"/>
      <c r="U357" s="397"/>
      <c r="V357" s="397"/>
      <c r="W357" s="397"/>
      <c r="X357" s="397"/>
      <c r="Y357" s="397"/>
      <c r="Z357" s="397"/>
      <c r="AA357" s="397"/>
      <c r="AB357" s="397"/>
      <c r="AC357" s="397"/>
      <c r="AD357" s="397"/>
      <c r="AE357" s="397"/>
      <c r="AF357" s="397"/>
      <c r="AG357" s="397"/>
      <c r="AH357" s="397"/>
      <c r="AI357" s="397"/>
      <c r="AJ357" s="397"/>
      <c r="AK357" s="397"/>
      <c r="AL357" s="397"/>
      <c r="AM357" s="397"/>
      <c r="AN357" s="397"/>
      <c r="AO357" s="397"/>
      <c r="AP357" s="397"/>
      <c r="AQ357" s="397"/>
      <c r="AR357" s="397"/>
      <c r="AS357" s="397"/>
      <c r="AT357" s="397"/>
      <c r="AU357" s="397"/>
      <c r="AV357" s="397"/>
      <c r="AW357" s="397"/>
      <c r="AX357" s="397"/>
      <c r="AY357" s="397"/>
      <c r="AZ357" s="397"/>
      <c r="BA357" s="397"/>
      <c r="BB357" s="397"/>
      <c r="BC357" s="397"/>
    </row>
    <row r="358" spans="1:55" s="467" customFormat="1" x14ac:dyDescent="0.3">
      <c r="A358" s="544" t="s">
        <v>464</v>
      </c>
      <c r="B358" s="545">
        <f>B359+B360</f>
        <v>6525000</v>
      </c>
      <c r="C358" s="545">
        <f t="shared" ref="C358:L358" si="432">C359+C360</f>
        <v>0</v>
      </c>
      <c r="D358" s="545">
        <f t="shared" si="432"/>
        <v>0</v>
      </c>
      <c r="E358" s="545">
        <f t="shared" si="432"/>
        <v>0</v>
      </c>
      <c r="F358" s="545">
        <f t="shared" si="432"/>
        <v>0</v>
      </c>
      <c r="G358" s="545">
        <f t="shared" si="432"/>
        <v>1087500</v>
      </c>
      <c r="H358" s="545">
        <f t="shared" si="432"/>
        <v>1087500</v>
      </c>
      <c r="I358" s="545">
        <f t="shared" si="432"/>
        <v>1087500</v>
      </c>
      <c r="J358" s="545">
        <f t="shared" si="432"/>
        <v>1087500</v>
      </c>
      <c r="K358" s="545">
        <f t="shared" si="432"/>
        <v>1087500</v>
      </c>
      <c r="L358" s="546">
        <f t="shared" si="432"/>
        <v>1087500</v>
      </c>
      <c r="M358" s="117"/>
      <c r="N358" s="117"/>
      <c r="O358" s="117"/>
      <c r="P358" s="117"/>
      <c r="Q358" s="466"/>
      <c r="R358" s="466"/>
      <c r="S358" s="466"/>
      <c r="T358" s="466"/>
      <c r="U358" s="466"/>
      <c r="V358" s="466"/>
      <c r="W358" s="466"/>
      <c r="X358" s="466"/>
      <c r="Y358" s="466"/>
      <c r="Z358" s="466"/>
      <c r="AA358" s="466"/>
      <c r="AB358" s="466"/>
      <c r="AC358" s="466"/>
      <c r="AD358" s="466"/>
      <c r="AE358" s="466"/>
      <c r="AF358" s="466"/>
      <c r="AG358" s="466"/>
      <c r="AH358" s="466"/>
      <c r="AI358" s="466"/>
      <c r="AJ358" s="466"/>
      <c r="AK358" s="466"/>
      <c r="AL358" s="466"/>
      <c r="AM358" s="466"/>
      <c r="AN358" s="466"/>
      <c r="AO358" s="466"/>
      <c r="AP358" s="466"/>
      <c r="AQ358" s="466"/>
      <c r="AR358" s="466"/>
      <c r="AS358" s="466"/>
      <c r="AT358" s="466"/>
      <c r="AU358" s="466"/>
      <c r="AV358" s="466"/>
      <c r="AW358" s="466"/>
      <c r="AX358" s="466"/>
      <c r="AY358" s="466"/>
      <c r="AZ358" s="466"/>
      <c r="BA358" s="466"/>
      <c r="BB358" s="466"/>
      <c r="BC358" s="466"/>
    </row>
    <row r="359" spans="1:55" s="122" customFormat="1" hidden="1" x14ac:dyDescent="0.3">
      <c r="A359" s="406" t="s">
        <v>15</v>
      </c>
      <c r="B359" s="407">
        <v>0</v>
      </c>
      <c r="C359" s="407">
        <v>0</v>
      </c>
      <c r="D359" s="407">
        <v>0</v>
      </c>
      <c r="E359" s="407">
        <v>0</v>
      </c>
      <c r="F359" s="407">
        <v>0</v>
      </c>
      <c r="G359" s="407">
        <f>$B$359/6</f>
        <v>0</v>
      </c>
      <c r="H359" s="407">
        <f t="shared" ref="H359:L359" si="433">$B$359/6</f>
        <v>0</v>
      </c>
      <c r="I359" s="407">
        <f t="shared" si="433"/>
        <v>0</v>
      </c>
      <c r="J359" s="407">
        <f t="shared" si="433"/>
        <v>0</v>
      </c>
      <c r="K359" s="407">
        <f t="shared" si="433"/>
        <v>0</v>
      </c>
      <c r="L359" s="408">
        <f t="shared" si="433"/>
        <v>0</v>
      </c>
      <c r="M359" s="117"/>
      <c r="N359" s="117"/>
      <c r="O359" s="117"/>
      <c r="P359" s="117"/>
    </row>
    <row r="360" spans="1:55" s="122" customFormat="1" ht="52" x14ac:dyDescent="0.3">
      <c r="A360" s="406" t="s">
        <v>16</v>
      </c>
      <c r="B360" s="407">
        <f>'3.PIELIKUMS'!J41</f>
        <v>6525000</v>
      </c>
      <c r="C360" s="407">
        <v>0</v>
      </c>
      <c r="D360" s="407">
        <v>0</v>
      </c>
      <c r="E360" s="407">
        <v>0</v>
      </c>
      <c r="F360" s="407">
        <v>0</v>
      </c>
      <c r="G360" s="407">
        <f>$B$360/6</f>
        <v>1087500</v>
      </c>
      <c r="H360" s="407">
        <f t="shared" ref="H360:L360" si="434">$B$360/6</f>
        <v>1087500</v>
      </c>
      <c r="I360" s="407">
        <f t="shared" si="434"/>
        <v>1087500</v>
      </c>
      <c r="J360" s="407">
        <f t="shared" si="434"/>
        <v>1087500</v>
      </c>
      <c r="K360" s="407">
        <f t="shared" si="434"/>
        <v>1087500</v>
      </c>
      <c r="L360" s="408">
        <f t="shared" si="434"/>
        <v>1087500</v>
      </c>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117"/>
      <c r="BB360" s="117"/>
      <c r="BC360" s="117"/>
    </row>
    <row r="361" spans="1:55" s="122" customFormat="1" ht="54" customHeight="1" x14ac:dyDescent="0.3">
      <c r="A361" s="402" t="s">
        <v>510</v>
      </c>
      <c r="B361" s="403">
        <f>B363+B364</f>
        <v>0</v>
      </c>
      <c r="C361" s="403">
        <f t="shared" ref="C361" si="435">C363+C364</f>
        <v>0</v>
      </c>
      <c r="D361" s="403">
        <f t="shared" ref="D361" si="436">D363+D364</f>
        <v>0</v>
      </c>
      <c r="E361" s="403">
        <f t="shared" ref="E361" si="437">E363+E364</f>
        <v>0</v>
      </c>
      <c r="F361" s="403">
        <f t="shared" ref="F361" si="438">F363+F364</f>
        <v>0</v>
      </c>
      <c r="G361" s="403">
        <f t="shared" ref="G361" si="439">G363+G364</f>
        <v>0</v>
      </c>
      <c r="H361" s="403">
        <f t="shared" ref="H361" si="440">H363+H364</f>
        <v>0</v>
      </c>
      <c r="I361" s="403">
        <f t="shared" ref="I361" si="441">I363+I364</f>
        <v>0</v>
      </c>
      <c r="J361" s="403">
        <f t="shared" ref="J361" si="442">J363+J364</f>
        <v>0</v>
      </c>
      <c r="K361" s="403">
        <f t="shared" ref="K361" si="443">K363+K364</f>
        <v>0</v>
      </c>
      <c r="L361" s="404">
        <f t="shared" ref="L361" si="444">L363+L364</f>
        <v>0</v>
      </c>
      <c r="M361" s="117"/>
      <c r="N361" s="117"/>
      <c r="O361" s="117"/>
      <c r="P361" s="117"/>
      <c r="Q361" s="397"/>
      <c r="R361" s="397"/>
      <c r="S361" s="397"/>
      <c r="T361" s="397"/>
      <c r="U361" s="397"/>
      <c r="V361" s="397"/>
      <c r="W361" s="397"/>
      <c r="X361" s="397"/>
      <c r="Y361" s="397"/>
      <c r="Z361" s="397"/>
      <c r="AA361" s="397"/>
      <c r="AB361" s="397"/>
      <c r="AC361" s="397"/>
      <c r="AD361" s="397"/>
      <c r="AE361" s="397"/>
      <c r="AF361" s="397"/>
      <c r="AG361" s="397"/>
      <c r="AH361" s="397"/>
      <c r="AI361" s="397"/>
      <c r="AJ361" s="397"/>
      <c r="AK361" s="397"/>
      <c r="AL361" s="397"/>
      <c r="AM361" s="397"/>
      <c r="AN361" s="397"/>
      <c r="AO361" s="397"/>
      <c r="AP361" s="397"/>
      <c r="AQ361" s="397"/>
      <c r="AR361" s="397"/>
      <c r="AS361" s="397"/>
      <c r="AT361" s="397"/>
      <c r="AU361" s="397"/>
      <c r="AV361" s="397"/>
      <c r="AW361" s="397"/>
      <c r="AX361" s="397"/>
      <c r="AY361" s="397"/>
      <c r="AZ361" s="397"/>
      <c r="BA361" s="397"/>
      <c r="BB361" s="397"/>
      <c r="BC361" s="397"/>
    </row>
    <row r="362" spans="1:55" s="467" customFormat="1" x14ac:dyDescent="0.3">
      <c r="A362" s="544" t="s">
        <v>464</v>
      </c>
      <c r="B362" s="545">
        <f>B363+B364</f>
        <v>0</v>
      </c>
      <c r="C362" s="545">
        <f t="shared" ref="C362" si="445">C363+C364</f>
        <v>0</v>
      </c>
      <c r="D362" s="545">
        <f t="shared" ref="D362" si="446">D363+D364</f>
        <v>0</v>
      </c>
      <c r="E362" s="545">
        <f t="shared" ref="E362" si="447">E363+E364</f>
        <v>0</v>
      </c>
      <c r="F362" s="545">
        <f t="shared" ref="F362" si="448">F363+F364</f>
        <v>0</v>
      </c>
      <c r="G362" s="545">
        <f t="shared" ref="G362" si="449">G363+G364</f>
        <v>0</v>
      </c>
      <c r="H362" s="545">
        <f t="shared" ref="H362" si="450">H363+H364</f>
        <v>0</v>
      </c>
      <c r="I362" s="545">
        <f t="shared" ref="I362" si="451">I363+I364</f>
        <v>0</v>
      </c>
      <c r="J362" s="545">
        <f t="shared" ref="J362" si="452">J363+J364</f>
        <v>0</v>
      </c>
      <c r="K362" s="545">
        <f t="shared" ref="K362" si="453">K363+K364</f>
        <v>0</v>
      </c>
      <c r="L362" s="546">
        <f t="shared" ref="L362" si="454">L363+L364</f>
        <v>0</v>
      </c>
      <c r="M362" s="117"/>
      <c r="N362" s="117"/>
      <c r="O362" s="117"/>
      <c r="P362" s="117"/>
      <c r="Q362" s="466"/>
      <c r="R362" s="466"/>
      <c r="S362" s="466"/>
      <c r="T362" s="466"/>
      <c r="U362" s="466"/>
      <c r="V362" s="466"/>
      <c r="W362" s="466"/>
      <c r="X362" s="466"/>
      <c r="Y362" s="466"/>
      <c r="Z362" s="466"/>
      <c r="AA362" s="466"/>
      <c r="AB362" s="466"/>
      <c r="AC362" s="466"/>
      <c r="AD362" s="466"/>
      <c r="AE362" s="466"/>
      <c r="AF362" s="466"/>
      <c r="AG362" s="466"/>
      <c r="AH362" s="466"/>
      <c r="AI362" s="466"/>
      <c r="AJ362" s="466"/>
      <c r="AK362" s="466"/>
      <c r="AL362" s="466"/>
      <c r="AM362" s="466"/>
      <c r="AN362" s="466"/>
      <c r="AO362" s="466"/>
      <c r="AP362" s="466"/>
      <c r="AQ362" s="466"/>
      <c r="AR362" s="466"/>
      <c r="AS362" s="466"/>
      <c r="AT362" s="466"/>
      <c r="AU362" s="466"/>
      <c r="AV362" s="466"/>
      <c r="AW362" s="466"/>
      <c r="AX362" s="466"/>
      <c r="AY362" s="466"/>
      <c r="AZ362" s="466"/>
      <c r="BA362" s="466"/>
      <c r="BB362" s="466"/>
      <c r="BC362" s="466"/>
    </row>
    <row r="363" spans="1:55" s="122" customFormat="1" hidden="1" x14ac:dyDescent="0.3">
      <c r="A363" s="406" t="s">
        <v>15</v>
      </c>
      <c r="B363" s="407">
        <v>0</v>
      </c>
      <c r="C363" s="407">
        <v>0</v>
      </c>
      <c r="D363" s="407">
        <v>0</v>
      </c>
      <c r="E363" s="407">
        <v>0</v>
      </c>
      <c r="F363" s="407">
        <v>0</v>
      </c>
      <c r="G363" s="407">
        <f>$B$363/6</f>
        <v>0</v>
      </c>
      <c r="H363" s="407">
        <f t="shared" ref="H363:L363" si="455">$B$363/6</f>
        <v>0</v>
      </c>
      <c r="I363" s="407">
        <f t="shared" si="455"/>
        <v>0</v>
      </c>
      <c r="J363" s="407">
        <f t="shared" si="455"/>
        <v>0</v>
      </c>
      <c r="K363" s="407">
        <f t="shared" si="455"/>
        <v>0</v>
      </c>
      <c r="L363" s="408">
        <f t="shared" si="455"/>
        <v>0</v>
      </c>
      <c r="M363" s="117"/>
      <c r="N363" s="117"/>
      <c r="O363" s="117"/>
      <c r="P363" s="117"/>
      <c r="Q363" s="397"/>
      <c r="R363" s="397"/>
      <c r="S363" s="397"/>
      <c r="T363" s="397"/>
      <c r="U363" s="397"/>
      <c r="V363" s="397"/>
      <c r="W363" s="397"/>
      <c r="X363" s="397"/>
      <c r="Y363" s="397"/>
      <c r="Z363" s="397"/>
      <c r="AA363" s="397"/>
      <c r="AB363" s="397"/>
      <c r="AC363" s="397"/>
      <c r="AD363" s="397"/>
      <c r="AE363" s="397"/>
      <c r="AF363" s="397"/>
      <c r="AG363" s="397"/>
      <c r="AH363" s="397"/>
      <c r="AI363" s="397"/>
      <c r="AJ363" s="397"/>
      <c r="AK363" s="397"/>
      <c r="AL363" s="397"/>
      <c r="AM363" s="397"/>
      <c r="AN363" s="397"/>
      <c r="AO363" s="397"/>
      <c r="AP363" s="397"/>
      <c r="AQ363" s="397"/>
      <c r="AR363" s="397"/>
      <c r="AS363" s="397"/>
      <c r="AT363" s="397"/>
      <c r="AU363" s="397"/>
      <c r="AV363" s="397"/>
      <c r="AW363" s="397"/>
      <c r="AX363" s="397"/>
      <c r="AY363" s="397"/>
      <c r="AZ363" s="397"/>
      <c r="BA363" s="397"/>
      <c r="BB363" s="397"/>
      <c r="BC363" s="397"/>
    </row>
    <row r="364" spans="1:55" s="122" customFormat="1" ht="52" hidden="1" x14ac:dyDescent="0.3">
      <c r="A364" s="406" t="s">
        <v>16</v>
      </c>
      <c r="B364" s="407">
        <v>0</v>
      </c>
      <c r="C364" s="407">
        <v>0</v>
      </c>
      <c r="D364" s="407">
        <v>0</v>
      </c>
      <c r="E364" s="407">
        <v>0</v>
      </c>
      <c r="F364" s="407">
        <v>0</v>
      </c>
      <c r="G364" s="407">
        <f>$B$364/6</f>
        <v>0</v>
      </c>
      <c r="H364" s="407">
        <f t="shared" ref="H364:L364" si="456">$B$364/6</f>
        <v>0</v>
      </c>
      <c r="I364" s="407">
        <f t="shared" si="456"/>
        <v>0</v>
      </c>
      <c r="J364" s="407">
        <f t="shared" si="456"/>
        <v>0</v>
      </c>
      <c r="K364" s="407">
        <f t="shared" si="456"/>
        <v>0</v>
      </c>
      <c r="L364" s="408">
        <f t="shared" si="456"/>
        <v>0</v>
      </c>
      <c r="M364" s="117"/>
      <c r="N364" s="117"/>
      <c r="O364" s="117"/>
      <c r="P364" s="117"/>
    </row>
    <row r="365" spans="1:55" s="122" customFormat="1" ht="43.5" customHeight="1" x14ac:dyDescent="0.3">
      <c r="A365" s="483" t="s">
        <v>511</v>
      </c>
      <c r="B365" s="403">
        <f>B367+B368</f>
        <v>13100000</v>
      </c>
      <c r="C365" s="403">
        <f t="shared" ref="C365" si="457">C367+C368</f>
        <v>0</v>
      </c>
      <c r="D365" s="403">
        <f t="shared" ref="D365" si="458">D367+D368</f>
        <v>0</v>
      </c>
      <c r="E365" s="403">
        <f t="shared" ref="E365" si="459">E367+E368</f>
        <v>0</v>
      </c>
      <c r="F365" s="403">
        <f t="shared" ref="F365" si="460">F367+F368</f>
        <v>0</v>
      </c>
      <c r="G365" s="403">
        <f t="shared" ref="G365" si="461">G367+G368</f>
        <v>2183333.3333333335</v>
      </c>
      <c r="H365" s="403">
        <f t="shared" ref="H365" si="462">H367+H368</f>
        <v>2183333.3333333335</v>
      </c>
      <c r="I365" s="403">
        <f t="shared" ref="I365" si="463">I367+I368</f>
        <v>2183333.3333333335</v>
      </c>
      <c r="J365" s="403">
        <f t="shared" ref="J365" si="464">J367+J368</f>
        <v>2183333.3333333335</v>
      </c>
      <c r="K365" s="403">
        <f t="shared" ref="K365" si="465">K367+K368</f>
        <v>2183333.3333333335</v>
      </c>
      <c r="L365" s="404">
        <f t="shared" ref="L365" si="466">L367+L368</f>
        <v>2183333.3333333335</v>
      </c>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c r="AJ365" s="117"/>
      <c r="AK365" s="117"/>
      <c r="AL365" s="117"/>
      <c r="AM365" s="117"/>
      <c r="AN365" s="117"/>
      <c r="AO365" s="117"/>
      <c r="AP365" s="117"/>
      <c r="AQ365" s="117"/>
      <c r="AR365" s="117"/>
      <c r="AS365" s="117"/>
      <c r="AT365" s="117"/>
      <c r="AU365" s="117"/>
      <c r="AV365" s="117"/>
      <c r="AW365" s="117"/>
      <c r="AX365" s="117"/>
      <c r="AY365" s="117"/>
      <c r="AZ365" s="117"/>
      <c r="BA365" s="117"/>
      <c r="BB365" s="117"/>
      <c r="BC365" s="117"/>
    </row>
    <row r="366" spans="1:55" s="467" customFormat="1" x14ac:dyDescent="0.3">
      <c r="A366" s="544" t="s">
        <v>464</v>
      </c>
      <c r="B366" s="545">
        <f>B367+B368</f>
        <v>13100000</v>
      </c>
      <c r="C366" s="545">
        <f t="shared" ref="C366" si="467">C367+C368</f>
        <v>0</v>
      </c>
      <c r="D366" s="545">
        <f t="shared" ref="D366" si="468">D367+D368</f>
        <v>0</v>
      </c>
      <c r="E366" s="545">
        <f t="shared" ref="E366" si="469">E367+E368</f>
        <v>0</v>
      </c>
      <c r="F366" s="545">
        <f t="shared" ref="F366" si="470">F367+F368</f>
        <v>0</v>
      </c>
      <c r="G366" s="545">
        <f t="shared" ref="G366" si="471">G367+G368</f>
        <v>2183333.3333333335</v>
      </c>
      <c r="H366" s="545">
        <f t="shared" ref="H366" si="472">H367+H368</f>
        <v>2183333.3333333335</v>
      </c>
      <c r="I366" s="545">
        <f t="shared" ref="I366" si="473">I367+I368</f>
        <v>2183333.3333333335</v>
      </c>
      <c r="J366" s="545">
        <f t="shared" ref="J366" si="474">J367+J368</f>
        <v>2183333.3333333335</v>
      </c>
      <c r="K366" s="545">
        <f t="shared" ref="K366" si="475">K367+K368</f>
        <v>2183333.3333333335</v>
      </c>
      <c r="L366" s="546">
        <f t="shared" ref="L366" si="476">L367+L368</f>
        <v>2183333.3333333335</v>
      </c>
      <c r="M366" s="117"/>
      <c r="N366" s="117"/>
      <c r="O366" s="117"/>
      <c r="P366" s="117"/>
      <c r="Q366" s="466"/>
      <c r="R366" s="466"/>
      <c r="S366" s="466"/>
      <c r="T366" s="466"/>
      <c r="U366" s="466"/>
      <c r="V366" s="466"/>
      <c r="W366" s="466"/>
      <c r="X366" s="466"/>
      <c r="Y366" s="466"/>
      <c r="Z366" s="466"/>
      <c r="AA366" s="466"/>
      <c r="AB366" s="466"/>
      <c r="AC366" s="466"/>
      <c r="AD366" s="466"/>
      <c r="AE366" s="466"/>
      <c r="AF366" s="466"/>
      <c r="AG366" s="466"/>
      <c r="AH366" s="466"/>
      <c r="AI366" s="466"/>
      <c r="AJ366" s="466"/>
      <c r="AK366" s="466"/>
      <c r="AL366" s="466"/>
      <c r="AM366" s="466"/>
      <c r="AN366" s="466"/>
      <c r="AO366" s="466"/>
      <c r="AP366" s="466"/>
      <c r="AQ366" s="466"/>
      <c r="AR366" s="466"/>
      <c r="AS366" s="466"/>
      <c r="AT366" s="466"/>
      <c r="AU366" s="466"/>
      <c r="AV366" s="466"/>
      <c r="AW366" s="466"/>
      <c r="AX366" s="466"/>
      <c r="AY366" s="466"/>
      <c r="AZ366" s="466"/>
      <c r="BA366" s="466"/>
      <c r="BB366" s="466"/>
      <c r="BC366" s="466"/>
    </row>
    <row r="367" spans="1:55" s="122" customFormat="1" ht="13.5" thickBot="1" x14ac:dyDescent="0.35">
      <c r="A367" s="406" t="s">
        <v>15</v>
      </c>
      <c r="B367" s="407">
        <f>'3.PIELIKUMS'!J43</f>
        <v>13100000</v>
      </c>
      <c r="C367" s="407">
        <v>0</v>
      </c>
      <c r="D367" s="407">
        <v>0</v>
      </c>
      <c r="E367" s="407">
        <v>0</v>
      </c>
      <c r="F367" s="407">
        <v>0</v>
      </c>
      <c r="G367" s="407">
        <f>$B$367/6</f>
        <v>2183333.3333333335</v>
      </c>
      <c r="H367" s="407">
        <f t="shared" ref="H367:L367" si="477">$B$367/6</f>
        <v>2183333.3333333335</v>
      </c>
      <c r="I367" s="407">
        <f t="shared" si="477"/>
        <v>2183333.3333333335</v>
      </c>
      <c r="J367" s="407">
        <f t="shared" si="477"/>
        <v>2183333.3333333335</v>
      </c>
      <c r="K367" s="407">
        <f t="shared" si="477"/>
        <v>2183333.3333333335</v>
      </c>
      <c r="L367" s="408">
        <f t="shared" si="477"/>
        <v>2183333.3333333335</v>
      </c>
      <c r="M367" s="117"/>
      <c r="N367" s="117"/>
      <c r="O367" s="117"/>
      <c r="P367" s="117"/>
      <c r="Q367" s="397"/>
      <c r="R367" s="397"/>
      <c r="S367" s="397"/>
      <c r="T367" s="397"/>
      <c r="U367" s="397"/>
      <c r="V367" s="397"/>
      <c r="W367" s="397"/>
      <c r="X367" s="397"/>
      <c r="Y367" s="397"/>
      <c r="Z367" s="397"/>
      <c r="AA367" s="397"/>
      <c r="AB367" s="397"/>
      <c r="AC367" s="397"/>
      <c r="AD367" s="397"/>
      <c r="AE367" s="397"/>
      <c r="AF367" s="397"/>
      <c r="AG367" s="397"/>
      <c r="AH367" s="397"/>
      <c r="AI367" s="397"/>
      <c r="AJ367" s="397"/>
      <c r="AK367" s="397"/>
      <c r="AL367" s="397"/>
      <c r="AM367" s="397"/>
      <c r="AN367" s="397"/>
      <c r="AO367" s="397"/>
      <c r="AP367" s="397"/>
      <c r="AQ367" s="397"/>
      <c r="AR367" s="397"/>
      <c r="AS367" s="397"/>
      <c r="AT367" s="397"/>
      <c r="AU367" s="397"/>
      <c r="AV367" s="397"/>
      <c r="AW367" s="397"/>
      <c r="AX367" s="397"/>
      <c r="AY367" s="397"/>
      <c r="AZ367" s="397"/>
      <c r="BA367" s="397"/>
      <c r="BB367" s="397"/>
      <c r="BC367" s="397"/>
    </row>
    <row r="368" spans="1:55" s="122" customFormat="1" ht="52.5" hidden="1" thickBot="1" x14ac:dyDescent="0.35">
      <c r="A368" s="516" t="s">
        <v>16</v>
      </c>
      <c r="B368" s="421">
        <v>0</v>
      </c>
      <c r="C368" s="421">
        <v>0</v>
      </c>
      <c r="D368" s="421">
        <v>0</v>
      </c>
      <c r="E368" s="421">
        <v>0</v>
      </c>
      <c r="F368" s="421">
        <v>0</v>
      </c>
      <c r="G368" s="421">
        <f>$B$368/6</f>
        <v>0</v>
      </c>
      <c r="H368" s="421">
        <f t="shared" ref="H368:L368" si="478">$B$368/6</f>
        <v>0</v>
      </c>
      <c r="I368" s="421">
        <f t="shared" si="478"/>
        <v>0</v>
      </c>
      <c r="J368" s="421">
        <f t="shared" si="478"/>
        <v>0</v>
      </c>
      <c r="K368" s="421">
        <f t="shared" si="478"/>
        <v>0</v>
      </c>
      <c r="L368" s="428">
        <f t="shared" si="478"/>
        <v>0</v>
      </c>
      <c r="M368" s="117"/>
      <c r="N368" s="117"/>
      <c r="O368" s="117"/>
      <c r="P368" s="117"/>
      <c r="Q368" s="397"/>
      <c r="R368" s="397"/>
      <c r="S368" s="397"/>
      <c r="T368" s="397"/>
      <c r="U368" s="397"/>
      <c r="V368" s="397"/>
      <c r="W368" s="397"/>
      <c r="X368" s="397"/>
      <c r="Y368" s="397"/>
      <c r="Z368" s="397"/>
      <c r="AA368" s="397"/>
      <c r="AB368" s="397"/>
      <c r="AC368" s="397"/>
      <c r="AD368" s="397"/>
      <c r="AE368" s="397"/>
      <c r="AF368" s="397"/>
      <c r="AG368" s="397"/>
      <c r="AH368" s="397"/>
      <c r="AI368" s="397"/>
      <c r="AJ368" s="397"/>
      <c r="AK368" s="397"/>
      <c r="AL368" s="397"/>
      <c r="AM368" s="397"/>
      <c r="AN368" s="397"/>
      <c r="AO368" s="397"/>
      <c r="AP368" s="397"/>
      <c r="AQ368" s="397"/>
      <c r="AR368" s="397"/>
      <c r="AS368" s="397"/>
      <c r="AT368" s="397"/>
      <c r="AU368" s="397"/>
      <c r="AV368" s="397"/>
      <c r="AW368" s="397"/>
      <c r="AX368" s="397"/>
      <c r="AY368" s="397"/>
      <c r="AZ368" s="397"/>
      <c r="BA368" s="397"/>
      <c r="BB368" s="397"/>
      <c r="BC368" s="397"/>
    </row>
    <row r="369" spans="1:55" s="122" customFormat="1" ht="26" x14ac:dyDescent="0.3">
      <c r="A369" s="447" t="s">
        <v>512</v>
      </c>
      <c r="B369" s="652"/>
      <c r="C369" s="652"/>
      <c r="D369" s="652"/>
      <c r="E369" s="652"/>
      <c r="F369" s="652"/>
      <c r="G369" s="652"/>
      <c r="H369" s="652"/>
      <c r="I369" s="652"/>
      <c r="J369" s="652"/>
      <c r="K369" s="652"/>
      <c r="L369" s="653"/>
      <c r="M369" s="117"/>
      <c r="N369" s="117"/>
      <c r="O369" s="117"/>
      <c r="P369" s="117"/>
    </row>
    <row r="370" spans="1:55" s="122" customFormat="1" ht="17.25" customHeight="1" x14ac:dyDescent="0.3">
      <c r="A370" s="436" t="s">
        <v>9</v>
      </c>
      <c r="B370" s="584">
        <f>B374</f>
        <v>19140000</v>
      </c>
      <c r="C370" s="584">
        <f t="shared" ref="C370:L370" si="479">C374</f>
        <v>0</v>
      </c>
      <c r="D370" s="584">
        <f t="shared" si="479"/>
        <v>0</v>
      </c>
      <c r="E370" s="584">
        <f t="shared" si="479"/>
        <v>0</v>
      </c>
      <c r="F370" s="584">
        <f t="shared" si="479"/>
        <v>0</v>
      </c>
      <c r="G370" s="584">
        <f t="shared" si="479"/>
        <v>3190000</v>
      </c>
      <c r="H370" s="584">
        <f t="shared" si="479"/>
        <v>3190000</v>
      </c>
      <c r="I370" s="584">
        <f t="shared" si="479"/>
        <v>3190000</v>
      </c>
      <c r="J370" s="584">
        <f t="shared" si="479"/>
        <v>3190000</v>
      </c>
      <c r="K370" s="584">
        <f t="shared" si="479"/>
        <v>3190000</v>
      </c>
      <c r="L370" s="585">
        <f t="shared" si="479"/>
        <v>3190000</v>
      </c>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7"/>
      <c r="AL370" s="117"/>
      <c r="AM370" s="117"/>
      <c r="AN370" s="117"/>
      <c r="AO370" s="117"/>
      <c r="AP370" s="117"/>
      <c r="AQ370" s="117"/>
      <c r="AR370" s="117"/>
      <c r="AS370" s="117"/>
      <c r="AT370" s="117"/>
      <c r="AU370" s="117"/>
      <c r="AV370" s="117"/>
      <c r="AW370" s="117"/>
      <c r="AX370" s="117"/>
      <c r="AY370" s="117"/>
      <c r="AZ370" s="117"/>
      <c r="BA370" s="117"/>
      <c r="BB370" s="117"/>
      <c r="BC370" s="117"/>
    </row>
    <row r="371" spans="1:55" hidden="1" x14ac:dyDescent="0.3">
      <c r="A371" s="433" t="s">
        <v>10</v>
      </c>
      <c r="B371" s="434"/>
      <c r="C371" s="434"/>
      <c r="D371" s="434"/>
      <c r="E371" s="434"/>
      <c r="F371" s="434"/>
      <c r="G371" s="434"/>
      <c r="H371" s="434"/>
      <c r="I371" s="434"/>
      <c r="J371" s="434"/>
      <c r="K371" s="434"/>
      <c r="L371" s="435"/>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7"/>
      <c r="AY371" s="397"/>
      <c r="AZ371" s="397"/>
      <c r="BA371" s="397"/>
      <c r="BB371" s="397"/>
      <c r="BC371" s="397"/>
    </row>
    <row r="372" spans="1:55" hidden="1" x14ac:dyDescent="0.3">
      <c r="A372" s="433" t="s">
        <v>11</v>
      </c>
      <c r="B372" s="434"/>
      <c r="C372" s="434"/>
      <c r="D372" s="434"/>
      <c r="E372" s="434"/>
      <c r="F372" s="434"/>
      <c r="G372" s="434"/>
      <c r="H372" s="434"/>
      <c r="I372" s="434"/>
      <c r="J372" s="434"/>
      <c r="K372" s="434"/>
      <c r="L372" s="435"/>
      <c r="Q372" s="397"/>
      <c r="R372" s="397"/>
      <c r="S372" s="397"/>
      <c r="T372" s="397"/>
      <c r="U372" s="397"/>
      <c r="V372" s="397"/>
      <c r="W372" s="397"/>
      <c r="X372" s="397"/>
      <c r="Y372" s="397"/>
      <c r="Z372" s="397"/>
      <c r="AA372" s="397"/>
      <c r="AB372" s="397"/>
      <c r="AC372" s="397"/>
      <c r="AD372" s="397"/>
      <c r="AE372" s="397"/>
      <c r="AF372" s="397"/>
      <c r="AG372" s="397"/>
      <c r="AH372" s="397"/>
      <c r="AI372" s="397"/>
      <c r="AJ372" s="397"/>
      <c r="AK372" s="397"/>
      <c r="AL372" s="397"/>
      <c r="AM372" s="397"/>
      <c r="AN372" s="397"/>
      <c r="AO372" s="397"/>
      <c r="AP372" s="397"/>
      <c r="AQ372" s="397"/>
      <c r="AR372" s="397"/>
      <c r="AS372" s="397"/>
      <c r="AT372" s="397"/>
      <c r="AU372" s="397"/>
      <c r="AV372" s="397"/>
      <c r="AW372" s="397"/>
      <c r="AX372" s="397"/>
      <c r="AY372" s="397"/>
      <c r="AZ372" s="397"/>
      <c r="BA372" s="397"/>
      <c r="BB372" s="397"/>
      <c r="BC372" s="397"/>
    </row>
    <row r="373" spans="1:55" ht="26" hidden="1" x14ac:dyDescent="0.3">
      <c r="A373" s="433" t="s">
        <v>12</v>
      </c>
      <c r="B373" s="434"/>
      <c r="C373" s="434"/>
      <c r="D373" s="434"/>
      <c r="E373" s="434"/>
      <c r="F373" s="434"/>
      <c r="G373" s="434"/>
      <c r="H373" s="434"/>
      <c r="I373" s="434"/>
      <c r="J373" s="434"/>
      <c r="K373" s="434"/>
      <c r="L373" s="435"/>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c r="AS373" s="122"/>
      <c r="AT373" s="122"/>
      <c r="AU373" s="122"/>
      <c r="AV373" s="122"/>
      <c r="AW373" s="122"/>
      <c r="AX373" s="122"/>
      <c r="AY373" s="122"/>
      <c r="AZ373" s="122"/>
      <c r="BA373" s="122"/>
      <c r="BB373" s="122"/>
      <c r="BC373" s="122"/>
    </row>
    <row r="374" spans="1:55" s="122" customFormat="1" x14ac:dyDescent="0.3">
      <c r="A374" s="436" t="s">
        <v>13</v>
      </c>
      <c r="B374" s="584">
        <f>B376+B377</f>
        <v>19140000</v>
      </c>
      <c r="C374" s="584">
        <f t="shared" ref="C374:L374" si="480">C376+C377</f>
        <v>0</v>
      </c>
      <c r="D374" s="584">
        <f t="shared" si="480"/>
        <v>0</v>
      </c>
      <c r="E374" s="584">
        <f t="shared" si="480"/>
        <v>0</v>
      </c>
      <c r="F374" s="584">
        <f t="shared" si="480"/>
        <v>0</v>
      </c>
      <c r="G374" s="584">
        <f t="shared" si="480"/>
        <v>3190000</v>
      </c>
      <c r="H374" s="584">
        <f t="shared" si="480"/>
        <v>3190000</v>
      </c>
      <c r="I374" s="584">
        <f t="shared" si="480"/>
        <v>3190000</v>
      </c>
      <c r="J374" s="584">
        <f t="shared" si="480"/>
        <v>3190000</v>
      </c>
      <c r="K374" s="584">
        <f t="shared" si="480"/>
        <v>3190000</v>
      </c>
      <c r="L374" s="585">
        <f t="shared" si="480"/>
        <v>3190000</v>
      </c>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7"/>
      <c r="AN374" s="117"/>
      <c r="AO374" s="117"/>
      <c r="AP374" s="117"/>
      <c r="AQ374" s="117"/>
      <c r="AR374" s="117"/>
      <c r="AS374" s="117"/>
      <c r="AT374" s="117"/>
      <c r="AU374" s="117"/>
      <c r="AV374" s="117"/>
      <c r="AW374" s="117"/>
      <c r="AX374" s="117"/>
      <c r="AY374" s="117"/>
      <c r="AZ374" s="117"/>
      <c r="BA374" s="117"/>
      <c r="BB374" s="117"/>
      <c r="BC374" s="117"/>
    </row>
    <row r="375" spans="1:55" x14ac:dyDescent="0.3">
      <c r="A375" s="433" t="s">
        <v>14</v>
      </c>
      <c r="B375" s="434"/>
      <c r="C375" s="434"/>
      <c r="D375" s="434"/>
      <c r="E375" s="434"/>
      <c r="F375" s="434"/>
      <c r="G375" s="434"/>
      <c r="H375" s="434"/>
      <c r="I375" s="434"/>
      <c r="J375" s="434"/>
      <c r="K375" s="434"/>
      <c r="L375" s="435"/>
      <c r="Q375" s="397"/>
      <c r="R375" s="397"/>
      <c r="S375" s="397"/>
      <c r="T375" s="397"/>
      <c r="U375" s="397"/>
      <c r="V375" s="397"/>
      <c r="W375" s="397"/>
      <c r="X375" s="397"/>
      <c r="Y375" s="397"/>
      <c r="Z375" s="397"/>
      <c r="AA375" s="397"/>
      <c r="AB375" s="397"/>
      <c r="AC375" s="397"/>
      <c r="AD375" s="397"/>
      <c r="AE375" s="397"/>
      <c r="AF375" s="397"/>
      <c r="AG375" s="397"/>
      <c r="AH375" s="397"/>
      <c r="AI375" s="397"/>
      <c r="AJ375" s="397"/>
      <c r="AK375" s="397"/>
      <c r="AL375" s="397"/>
      <c r="AM375" s="397"/>
      <c r="AN375" s="397"/>
      <c r="AO375" s="397"/>
      <c r="AP375" s="397"/>
      <c r="AQ375" s="397"/>
      <c r="AR375" s="397"/>
      <c r="AS375" s="397"/>
      <c r="AT375" s="397"/>
      <c r="AU375" s="397"/>
      <c r="AV375" s="397"/>
      <c r="AW375" s="397"/>
      <c r="AX375" s="397"/>
      <c r="AY375" s="397"/>
      <c r="AZ375" s="397"/>
      <c r="BA375" s="397"/>
      <c r="BB375" s="397"/>
      <c r="BC375" s="397"/>
    </row>
    <row r="376" spans="1:55" hidden="1" x14ac:dyDescent="0.3">
      <c r="A376" s="433" t="s">
        <v>15</v>
      </c>
      <c r="B376" s="437">
        <f>B385</f>
        <v>0</v>
      </c>
      <c r="C376" s="437">
        <f t="shared" ref="C376:L376" si="481">C385</f>
        <v>0</v>
      </c>
      <c r="D376" s="437">
        <f t="shared" si="481"/>
        <v>0</v>
      </c>
      <c r="E376" s="437">
        <f t="shared" si="481"/>
        <v>0</v>
      </c>
      <c r="F376" s="437">
        <f t="shared" si="481"/>
        <v>0</v>
      </c>
      <c r="G376" s="437">
        <f t="shared" si="481"/>
        <v>0</v>
      </c>
      <c r="H376" s="437">
        <f t="shared" si="481"/>
        <v>0</v>
      </c>
      <c r="I376" s="437">
        <f t="shared" si="481"/>
        <v>0</v>
      </c>
      <c r="J376" s="437">
        <f t="shared" si="481"/>
        <v>0</v>
      </c>
      <c r="K376" s="437">
        <f t="shared" si="481"/>
        <v>0</v>
      </c>
      <c r="L376" s="438">
        <f t="shared" si="481"/>
        <v>0</v>
      </c>
      <c r="Q376" s="397"/>
      <c r="R376" s="397"/>
      <c r="S376" s="397"/>
      <c r="T376" s="397"/>
      <c r="U376" s="397"/>
      <c r="V376" s="397"/>
      <c r="W376" s="397"/>
      <c r="X376" s="397"/>
      <c r="Y376" s="397"/>
      <c r="Z376" s="397"/>
      <c r="AA376" s="397"/>
      <c r="AB376" s="397"/>
      <c r="AC376" s="397"/>
      <c r="AD376" s="397"/>
      <c r="AE376" s="397"/>
      <c r="AF376" s="397"/>
      <c r="AG376" s="397"/>
      <c r="AH376" s="397"/>
      <c r="AI376" s="397"/>
      <c r="AJ376" s="397"/>
      <c r="AK376" s="397"/>
      <c r="AL376" s="397"/>
      <c r="AM376" s="397"/>
      <c r="AN376" s="397"/>
      <c r="AO376" s="397"/>
      <c r="AP376" s="397"/>
      <c r="AQ376" s="397"/>
      <c r="AR376" s="397"/>
      <c r="AS376" s="397"/>
      <c r="AT376" s="397"/>
      <c r="AU376" s="397"/>
      <c r="AV376" s="397"/>
      <c r="AW376" s="397"/>
      <c r="AX376" s="397"/>
      <c r="AY376" s="397"/>
      <c r="AZ376" s="397"/>
      <c r="BA376" s="397"/>
      <c r="BB376" s="397"/>
      <c r="BC376" s="397"/>
    </row>
    <row r="377" spans="1:55" ht="52.5" thickBot="1" x14ac:dyDescent="0.35">
      <c r="A377" s="440" t="s">
        <v>16</v>
      </c>
      <c r="B377" s="441">
        <f>B386</f>
        <v>19140000</v>
      </c>
      <c r="C377" s="441">
        <f t="shared" ref="C377:L377" si="482">C386</f>
        <v>0</v>
      </c>
      <c r="D377" s="441">
        <f t="shared" si="482"/>
        <v>0</v>
      </c>
      <c r="E377" s="441">
        <f t="shared" si="482"/>
        <v>0</v>
      </c>
      <c r="F377" s="441">
        <f t="shared" si="482"/>
        <v>0</v>
      </c>
      <c r="G377" s="441">
        <f t="shared" si="482"/>
        <v>3190000</v>
      </c>
      <c r="H377" s="441">
        <f t="shared" si="482"/>
        <v>3190000</v>
      </c>
      <c r="I377" s="441">
        <f t="shared" si="482"/>
        <v>3190000</v>
      </c>
      <c r="J377" s="441">
        <f t="shared" si="482"/>
        <v>3190000</v>
      </c>
      <c r="K377" s="441">
        <f t="shared" si="482"/>
        <v>3190000</v>
      </c>
      <c r="L377" s="442">
        <f t="shared" si="482"/>
        <v>3190000</v>
      </c>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c r="AS377" s="122"/>
      <c r="AT377" s="122"/>
      <c r="AU377" s="122"/>
      <c r="AV377" s="122"/>
      <c r="AW377" s="122"/>
      <c r="AX377" s="122"/>
      <c r="AY377" s="122"/>
      <c r="AZ377" s="122"/>
      <c r="BA377" s="122"/>
      <c r="BB377" s="122"/>
      <c r="BC377" s="122"/>
    </row>
    <row r="378" spans="1:55" s="397" customFormat="1" x14ac:dyDescent="0.3">
      <c r="A378" s="475" t="s">
        <v>461</v>
      </c>
      <c r="B378" s="476"/>
      <c r="C378" s="476"/>
      <c r="D378" s="476"/>
      <c r="E378" s="476"/>
      <c r="F378" s="476"/>
      <c r="G378" s="476"/>
      <c r="H378" s="476"/>
      <c r="I378" s="476"/>
      <c r="J378" s="476"/>
      <c r="K378" s="476"/>
      <c r="L378" s="47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7"/>
      <c r="AN378" s="117"/>
      <c r="AO378" s="117"/>
      <c r="AP378" s="117"/>
      <c r="AQ378" s="117"/>
      <c r="AR378" s="117"/>
      <c r="AS378" s="117"/>
      <c r="AT378" s="117"/>
      <c r="AU378" s="117"/>
      <c r="AV378" s="117"/>
      <c r="AW378" s="117"/>
      <c r="AX378" s="117"/>
      <c r="AY378" s="117"/>
      <c r="AZ378" s="117"/>
      <c r="BA378" s="117"/>
      <c r="BB378" s="117"/>
      <c r="BC378" s="117"/>
    </row>
    <row r="379" spans="1:55" s="397" customFormat="1" x14ac:dyDescent="0.3">
      <c r="A379" s="478" t="s">
        <v>462</v>
      </c>
      <c r="B379" s="451"/>
      <c r="C379" s="451"/>
      <c r="D379" s="451"/>
      <c r="E379" s="451"/>
      <c r="F379" s="451"/>
      <c r="G379" s="451"/>
      <c r="H379" s="451"/>
      <c r="I379" s="451"/>
      <c r="J379" s="451"/>
      <c r="K379" s="451"/>
      <c r="L379" s="479"/>
      <c r="M379" s="117"/>
      <c r="N379" s="117"/>
      <c r="O379" s="117"/>
      <c r="P379" s="117"/>
    </row>
    <row r="380" spans="1:55" s="448" customFormat="1" x14ac:dyDescent="0.3">
      <c r="A380" s="513" t="s">
        <v>464</v>
      </c>
      <c r="B380" s="451">
        <f>B384</f>
        <v>19140000</v>
      </c>
      <c r="C380" s="451">
        <f t="shared" ref="C380:L380" si="483">C384</f>
        <v>0</v>
      </c>
      <c r="D380" s="451">
        <f t="shared" si="483"/>
        <v>0</v>
      </c>
      <c r="E380" s="451">
        <f t="shared" si="483"/>
        <v>0</v>
      </c>
      <c r="F380" s="451">
        <f t="shared" si="483"/>
        <v>0</v>
      </c>
      <c r="G380" s="451">
        <f t="shared" si="483"/>
        <v>3190000</v>
      </c>
      <c r="H380" s="451">
        <f t="shared" si="483"/>
        <v>3190000</v>
      </c>
      <c r="I380" s="451">
        <f t="shared" si="483"/>
        <v>3190000</v>
      </c>
      <c r="J380" s="451">
        <f t="shared" si="483"/>
        <v>3190000</v>
      </c>
      <c r="K380" s="451">
        <f t="shared" si="483"/>
        <v>3190000</v>
      </c>
      <c r="L380" s="479">
        <f t="shared" si="483"/>
        <v>3190000</v>
      </c>
      <c r="M380" s="117"/>
      <c r="N380" s="117"/>
      <c r="O380" s="117"/>
      <c r="P380" s="117"/>
      <c r="Q380" s="465"/>
      <c r="R380" s="465"/>
      <c r="S380" s="465"/>
      <c r="T380" s="465"/>
      <c r="U380" s="465"/>
      <c r="V380" s="465"/>
      <c r="W380" s="465"/>
      <c r="X380" s="465"/>
      <c r="Y380" s="465"/>
      <c r="Z380" s="465"/>
      <c r="AA380" s="465"/>
      <c r="AB380" s="465"/>
      <c r="AC380" s="465"/>
      <c r="AD380" s="465"/>
      <c r="AE380" s="465"/>
      <c r="AF380" s="465"/>
      <c r="AG380" s="465"/>
      <c r="AH380" s="465"/>
      <c r="AI380" s="465"/>
      <c r="AJ380" s="465"/>
      <c r="AK380" s="465"/>
      <c r="AL380" s="465"/>
      <c r="AM380" s="465"/>
      <c r="AN380" s="465"/>
      <c r="AO380" s="465"/>
      <c r="AP380" s="465"/>
      <c r="AQ380" s="465"/>
      <c r="AR380" s="465"/>
      <c r="AS380" s="465"/>
      <c r="AT380" s="465"/>
      <c r="AU380" s="465"/>
      <c r="AV380" s="465"/>
      <c r="AW380" s="465"/>
      <c r="AX380" s="465"/>
      <c r="AY380" s="465"/>
      <c r="AZ380" s="465"/>
      <c r="BA380" s="465"/>
      <c r="BB380" s="465"/>
      <c r="BC380" s="465"/>
    </row>
    <row r="381" spans="1:55" s="122" customFormat="1" hidden="1" x14ac:dyDescent="0.3">
      <c r="A381" s="406" t="s">
        <v>15</v>
      </c>
      <c r="B381" s="452">
        <f>B385</f>
        <v>0</v>
      </c>
      <c r="C381" s="452">
        <f t="shared" ref="C381:L381" si="484">C385</f>
        <v>0</v>
      </c>
      <c r="D381" s="452">
        <f t="shared" si="484"/>
        <v>0</v>
      </c>
      <c r="E381" s="452">
        <f t="shared" si="484"/>
        <v>0</v>
      </c>
      <c r="F381" s="452">
        <f t="shared" si="484"/>
        <v>0</v>
      </c>
      <c r="G381" s="452">
        <f t="shared" si="484"/>
        <v>0</v>
      </c>
      <c r="H381" s="452">
        <f t="shared" si="484"/>
        <v>0</v>
      </c>
      <c r="I381" s="452">
        <f t="shared" si="484"/>
        <v>0</v>
      </c>
      <c r="J381" s="452">
        <f t="shared" si="484"/>
        <v>0</v>
      </c>
      <c r="K381" s="452">
        <f t="shared" si="484"/>
        <v>0</v>
      </c>
      <c r="L381" s="459">
        <f t="shared" si="484"/>
        <v>0</v>
      </c>
      <c r="M381" s="117"/>
      <c r="N381" s="117"/>
      <c r="O381" s="117"/>
      <c r="P381" s="117"/>
      <c r="Q381" s="397"/>
      <c r="R381" s="397"/>
      <c r="S381" s="397"/>
      <c r="T381" s="397"/>
      <c r="U381" s="397"/>
      <c r="V381" s="397"/>
      <c r="W381" s="397"/>
      <c r="X381" s="397"/>
      <c r="Y381" s="397"/>
      <c r="Z381" s="397"/>
      <c r="AA381" s="397"/>
      <c r="AB381" s="397"/>
      <c r="AC381" s="397"/>
      <c r="AD381" s="397"/>
      <c r="AE381" s="397"/>
      <c r="AF381" s="397"/>
      <c r="AG381" s="397"/>
      <c r="AH381" s="397"/>
      <c r="AI381" s="397"/>
      <c r="AJ381" s="397"/>
      <c r="AK381" s="397"/>
      <c r="AL381" s="397"/>
      <c r="AM381" s="397"/>
      <c r="AN381" s="397"/>
      <c r="AO381" s="397"/>
      <c r="AP381" s="397"/>
      <c r="AQ381" s="397"/>
      <c r="AR381" s="397"/>
      <c r="AS381" s="397"/>
      <c r="AT381" s="397"/>
      <c r="AU381" s="397"/>
      <c r="AV381" s="397"/>
      <c r="AW381" s="397"/>
      <c r="AX381" s="397"/>
      <c r="AY381" s="397"/>
      <c r="AZ381" s="397"/>
      <c r="BA381" s="397"/>
      <c r="BB381" s="397"/>
      <c r="BC381" s="397"/>
    </row>
    <row r="382" spans="1:55" s="122" customFormat="1" ht="52.5" thickBot="1" x14ac:dyDescent="0.35">
      <c r="A382" s="484" t="s">
        <v>16</v>
      </c>
      <c r="B382" s="460">
        <f>B386</f>
        <v>19140000</v>
      </c>
      <c r="C382" s="460">
        <f t="shared" ref="C382:L382" si="485">C386</f>
        <v>0</v>
      </c>
      <c r="D382" s="460">
        <f t="shared" si="485"/>
        <v>0</v>
      </c>
      <c r="E382" s="460">
        <f t="shared" si="485"/>
        <v>0</v>
      </c>
      <c r="F382" s="460">
        <f t="shared" si="485"/>
        <v>0</v>
      </c>
      <c r="G382" s="460">
        <f t="shared" si="485"/>
        <v>3190000</v>
      </c>
      <c r="H382" s="460">
        <f t="shared" si="485"/>
        <v>3190000</v>
      </c>
      <c r="I382" s="460">
        <f t="shared" si="485"/>
        <v>3190000</v>
      </c>
      <c r="J382" s="460">
        <f t="shared" si="485"/>
        <v>3190000</v>
      </c>
      <c r="K382" s="460">
        <f t="shared" si="485"/>
        <v>3190000</v>
      </c>
      <c r="L382" s="461">
        <f t="shared" si="485"/>
        <v>3190000</v>
      </c>
      <c r="M382" s="117"/>
      <c r="N382" s="117"/>
      <c r="O382" s="117"/>
      <c r="P382" s="117"/>
      <c r="Q382" s="397"/>
      <c r="R382" s="397"/>
      <c r="S382" s="397"/>
      <c r="T382" s="397"/>
      <c r="U382" s="397"/>
      <c r="V382" s="397"/>
      <c r="W382" s="397"/>
      <c r="X382" s="397"/>
      <c r="Y382" s="397"/>
      <c r="Z382" s="397"/>
      <c r="AA382" s="397"/>
      <c r="AB382" s="397"/>
      <c r="AC382" s="397"/>
      <c r="AD382" s="397"/>
      <c r="AE382" s="397"/>
      <c r="AF382" s="397"/>
      <c r="AG382" s="397"/>
      <c r="AH382" s="397"/>
      <c r="AI382" s="397"/>
      <c r="AJ382" s="397"/>
      <c r="AK382" s="397"/>
      <c r="AL382" s="397"/>
      <c r="AM382" s="397"/>
      <c r="AN382" s="397"/>
      <c r="AO382" s="397"/>
      <c r="AP382" s="397"/>
      <c r="AQ382" s="397"/>
      <c r="AR382" s="397"/>
      <c r="AS382" s="397"/>
      <c r="AT382" s="397"/>
      <c r="AU382" s="397"/>
      <c r="AV382" s="397"/>
      <c r="AW382" s="397"/>
      <c r="AX382" s="397"/>
      <c r="AY382" s="397"/>
      <c r="AZ382" s="397"/>
      <c r="BA382" s="397"/>
      <c r="BB382" s="397"/>
      <c r="BC382" s="397"/>
    </row>
    <row r="383" spans="1:55" s="122" customFormat="1" ht="26" x14ac:dyDescent="0.3">
      <c r="A383" s="515" t="s">
        <v>513</v>
      </c>
      <c r="B383" s="491">
        <f>B385+B386</f>
        <v>19140000</v>
      </c>
      <c r="C383" s="491">
        <f t="shared" ref="C383" si="486">C385+C386</f>
        <v>0</v>
      </c>
      <c r="D383" s="491">
        <f t="shared" ref="D383" si="487">D385+D386</f>
        <v>0</v>
      </c>
      <c r="E383" s="491">
        <f t="shared" ref="E383" si="488">E385+E386</f>
        <v>0</v>
      </c>
      <c r="F383" s="491">
        <f t="shared" ref="F383" si="489">F385+F386</f>
        <v>0</v>
      </c>
      <c r="G383" s="491">
        <f t="shared" ref="G383" si="490">G385+G386</f>
        <v>3190000</v>
      </c>
      <c r="H383" s="491">
        <f t="shared" ref="H383" si="491">H385+H386</f>
        <v>3190000</v>
      </c>
      <c r="I383" s="491">
        <f t="shared" ref="I383" si="492">I385+I386</f>
        <v>3190000</v>
      </c>
      <c r="J383" s="491">
        <f t="shared" ref="J383" si="493">J385+J386</f>
        <v>3190000</v>
      </c>
      <c r="K383" s="491">
        <f t="shared" ref="K383" si="494">K385+K386</f>
        <v>3190000</v>
      </c>
      <c r="L383" s="492">
        <f t="shared" ref="L383" si="495">L385+L386</f>
        <v>3190000</v>
      </c>
      <c r="M383" s="117"/>
      <c r="N383" s="117"/>
      <c r="O383" s="117"/>
      <c r="P383" s="117"/>
      <c r="Q383" s="397"/>
      <c r="R383" s="397"/>
      <c r="S383" s="397"/>
      <c r="T383" s="397"/>
      <c r="U383" s="397"/>
      <c r="V383" s="397"/>
      <c r="W383" s="397"/>
      <c r="X383" s="397"/>
      <c r="Y383" s="397"/>
      <c r="Z383" s="397"/>
      <c r="AA383" s="397"/>
      <c r="AB383" s="397"/>
      <c r="AC383" s="397"/>
      <c r="AD383" s="397"/>
      <c r="AE383" s="397"/>
      <c r="AF383" s="397"/>
      <c r="AG383" s="397"/>
      <c r="AH383" s="397"/>
      <c r="AI383" s="397"/>
      <c r="AJ383" s="397"/>
      <c r="AK383" s="397"/>
      <c r="AL383" s="397"/>
      <c r="AM383" s="397"/>
      <c r="AN383" s="397"/>
      <c r="AO383" s="397"/>
      <c r="AP383" s="397"/>
      <c r="AQ383" s="397"/>
      <c r="AR383" s="397"/>
      <c r="AS383" s="397"/>
      <c r="AT383" s="397"/>
      <c r="AU383" s="397"/>
      <c r="AV383" s="397"/>
      <c r="AW383" s="397"/>
      <c r="AX383" s="397"/>
      <c r="AY383" s="397"/>
      <c r="AZ383" s="397"/>
      <c r="BA383" s="397"/>
      <c r="BB383" s="397"/>
      <c r="BC383" s="397"/>
    </row>
    <row r="384" spans="1:55" s="448" customFormat="1" x14ac:dyDescent="0.3">
      <c r="A384" s="547" t="s">
        <v>464</v>
      </c>
      <c r="B384" s="545">
        <f>B385+B386</f>
        <v>19140000</v>
      </c>
      <c r="C384" s="545">
        <f t="shared" ref="C384:L384" si="496">C385+C386</f>
        <v>0</v>
      </c>
      <c r="D384" s="545">
        <f t="shared" si="496"/>
        <v>0</v>
      </c>
      <c r="E384" s="545">
        <f t="shared" si="496"/>
        <v>0</v>
      </c>
      <c r="F384" s="545">
        <f t="shared" si="496"/>
        <v>0</v>
      </c>
      <c r="G384" s="545">
        <f t="shared" si="496"/>
        <v>3190000</v>
      </c>
      <c r="H384" s="545">
        <f t="shared" si="496"/>
        <v>3190000</v>
      </c>
      <c r="I384" s="545">
        <f t="shared" si="496"/>
        <v>3190000</v>
      </c>
      <c r="J384" s="545">
        <f t="shared" si="496"/>
        <v>3190000</v>
      </c>
      <c r="K384" s="545">
        <f t="shared" si="496"/>
        <v>3190000</v>
      </c>
      <c r="L384" s="546">
        <f t="shared" si="496"/>
        <v>3190000</v>
      </c>
      <c r="M384" s="117"/>
      <c r="N384" s="117"/>
      <c r="O384" s="117"/>
      <c r="P384" s="117"/>
      <c r="Q384" s="465"/>
      <c r="R384" s="465"/>
      <c r="S384" s="465"/>
      <c r="T384" s="465"/>
      <c r="U384" s="465"/>
      <c r="V384" s="465"/>
      <c r="W384" s="465"/>
      <c r="X384" s="465"/>
      <c r="Y384" s="465"/>
      <c r="Z384" s="465"/>
      <c r="AA384" s="465"/>
      <c r="AB384" s="465"/>
      <c r="AC384" s="465"/>
      <c r="AD384" s="465"/>
      <c r="AE384" s="465"/>
      <c r="AF384" s="465"/>
      <c r="AG384" s="465"/>
      <c r="AH384" s="465"/>
      <c r="AI384" s="465"/>
      <c r="AJ384" s="465"/>
      <c r="AK384" s="465"/>
      <c r="AL384" s="465"/>
      <c r="AM384" s="465"/>
      <c r="AN384" s="465"/>
      <c r="AO384" s="465"/>
      <c r="AP384" s="465"/>
      <c r="AQ384" s="465"/>
      <c r="AR384" s="465"/>
      <c r="AS384" s="465"/>
      <c r="AT384" s="465"/>
      <c r="AU384" s="465"/>
      <c r="AV384" s="465"/>
      <c r="AW384" s="465"/>
      <c r="AX384" s="465"/>
      <c r="AY384" s="465"/>
      <c r="AZ384" s="465"/>
      <c r="BA384" s="465"/>
      <c r="BB384" s="465"/>
      <c r="BC384" s="465"/>
    </row>
    <row r="385" spans="1:55" s="122" customFormat="1" hidden="1" x14ac:dyDescent="0.3">
      <c r="A385" s="406" t="s">
        <v>15</v>
      </c>
      <c r="B385" s="407">
        <v>0</v>
      </c>
      <c r="C385" s="407">
        <v>0</v>
      </c>
      <c r="D385" s="407">
        <v>0</v>
      </c>
      <c r="E385" s="407">
        <v>0</v>
      </c>
      <c r="F385" s="407">
        <v>0</v>
      </c>
      <c r="G385" s="407">
        <f>$B$385/6</f>
        <v>0</v>
      </c>
      <c r="H385" s="407">
        <f t="shared" ref="H385:L385" si="497">$B$385/6</f>
        <v>0</v>
      </c>
      <c r="I385" s="407">
        <f t="shared" si="497"/>
        <v>0</v>
      </c>
      <c r="J385" s="407">
        <f t="shared" si="497"/>
        <v>0</v>
      </c>
      <c r="K385" s="407">
        <f t="shared" si="497"/>
        <v>0</v>
      </c>
      <c r="L385" s="408">
        <f t="shared" si="497"/>
        <v>0</v>
      </c>
      <c r="M385" s="117"/>
      <c r="N385" s="117"/>
      <c r="O385" s="117"/>
      <c r="P385" s="117"/>
    </row>
    <row r="386" spans="1:55" s="122" customFormat="1" ht="52.5" thickBot="1" x14ac:dyDescent="0.35">
      <c r="A386" s="484" t="s">
        <v>16</v>
      </c>
      <c r="B386" s="457">
        <f>'3.PIELIKUMS'!J45</f>
        <v>19140000</v>
      </c>
      <c r="C386" s="457">
        <v>0</v>
      </c>
      <c r="D386" s="457">
        <v>0</v>
      </c>
      <c r="E386" s="457">
        <v>0</v>
      </c>
      <c r="F386" s="457">
        <v>0</v>
      </c>
      <c r="G386" s="457">
        <f>$B$386/6</f>
        <v>3190000</v>
      </c>
      <c r="H386" s="457">
        <f t="shared" ref="H386:L386" si="498">$B$386/6</f>
        <v>3190000</v>
      </c>
      <c r="I386" s="457">
        <f t="shared" si="498"/>
        <v>3190000</v>
      </c>
      <c r="J386" s="457">
        <f t="shared" si="498"/>
        <v>3190000</v>
      </c>
      <c r="K386" s="457">
        <f t="shared" si="498"/>
        <v>3190000</v>
      </c>
      <c r="L386" s="458">
        <f t="shared" si="498"/>
        <v>3190000</v>
      </c>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c r="BB386" s="117"/>
      <c r="BC386" s="117"/>
    </row>
    <row r="387" spans="1:55" s="122" customFormat="1" ht="26" x14ac:dyDescent="0.3">
      <c r="A387" s="447" t="s">
        <v>514</v>
      </c>
      <c r="B387" s="652"/>
      <c r="C387" s="652"/>
      <c r="D387" s="652"/>
      <c r="E387" s="652"/>
      <c r="F387" s="652"/>
      <c r="G387" s="652"/>
      <c r="H387" s="652"/>
      <c r="I387" s="652"/>
      <c r="J387" s="652"/>
      <c r="K387" s="652"/>
      <c r="L387" s="653"/>
      <c r="M387" s="117"/>
      <c r="N387" s="117"/>
      <c r="O387" s="117"/>
      <c r="P387" s="117"/>
      <c r="Q387" s="397"/>
      <c r="R387" s="397"/>
      <c r="S387" s="397"/>
      <c r="T387" s="397"/>
      <c r="U387" s="397"/>
      <c r="V387" s="397"/>
      <c r="W387" s="397"/>
      <c r="X387" s="397"/>
      <c r="Y387" s="397"/>
      <c r="Z387" s="397"/>
      <c r="AA387" s="397"/>
      <c r="AB387" s="397"/>
      <c r="AC387" s="397"/>
      <c r="AD387" s="397"/>
      <c r="AE387" s="397"/>
      <c r="AF387" s="397"/>
      <c r="AG387" s="397"/>
      <c r="AH387" s="397"/>
      <c r="AI387" s="397"/>
      <c r="AJ387" s="397"/>
      <c r="AK387" s="397"/>
      <c r="AL387" s="397"/>
      <c r="AM387" s="397"/>
      <c r="AN387" s="397"/>
      <c r="AO387" s="397"/>
      <c r="AP387" s="397"/>
      <c r="AQ387" s="397"/>
      <c r="AR387" s="397"/>
      <c r="AS387" s="397"/>
      <c r="AT387" s="397"/>
      <c r="AU387" s="397"/>
      <c r="AV387" s="397"/>
      <c r="AW387" s="397"/>
      <c r="AX387" s="397"/>
      <c r="AY387" s="397"/>
      <c r="AZ387" s="397"/>
      <c r="BA387" s="397"/>
      <c r="BB387" s="397"/>
      <c r="BC387" s="397"/>
    </row>
    <row r="388" spans="1:55" s="122" customFormat="1" ht="17.25" customHeight="1" x14ac:dyDescent="0.3">
      <c r="A388" s="436" t="s">
        <v>9</v>
      </c>
      <c r="B388" s="584">
        <f>B392</f>
        <v>0</v>
      </c>
      <c r="C388" s="584">
        <f t="shared" ref="C388:L388" si="499">C392</f>
        <v>0</v>
      </c>
      <c r="D388" s="584">
        <f t="shared" si="499"/>
        <v>0</v>
      </c>
      <c r="E388" s="584">
        <f t="shared" si="499"/>
        <v>0</v>
      </c>
      <c r="F388" s="584">
        <f t="shared" si="499"/>
        <v>0</v>
      </c>
      <c r="G388" s="584">
        <f t="shared" si="499"/>
        <v>0</v>
      </c>
      <c r="H388" s="584">
        <f t="shared" si="499"/>
        <v>0</v>
      </c>
      <c r="I388" s="584">
        <f t="shared" si="499"/>
        <v>0</v>
      </c>
      <c r="J388" s="584">
        <f t="shared" si="499"/>
        <v>0</v>
      </c>
      <c r="K388" s="584">
        <f t="shared" si="499"/>
        <v>0</v>
      </c>
      <c r="L388" s="585">
        <f t="shared" si="499"/>
        <v>0</v>
      </c>
      <c r="M388" s="117"/>
      <c r="N388" s="117"/>
      <c r="O388" s="117"/>
      <c r="P388" s="117"/>
      <c r="Q388" s="397"/>
      <c r="R388" s="397"/>
      <c r="S388" s="397"/>
      <c r="T388" s="397"/>
      <c r="U388" s="397"/>
      <c r="V388" s="397"/>
      <c r="W388" s="397"/>
      <c r="X388" s="397"/>
      <c r="Y388" s="397"/>
      <c r="Z388" s="397"/>
      <c r="AA388" s="397"/>
      <c r="AB388" s="397"/>
      <c r="AC388" s="397"/>
      <c r="AD388" s="397"/>
      <c r="AE388" s="397"/>
      <c r="AF388" s="397"/>
      <c r="AG388" s="397"/>
      <c r="AH388" s="397"/>
      <c r="AI388" s="397"/>
      <c r="AJ388" s="397"/>
      <c r="AK388" s="397"/>
      <c r="AL388" s="397"/>
      <c r="AM388" s="397"/>
      <c r="AN388" s="397"/>
      <c r="AO388" s="397"/>
      <c r="AP388" s="397"/>
      <c r="AQ388" s="397"/>
      <c r="AR388" s="397"/>
      <c r="AS388" s="397"/>
      <c r="AT388" s="397"/>
      <c r="AU388" s="397"/>
      <c r="AV388" s="397"/>
      <c r="AW388" s="397"/>
      <c r="AX388" s="397"/>
      <c r="AY388" s="397"/>
      <c r="AZ388" s="397"/>
      <c r="BA388" s="397"/>
      <c r="BB388" s="397"/>
      <c r="BC388" s="397"/>
    </row>
    <row r="389" spans="1:55" hidden="1" x14ac:dyDescent="0.3">
      <c r="A389" s="433" t="s">
        <v>10</v>
      </c>
      <c r="B389" s="434"/>
      <c r="C389" s="434"/>
      <c r="D389" s="434"/>
      <c r="E389" s="434"/>
      <c r="F389" s="434"/>
      <c r="G389" s="434"/>
      <c r="H389" s="434"/>
      <c r="I389" s="434"/>
      <c r="J389" s="434"/>
      <c r="K389" s="434"/>
      <c r="L389" s="435"/>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c r="AS389" s="122"/>
      <c r="AT389" s="122"/>
      <c r="AU389" s="122"/>
      <c r="AV389" s="122"/>
      <c r="AW389" s="122"/>
      <c r="AX389" s="122"/>
      <c r="AY389" s="122"/>
      <c r="AZ389" s="122"/>
      <c r="BA389" s="122"/>
      <c r="BB389" s="122"/>
      <c r="BC389" s="122"/>
    </row>
    <row r="390" spans="1:55" hidden="1" x14ac:dyDescent="0.3">
      <c r="A390" s="433" t="s">
        <v>11</v>
      </c>
      <c r="B390" s="434"/>
      <c r="C390" s="434"/>
      <c r="D390" s="434"/>
      <c r="E390" s="434"/>
      <c r="F390" s="434"/>
      <c r="G390" s="434"/>
      <c r="H390" s="434"/>
      <c r="I390" s="434"/>
      <c r="J390" s="434"/>
      <c r="K390" s="434"/>
      <c r="L390" s="435"/>
    </row>
    <row r="391" spans="1:55" ht="26" hidden="1" x14ac:dyDescent="0.3">
      <c r="A391" s="433" t="s">
        <v>12</v>
      </c>
      <c r="B391" s="434"/>
      <c r="C391" s="434"/>
      <c r="D391" s="434"/>
      <c r="E391" s="434"/>
      <c r="F391" s="434"/>
      <c r="G391" s="434"/>
      <c r="H391" s="434"/>
      <c r="I391" s="434"/>
      <c r="J391" s="434"/>
      <c r="K391" s="434"/>
      <c r="L391" s="435"/>
      <c r="Q391" s="397"/>
      <c r="R391" s="397"/>
      <c r="S391" s="397"/>
      <c r="T391" s="397"/>
      <c r="U391" s="397"/>
      <c r="V391" s="397"/>
      <c r="W391" s="397"/>
      <c r="X391" s="397"/>
      <c r="Y391" s="397"/>
      <c r="Z391" s="397"/>
      <c r="AA391" s="397"/>
      <c r="AB391" s="397"/>
      <c r="AC391" s="397"/>
      <c r="AD391" s="397"/>
      <c r="AE391" s="397"/>
      <c r="AF391" s="397"/>
      <c r="AG391" s="397"/>
      <c r="AH391" s="397"/>
      <c r="AI391" s="397"/>
      <c r="AJ391" s="397"/>
      <c r="AK391" s="397"/>
      <c r="AL391" s="397"/>
      <c r="AM391" s="397"/>
      <c r="AN391" s="397"/>
      <c r="AO391" s="397"/>
      <c r="AP391" s="397"/>
      <c r="AQ391" s="397"/>
      <c r="AR391" s="397"/>
      <c r="AS391" s="397"/>
      <c r="AT391" s="397"/>
      <c r="AU391" s="397"/>
      <c r="AV391" s="397"/>
      <c r="AW391" s="397"/>
      <c r="AX391" s="397"/>
      <c r="AY391" s="397"/>
      <c r="AZ391" s="397"/>
      <c r="BA391" s="397"/>
      <c r="BB391" s="397"/>
      <c r="BC391" s="397"/>
    </row>
    <row r="392" spans="1:55" s="122" customFormat="1" x14ac:dyDescent="0.3">
      <c r="A392" s="436" t="s">
        <v>13</v>
      </c>
      <c r="B392" s="584">
        <f>B394+B395</f>
        <v>0</v>
      </c>
      <c r="C392" s="584">
        <f t="shared" ref="C392:L392" si="500">C394+C395</f>
        <v>0</v>
      </c>
      <c r="D392" s="584">
        <f t="shared" si="500"/>
        <v>0</v>
      </c>
      <c r="E392" s="584">
        <f t="shared" si="500"/>
        <v>0</v>
      </c>
      <c r="F392" s="584">
        <f t="shared" si="500"/>
        <v>0</v>
      </c>
      <c r="G392" s="584">
        <f t="shared" si="500"/>
        <v>0</v>
      </c>
      <c r="H392" s="584">
        <f t="shared" si="500"/>
        <v>0</v>
      </c>
      <c r="I392" s="584">
        <f t="shared" si="500"/>
        <v>0</v>
      </c>
      <c r="J392" s="584">
        <f t="shared" si="500"/>
        <v>0</v>
      </c>
      <c r="K392" s="584">
        <f t="shared" si="500"/>
        <v>0</v>
      </c>
      <c r="L392" s="585">
        <f t="shared" si="500"/>
        <v>0</v>
      </c>
      <c r="M392" s="117"/>
      <c r="N392" s="117"/>
      <c r="O392" s="117"/>
      <c r="P392" s="117"/>
      <c r="Q392" s="397"/>
      <c r="R392" s="397"/>
      <c r="S392" s="397"/>
      <c r="T392" s="397"/>
      <c r="U392" s="397"/>
      <c r="V392" s="397"/>
      <c r="W392" s="397"/>
      <c r="X392" s="397"/>
      <c r="Y392" s="397"/>
      <c r="Z392" s="397"/>
      <c r="AA392" s="397"/>
      <c r="AB392" s="397"/>
      <c r="AC392" s="397"/>
      <c r="AD392" s="397"/>
      <c r="AE392" s="397"/>
      <c r="AF392" s="397"/>
      <c r="AG392" s="397"/>
      <c r="AH392" s="397"/>
      <c r="AI392" s="397"/>
      <c r="AJ392" s="397"/>
      <c r="AK392" s="397"/>
      <c r="AL392" s="397"/>
      <c r="AM392" s="397"/>
      <c r="AN392" s="397"/>
      <c r="AO392" s="397"/>
      <c r="AP392" s="397"/>
      <c r="AQ392" s="397"/>
      <c r="AR392" s="397"/>
      <c r="AS392" s="397"/>
      <c r="AT392" s="397"/>
      <c r="AU392" s="397"/>
      <c r="AV392" s="397"/>
      <c r="AW392" s="397"/>
      <c r="AX392" s="397"/>
      <c r="AY392" s="397"/>
      <c r="AZ392" s="397"/>
      <c r="BA392" s="397"/>
      <c r="BB392" s="397"/>
      <c r="BC392" s="397"/>
    </row>
    <row r="393" spans="1:55" x14ac:dyDescent="0.3">
      <c r="A393" s="433" t="s">
        <v>14</v>
      </c>
      <c r="B393" s="434"/>
      <c r="C393" s="434"/>
      <c r="D393" s="434"/>
      <c r="E393" s="434"/>
      <c r="F393" s="434"/>
      <c r="G393" s="434"/>
      <c r="H393" s="434"/>
      <c r="I393" s="434"/>
      <c r="J393" s="434"/>
      <c r="K393" s="434"/>
      <c r="L393" s="435"/>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c r="AS393" s="122"/>
      <c r="AT393" s="122"/>
      <c r="AU393" s="122"/>
      <c r="AV393" s="122"/>
      <c r="AW393" s="122"/>
      <c r="AX393" s="122"/>
      <c r="AY393" s="122"/>
      <c r="AZ393" s="122"/>
      <c r="BA393" s="122"/>
      <c r="BB393" s="122"/>
      <c r="BC393" s="122"/>
    </row>
    <row r="394" spans="1:55" x14ac:dyDescent="0.3">
      <c r="A394" s="433" t="s">
        <v>15</v>
      </c>
      <c r="B394" s="437">
        <f>B403</f>
        <v>0</v>
      </c>
      <c r="C394" s="437">
        <f t="shared" ref="C394:L394" si="501">C403</f>
        <v>0</v>
      </c>
      <c r="D394" s="437">
        <f t="shared" si="501"/>
        <v>0</v>
      </c>
      <c r="E394" s="437">
        <f t="shared" si="501"/>
        <v>0</v>
      </c>
      <c r="F394" s="437">
        <f t="shared" si="501"/>
        <v>0</v>
      </c>
      <c r="G394" s="437">
        <f t="shared" si="501"/>
        <v>0</v>
      </c>
      <c r="H394" s="437">
        <f t="shared" si="501"/>
        <v>0</v>
      </c>
      <c r="I394" s="437">
        <f t="shared" si="501"/>
        <v>0</v>
      </c>
      <c r="J394" s="437">
        <f t="shared" si="501"/>
        <v>0</v>
      </c>
      <c r="K394" s="437">
        <f t="shared" si="501"/>
        <v>0</v>
      </c>
      <c r="L394" s="438">
        <f t="shared" si="501"/>
        <v>0</v>
      </c>
    </row>
    <row r="395" spans="1:55" ht="52.5" thickBot="1" x14ac:dyDescent="0.35">
      <c r="A395" s="440" t="s">
        <v>16</v>
      </c>
      <c r="B395" s="441">
        <f>B404</f>
        <v>0</v>
      </c>
      <c r="C395" s="441">
        <f t="shared" ref="C395:L395" si="502">C404</f>
        <v>0</v>
      </c>
      <c r="D395" s="441">
        <f t="shared" si="502"/>
        <v>0</v>
      </c>
      <c r="E395" s="441">
        <f t="shared" si="502"/>
        <v>0</v>
      </c>
      <c r="F395" s="441">
        <f t="shared" si="502"/>
        <v>0</v>
      </c>
      <c r="G395" s="441">
        <f t="shared" si="502"/>
        <v>0</v>
      </c>
      <c r="H395" s="441">
        <f t="shared" si="502"/>
        <v>0</v>
      </c>
      <c r="I395" s="441">
        <f t="shared" si="502"/>
        <v>0</v>
      </c>
      <c r="J395" s="441">
        <f t="shared" si="502"/>
        <v>0</v>
      </c>
      <c r="K395" s="441">
        <f t="shared" si="502"/>
        <v>0</v>
      </c>
      <c r="L395" s="442">
        <f t="shared" si="502"/>
        <v>0</v>
      </c>
      <c r="Q395" s="397"/>
      <c r="R395" s="397"/>
      <c r="S395" s="397"/>
      <c r="T395" s="397"/>
      <c r="U395" s="397"/>
      <c r="V395" s="397"/>
      <c r="W395" s="397"/>
      <c r="X395" s="397"/>
      <c r="Y395" s="397"/>
      <c r="Z395" s="397"/>
      <c r="AA395" s="397"/>
      <c r="AB395" s="397"/>
      <c r="AC395" s="397"/>
      <c r="AD395" s="397"/>
      <c r="AE395" s="397"/>
      <c r="AF395" s="397"/>
      <c r="AG395" s="397"/>
      <c r="AH395" s="397"/>
      <c r="AI395" s="397"/>
      <c r="AJ395" s="397"/>
      <c r="AK395" s="397"/>
      <c r="AL395" s="397"/>
      <c r="AM395" s="397"/>
      <c r="AN395" s="397"/>
      <c r="AO395" s="397"/>
      <c r="AP395" s="397"/>
      <c r="AQ395" s="397"/>
      <c r="AR395" s="397"/>
      <c r="AS395" s="397"/>
      <c r="AT395" s="397"/>
      <c r="AU395" s="397"/>
      <c r="AV395" s="397"/>
      <c r="AW395" s="397"/>
      <c r="AX395" s="397"/>
      <c r="AY395" s="397"/>
      <c r="AZ395" s="397"/>
      <c r="BA395" s="397"/>
      <c r="BB395" s="397"/>
      <c r="BC395" s="397"/>
    </row>
    <row r="396" spans="1:55" s="397" customFormat="1" x14ac:dyDescent="0.3">
      <c r="A396" s="475" t="s">
        <v>461</v>
      </c>
      <c r="B396" s="476"/>
      <c r="C396" s="476"/>
      <c r="D396" s="476"/>
      <c r="E396" s="476"/>
      <c r="F396" s="476"/>
      <c r="G396" s="476"/>
      <c r="H396" s="476"/>
      <c r="I396" s="476"/>
      <c r="J396" s="476"/>
      <c r="K396" s="476"/>
      <c r="L396" s="477"/>
      <c r="M396" s="117"/>
      <c r="N396" s="117"/>
      <c r="O396" s="117"/>
      <c r="P396" s="117"/>
    </row>
    <row r="397" spans="1:55" s="397" customFormat="1" x14ac:dyDescent="0.3">
      <c r="A397" s="478" t="s">
        <v>462</v>
      </c>
      <c r="B397" s="451"/>
      <c r="C397" s="451"/>
      <c r="D397" s="451"/>
      <c r="E397" s="451"/>
      <c r="F397" s="451"/>
      <c r="G397" s="451"/>
      <c r="H397" s="451"/>
      <c r="I397" s="451"/>
      <c r="J397" s="451"/>
      <c r="K397" s="451"/>
      <c r="L397" s="479"/>
      <c r="M397" s="117"/>
      <c r="N397" s="117"/>
      <c r="O397" s="117"/>
      <c r="P397" s="117"/>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c r="AS397" s="122"/>
      <c r="AT397" s="122"/>
      <c r="AU397" s="122"/>
      <c r="AV397" s="122"/>
      <c r="AW397" s="122"/>
      <c r="AX397" s="122"/>
      <c r="AY397" s="122"/>
      <c r="AZ397" s="122"/>
      <c r="BA397" s="122"/>
      <c r="BB397" s="122"/>
      <c r="BC397" s="122"/>
    </row>
    <row r="398" spans="1:55" s="448" customFormat="1" ht="13.5" thickBot="1" x14ac:dyDescent="0.35">
      <c r="A398" s="513" t="s">
        <v>464</v>
      </c>
      <c r="B398" s="451">
        <f>B402</f>
        <v>0</v>
      </c>
      <c r="C398" s="451">
        <f t="shared" ref="C398:L398" si="503">C402</f>
        <v>0</v>
      </c>
      <c r="D398" s="451">
        <f t="shared" si="503"/>
        <v>0</v>
      </c>
      <c r="E398" s="451">
        <f t="shared" si="503"/>
        <v>0</v>
      </c>
      <c r="F398" s="451">
        <f t="shared" si="503"/>
        <v>0</v>
      </c>
      <c r="G398" s="451">
        <f t="shared" si="503"/>
        <v>0</v>
      </c>
      <c r="H398" s="451">
        <f t="shared" si="503"/>
        <v>0</v>
      </c>
      <c r="I398" s="451">
        <f t="shared" si="503"/>
        <v>0</v>
      </c>
      <c r="J398" s="451">
        <f t="shared" si="503"/>
        <v>0</v>
      </c>
      <c r="K398" s="451">
        <f t="shared" si="503"/>
        <v>0</v>
      </c>
      <c r="L398" s="479">
        <f t="shared" si="503"/>
        <v>0</v>
      </c>
      <c r="M398" s="117"/>
      <c r="N398" s="117"/>
      <c r="O398" s="117"/>
      <c r="P398" s="117"/>
      <c r="Q398" s="465"/>
      <c r="R398" s="465"/>
      <c r="S398" s="465"/>
      <c r="T398" s="465"/>
      <c r="U398" s="465"/>
      <c r="V398" s="465"/>
      <c r="W398" s="465"/>
      <c r="X398" s="465"/>
      <c r="Y398" s="465"/>
      <c r="Z398" s="465"/>
      <c r="AA398" s="465"/>
      <c r="AB398" s="465"/>
      <c r="AC398" s="465"/>
      <c r="AD398" s="465"/>
      <c r="AE398" s="465"/>
      <c r="AF398" s="465"/>
      <c r="AG398" s="465"/>
      <c r="AH398" s="465"/>
      <c r="AI398" s="465"/>
      <c r="AJ398" s="465"/>
      <c r="AK398" s="465"/>
      <c r="AL398" s="465"/>
      <c r="AM398" s="465"/>
      <c r="AN398" s="465"/>
      <c r="AO398" s="465"/>
      <c r="AP398" s="465"/>
      <c r="AQ398" s="465"/>
      <c r="AR398" s="465"/>
      <c r="AS398" s="465"/>
      <c r="AT398" s="465"/>
      <c r="AU398" s="465"/>
      <c r="AV398" s="465"/>
      <c r="AW398" s="465"/>
      <c r="AX398" s="465"/>
      <c r="AY398" s="465"/>
      <c r="AZ398" s="465"/>
      <c r="BA398" s="465"/>
      <c r="BB398" s="465"/>
      <c r="BC398" s="465"/>
    </row>
    <row r="399" spans="1:55" s="122" customFormat="1" ht="13.5" hidden="1" thickBot="1" x14ac:dyDescent="0.35">
      <c r="A399" s="406" t="s">
        <v>15</v>
      </c>
      <c r="B399" s="452">
        <f t="shared" ref="B399:L400" si="504">B403</f>
        <v>0</v>
      </c>
      <c r="C399" s="452">
        <f t="shared" si="504"/>
        <v>0</v>
      </c>
      <c r="D399" s="452">
        <f t="shared" si="504"/>
        <v>0</v>
      </c>
      <c r="E399" s="452">
        <f t="shared" si="504"/>
        <v>0</v>
      </c>
      <c r="F399" s="452">
        <f t="shared" si="504"/>
        <v>0</v>
      </c>
      <c r="G399" s="452">
        <f t="shared" si="504"/>
        <v>0</v>
      </c>
      <c r="H399" s="452">
        <f t="shared" si="504"/>
        <v>0</v>
      </c>
      <c r="I399" s="452">
        <f t="shared" si="504"/>
        <v>0</v>
      </c>
      <c r="J399" s="452">
        <f t="shared" si="504"/>
        <v>0</v>
      </c>
      <c r="K399" s="452">
        <f t="shared" si="504"/>
        <v>0</v>
      </c>
      <c r="L399" s="459">
        <f t="shared" si="504"/>
        <v>0</v>
      </c>
      <c r="M399" s="117"/>
      <c r="N399" s="117"/>
      <c r="O399" s="117"/>
      <c r="P399" s="117"/>
      <c r="Q399" s="397"/>
      <c r="R399" s="397"/>
      <c r="S399" s="397"/>
      <c r="T399" s="397"/>
      <c r="U399" s="397"/>
      <c r="V399" s="397"/>
      <c r="W399" s="397"/>
      <c r="X399" s="397"/>
      <c r="Y399" s="397"/>
      <c r="Z399" s="397"/>
      <c r="AA399" s="397"/>
      <c r="AB399" s="397"/>
      <c r="AC399" s="397"/>
      <c r="AD399" s="397"/>
      <c r="AE399" s="397"/>
      <c r="AF399" s="397"/>
      <c r="AG399" s="397"/>
      <c r="AH399" s="397"/>
      <c r="AI399" s="397"/>
      <c r="AJ399" s="397"/>
      <c r="AK399" s="397"/>
      <c r="AL399" s="397"/>
      <c r="AM399" s="397"/>
      <c r="AN399" s="397"/>
      <c r="AO399" s="397"/>
      <c r="AP399" s="397"/>
      <c r="AQ399" s="397"/>
      <c r="AR399" s="397"/>
      <c r="AS399" s="397"/>
      <c r="AT399" s="397"/>
      <c r="AU399" s="397"/>
      <c r="AV399" s="397"/>
      <c r="AW399" s="397"/>
      <c r="AX399" s="397"/>
      <c r="AY399" s="397"/>
      <c r="AZ399" s="397"/>
      <c r="BA399" s="397"/>
      <c r="BB399" s="397"/>
      <c r="BC399" s="397"/>
    </row>
    <row r="400" spans="1:55" s="122" customFormat="1" ht="52.5" hidden="1" thickBot="1" x14ac:dyDescent="0.35">
      <c r="A400" s="484" t="s">
        <v>16</v>
      </c>
      <c r="B400" s="460">
        <f t="shared" si="504"/>
        <v>0</v>
      </c>
      <c r="C400" s="460">
        <f t="shared" si="504"/>
        <v>0</v>
      </c>
      <c r="D400" s="460">
        <f t="shared" si="504"/>
        <v>0</v>
      </c>
      <c r="E400" s="460">
        <f t="shared" si="504"/>
        <v>0</v>
      </c>
      <c r="F400" s="460">
        <f t="shared" si="504"/>
        <v>0</v>
      </c>
      <c r="G400" s="460">
        <f t="shared" si="504"/>
        <v>0</v>
      </c>
      <c r="H400" s="460">
        <f t="shared" si="504"/>
        <v>0</v>
      </c>
      <c r="I400" s="460">
        <f t="shared" si="504"/>
        <v>0</v>
      </c>
      <c r="J400" s="460">
        <f t="shared" si="504"/>
        <v>0</v>
      </c>
      <c r="K400" s="460">
        <f t="shared" si="504"/>
        <v>0</v>
      </c>
      <c r="L400" s="461">
        <f t="shared" si="504"/>
        <v>0</v>
      </c>
      <c r="M400" s="117"/>
      <c r="N400" s="117"/>
      <c r="O400" s="117"/>
      <c r="P400" s="117"/>
      <c r="Q400" s="397"/>
      <c r="R400" s="397"/>
      <c r="S400" s="397"/>
      <c r="T400" s="397"/>
      <c r="U400" s="397"/>
      <c r="V400" s="397"/>
      <c r="W400" s="397"/>
      <c r="X400" s="397"/>
      <c r="Y400" s="397"/>
      <c r="Z400" s="397"/>
      <c r="AA400" s="397"/>
      <c r="AB400" s="397"/>
      <c r="AC400" s="397"/>
      <c r="AD400" s="397"/>
      <c r="AE400" s="397"/>
      <c r="AF400" s="397"/>
      <c r="AG400" s="397"/>
      <c r="AH400" s="397"/>
      <c r="AI400" s="397"/>
      <c r="AJ400" s="397"/>
      <c r="AK400" s="397"/>
      <c r="AL400" s="397"/>
      <c r="AM400" s="397"/>
      <c r="AN400" s="397"/>
      <c r="AO400" s="397"/>
      <c r="AP400" s="397"/>
      <c r="AQ400" s="397"/>
      <c r="AR400" s="397"/>
      <c r="AS400" s="397"/>
      <c r="AT400" s="397"/>
      <c r="AU400" s="397"/>
      <c r="AV400" s="397"/>
      <c r="AW400" s="397"/>
      <c r="AX400" s="397"/>
      <c r="AY400" s="397"/>
      <c r="AZ400" s="397"/>
      <c r="BA400" s="397"/>
      <c r="BB400" s="397"/>
      <c r="BC400" s="397"/>
    </row>
    <row r="401" spans="1:55" s="122" customFormat="1" ht="52" x14ac:dyDescent="0.3">
      <c r="A401" s="515" t="s">
        <v>515</v>
      </c>
      <c r="B401" s="491">
        <f>B403+B404</f>
        <v>0</v>
      </c>
      <c r="C401" s="491">
        <f t="shared" ref="C401:L401" si="505">C403+C404</f>
        <v>0</v>
      </c>
      <c r="D401" s="491">
        <f t="shared" si="505"/>
        <v>0</v>
      </c>
      <c r="E401" s="491">
        <f t="shared" si="505"/>
        <v>0</v>
      </c>
      <c r="F401" s="491">
        <f t="shared" si="505"/>
        <v>0</v>
      </c>
      <c r="G401" s="491">
        <f t="shared" si="505"/>
        <v>0</v>
      </c>
      <c r="H401" s="491">
        <f t="shared" si="505"/>
        <v>0</v>
      </c>
      <c r="I401" s="491">
        <f t="shared" si="505"/>
        <v>0</v>
      </c>
      <c r="J401" s="491">
        <f t="shared" si="505"/>
        <v>0</v>
      </c>
      <c r="K401" s="491">
        <f t="shared" si="505"/>
        <v>0</v>
      </c>
      <c r="L401" s="492">
        <f t="shared" si="505"/>
        <v>0</v>
      </c>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row>
    <row r="402" spans="1:55" s="448" customFormat="1" ht="13.5" thickBot="1" x14ac:dyDescent="0.35">
      <c r="A402" s="547" t="s">
        <v>464</v>
      </c>
      <c r="B402" s="545">
        <f>B403+B404</f>
        <v>0</v>
      </c>
      <c r="C402" s="545">
        <f t="shared" ref="C402:L402" si="506">C403+C404</f>
        <v>0</v>
      </c>
      <c r="D402" s="545">
        <f t="shared" si="506"/>
        <v>0</v>
      </c>
      <c r="E402" s="545">
        <f t="shared" si="506"/>
        <v>0</v>
      </c>
      <c r="F402" s="545">
        <f t="shared" si="506"/>
        <v>0</v>
      </c>
      <c r="G402" s="545">
        <f t="shared" si="506"/>
        <v>0</v>
      </c>
      <c r="H402" s="545">
        <f t="shared" si="506"/>
        <v>0</v>
      </c>
      <c r="I402" s="545">
        <f t="shared" si="506"/>
        <v>0</v>
      </c>
      <c r="J402" s="545">
        <f t="shared" si="506"/>
        <v>0</v>
      </c>
      <c r="K402" s="545">
        <f t="shared" si="506"/>
        <v>0</v>
      </c>
      <c r="L402" s="546">
        <f t="shared" si="506"/>
        <v>0</v>
      </c>
      <c r="M402" s="117"/>
      <c r="N402" s="117"/>
      <c r="O402" s="117"/>
      <c r="P402" s="117"/>
      <c r="Q402" s="465"/>
      <c r="R402" s="465"/>
      <c r="S402" s="465"/>
      <c r="T402" s="465"/>
      <c r="U402" s="465"/>
      <c r="V402" s="465"/>
      <c r="W402" s="465"/>
      <c r="X402" s="465"/>
      <c r="Y402" s="465"/>
      <c r="Z402" s="465"/>
      <c r="AA402" s="465"/>
      <c r="AB402" s="465"/>
      <c r="AC402" s="465"/>
      <c r="AD402" s="465"/>
      <c r="AE402" s="465"/>
      <c r="AF402" s="465"/>
      <c r="AG402" s="465"/>
      <c r="AH402" s="465"/>
      <c r="AI402" s="465"/>
      <c r="AJ402" s="465"/>
      <c r="AK402" s="465"/>
      <c r="AL402" s="465"/>
      <c r="AM402" s="465"/>
      <c r="AN402" s="465"/>
      <c r="AO402" s="465"/>
      <c r="AP402" s="465"/>
      <c r="AQ402" s="465"/>
      <c r="AR402" s="465"/>
      <c r="AS402" s="465"/>
      <c r="AT402" s="465"/>
      <c r="AU402" s="465"/>
      <c r="AV402" s="465"/>
      <c r="AW402" s="465"/>
      <c r="AX402" s="465"/>
      <c r="AY402" s="465"/>
      <c r="AZ402" s="465"/>
      <c r="BA402" s="465"/>
      <c r="BB402" s="465"/>
      <c r="BC402" s="465"/>
    </row>
    <row r="403" spans="1:55" s="122" customFormat="1" ht="13.5" hidden="1" thickBot="1" x14ac:dyDescent="0.35">
      <c r="A403" s="406" t="s">
        <v>15</v>
      </c>
      <c r="B403" s="407">
        <v>0</v>
      </c>
      <c r="C403" s="407">
        <v>0</v>
      </c>
      <c r="D403" s="407">
        <v>0</v>
      </c>
      <c r="E403" s="407">
        <v>0</v>
      </c>
      <c r="F403" s="407">
        <v>0</v>
      </c>
      <c r="G403" s="407">
        <f>$B$385/6</f>
        <v>0</v>
      </c>
      <c r="H403" s="407">
        <f t="shared" ref="H403:L403" si="507">$B$385/6</f>
        <v>0</v>
      </c>
      <c r="I403" s="407">
        <f t="shared" si="507"/>
        <v>0</v>
      </c>
      <c r="J403" s="407">
        <f t="shared" si="507"/>
        <v>0</v>
      </c>
      <c r="K403" s="407">
        <f t="shared" si="507"/>
        <v>0</v>
      </c>
      <c r="L403" s="408">
        <f t="shared" si="507"/>
        <v>0</v>
      </c>
      <c r="M403" s="117"/>
      <c r="N403" s="117"/>
      <c r="O403" s="117"/>
      <c r="P403" s="117"/>
      <c r="Q403" s="397"/>
      <c r="R403" s="397"/>
      <c r="S403" s="397"/>
      <c r="T403" s="397"/>
      <c r="U403" s="397"/>
      <c r="V403" s="397"/>
      <c r="W403" s="397"/>
      <c r="X403" s="397"/>
      <c r="Y403" s="397"/>
      <c r="Z403" s="397"/>
      <c r="AA403" s="397"/>
      <c r="AB403" s="397"/>
      <c r="AC403" s="397"/>
      <c r="AD403" s="397"/>
      <c r="AE403" s="397"/>
      <c r="AF403" s="397"/>
      <c r="AG403" s="397"/>
      <c r="AH403" s="397"/>
      <c r="AI403" s="397"/>
      <c r="AJ403" s="397"/>
      <c r="AK403" s="397"/>
      <c r="AL403" s="397"/>
      <c r="AM403" s="397"/>
      <c r="AN403" s="397"/>
      <c r="AO403" s="397"/>
      <c r="AP403" s="397"/>
      <c r="AQ403" s="397"/>
      <c r="AR403" s="397"/>
      <c r="AS403" s="397"/>
      <c r="AT403" s="397"/>
      <c r="AU403" s="397"/>
      <c r="AV403" s="397"/>
      <c r="AW403" s="397"/>
      <c r="AX403" s="397"/>
      <c r="AY403" s="397"/>
      <c r="AZ403" s="397"/>
      <c r="BA403" s="397"/>
      <c r="BB403" s="397"/>
      <c r="BC403" s="397"/>
    </row>
    <row r="404" spans="1:55" s="122" customFormat="1" ht="52.5" hidden="1" thickBot="1" x14ac:dyDescent="0.35">
      <c r="A404" s="484" t="s">
        <v>16</v>
      </c>
      <c r="B404" s="457">
        <f>'3.PIELIKUMS'!J47</f>
        <v>0</v>
      </c>
      <c r="C404" s="457">
        <v>0</v>
      </c>
      <c r="D404" s="457">
        <v>0</v>
      </c>
      <c r="E404" s="457">
        <v>0</v>
      </c>
      <c r="F404" s="457">
        <v>0</v>
      </c>
      <c r="G404" s="457">
        <f t="shared" ref="G404:L404" si="508">$B$404/6</f>
        <v>0</v>
      </c>
      <c r="H404" s="457">
        <f t="shared" si="508"/>
        <v>0</v>
      </c>
      <c r="I404" s="457">
        <f t="shared" si="508"/>
        <v>0</v>
      </c>
      <c r="J404" s="457">
        <f t="shared" si="508"/>
        <v>0</v>
      </c>
      <c r="K404" s="457">
        <f t="shared" si="508"/>
        <v>0</v>
      </c>
      <c r="L404" s="458">
        <f t="shared" si="508"/>
        <v>0</v>
      </c>
      <c r="M404" s="117"/>
      <c r="N404" s="117"/>
      <c r="O404" s="117"/>
      <c r="P404" s="117"/>
      <c r="Q404" s="397"/>
      <c r="R404" s="397"/>
      <c r="S404" s="397"/>
      <c r="T404" s="397"/>
      <c r="U404" s="397"/>
      <c r="V404" s="397"/>
      <c r="W404" s="397"/>
      <c r="X404" s="397"/>
      <c r="Y404" s="397"/>
      <c r="Z404" s="397"/>
      <c r="AA404" s="397"/>
      <c r="AB404" s="397"/>
      <c r="AC404" s="397"/>
      <c r="AD404" s="397"/>
      <c r="AE404" s="397"/>
      <c r="AF404" s="397"/>
      <c r="AG404" s="397"/>
      <c r="AH404" s="397"/>
      <c r="AI404" s="397"/>
      <c r="AJ404" s="397"/>
      <c r="AK404" s="397"/>
      <c r="AL404" s="397"/>
      <c r="AM404" s="397"/>
      <c r="AN404" s="397"/>
      <c r="AO404" s="397"/>
      <c r="AP404" s="397"/>
      <c r="AQ404" s="397"/>
      <c r="AR404" s="397"/>
      <c r="AS404" s="397"/>
      <c r="AT404" s="397"/>
      <c r="AU404" s="397"/>
      <c r="AV404" s="397"/>
      <c r="AW404" s="397"/>
      <c r="AX404" s="397"/>
      <c r="AY404" s="397"/>
      <c r="AZ404" s="397"/>
      <c r="BA404" s="397"/>
      <c r="BB404" s="397"/>
      <c r="BC404" s="397"/>
    </row>
    <row r="405" spans="1:55" s="122" customFormat="1" ht="26" x14ac:dyDescent="0.3">
      <c r="A405" s="447" t="s">
        <v>516</v>
      </c>
      <c r="B405" s="652"/>
      <c r="C405" s="652"/>
      <c r="D405" s="652"/>
      <c r="E405" s="652"/>
      <c r="F405" s="652"/>
      <c r="G405" s="652"/>
      <c r="H405" s="652"/>
      <c r="I405" s="652"/>
      <c r="J405" s="652"/>
      <c r="K405" s="652"/>
      <c r="L405" s="653"/>
      <c r="M405" s="117"/>
      <c r="N405" s="117"/>
      <c r="O405" s="117"/>
      <c r="P405" s="117"/>
    </row>
    <row r="406" spans="1:55" s="122" customFormat="1" ht="12.75" customHeight="1" x14ac:dyDescent="0.3">
      <c r="A406" s="436" t="s">
        <v>9</v>
      </c>
      <c r="B406" s="584">
        <f>B410</f>
        <v>0</v>
      </c>
      <c r="C406" s="584">
        <f t="shared" ref="C406:L406" si="509">C410</f>
        <v>0</v>
      </c>
      <c r="D406" s="584">
        <f t="shared" si="509"/>
        <v>0</v>
      </c>
      <c r="E406" s="584">
        <f t="shared" si="509"/>
        <v>0</v>
      </c>
      <c r="F406" s="584">
        <f t="shared" si="509"/>
        <v>0</v>
      </c>
      <c r="G406" s="584">
        <f t="shared" si="509"/>
        <v>0</v>
      </c>
      <c r="H406" s="584">
        <f t="shared" si="509"/>
        <v>0</v>
      </c>
      <c r="I406" s="584">
        <f t="shared" si="509"/>
        <v>0</v>
      </c>
      <c r="J406" s="584">
        <f t="shared" si="509"/>
        <v>0</v>
      </c>
      <c r="K406" s="584">
        <f t="shared" si="509"/>
        <v>0</v>
      </c>
      <c r="L406" s="585">
        <f t="shared" si="509"/>
        <v>0</v>
      </c>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c r="BB406" s="117"/>
      <c r="BC406" s="117"/>
    </row>
    <row r="407" spans="1:55" hidden="1" x14ac:dyDescent="0.3">
      <c r="A407" s="433" t="s">
        <v>10</v>
      </c>
      <c r="B407" s="434"/>
      <c r="C407" s="434"/>
      <c r="D407" s="434"/>
      <c r="E407" s="434"/>
      <c r="F407" s="434"/>
      <c r="G407" s="434"/>
      <c r="H407" s="434"/>
      <c r="I407" s="434"/>
      <c r="J407" s="434"/>
      <c r="K407" s="434"/>
      <c r="L407" s="435"/>
      <c r="Q407" s="397"/>
      <c r="R407" s="397"/>
      <c r="S407" s="397"/>
      <c r="T407" s="397"/>
      <c r="U407" s="397"/>
      <c r="V407" s="397"/>
      <c r="W407" s="397"/>
      <c r="X407" s="397"/>
      <c r="Y407" s="397"/>
      <c r="Z407" s="397"/>
      <c r="AA407" s="397"/>
      <c r="AB407" s="397"/>
      <c r="AC407" s="397"/>
      <c r="AD407" s="397"/>
      <c r="AE407" s="397"/>
      <c r="AF407" s="397"/>
      <c r="AG407" s="397"/>
      <c r="AH407" s="397"/>
      <c r="AI407" s="397"/>
      <c r="AJ407" s="397"/>
      <c r="AK407" s="397"/>
      <c r="AL407" s="397"/>
      <c r="AM407" s="397"/>
      <c r="AN407" s="397"/>
      <c r="AO407" s="397"/>
      <c r="AP407" s="397"/>
      <c r="AQ407" s="397"/>
      <c r="AR407" s="397"/>
      <c r="AS407" s="397"/>
      <c r="AT407" s="397"/>
      <c r="AU407" s="397"/>
      <c r="AV407" s="397"/>
      <c r="AW407" s="397"/>
      <c r="AX407" s="397"/>
      <c r="AY407" s="397"/>
      <c r="AZ407" s="397"/>
      <c r="BA407" s="397"/>
      <c r="BB407" s="397"/>
      <c r="BC407" s="397"/>
    </row>
    <row r="408" spans="1:55" hidden="1" x14ac:dyDescent="0.3">
      <c r="A408" s="433" t="s">
        <v>11</v>
      </c>
      <c r="B408" s="434"/>
      <c r="C408" s="434"/>
      <c r="D408" s="434"/>
      <c r="E408" s="434"/>
      <c r="F408" s="434"/>
      <c r="G408" s="434"/>
      <c r="H408" s="434"/>
      <c r="I408" s="434"/>
      <c r="J408" s="434"/>
      <c r="K408" s="434"/>
      <c r="L408" s="435"/>
      <c r="Q408" s="397"/>
      <c r="R408" s="397"/>
      <c r="S408" s="397"/>
      <c r="T408" s="397"/>
      <c r="U408" s="397"/>
      <c r="V408" s="397"/>
      <c r="W408" s="397"/>
      <c r="X408" s="397"/>
      <c r="Y408" s="397"/>
      <c r="Z408" s="397"/>
      <c r="AA408" s="397"/>
      <c r="AB408" s="397"/>
      <c r="AC408" s="397"/>
      <c r="AD408" s="397"/>
      <c r="AE408" s="397"/>
      <c r="AF408" s="397"/>
      <c r="AG408" s="397"/>
      <c r="AH408" s="397"/>
      <c r="AI408" s="397"/>
      <c r="AJ408" s="397"/>
      <c r="AK408" s="397"/>
      <c r="AL408" s="397"/>
      <c r="AM408" s="397"/>
      <c r="AN408" s="397"/>
      <c r="AO408" s="397"/>
      <c r="AP408" s="397"/>
      <c r="AQ408" s="397"/>
      <c r="AR408" s="397"/>
      <c r="AS408" s="397"/>
      <c r="AT408" s="397"/>
      <c r="AU408" s="397"/>
      <c r="AV408" s="397"/>
      <c r="AW408" s="397"/>
      <c r="AX408" s="397"/>
      <c r="AY408" s="397"/>
      <c r="AZ408" s="397"/>
      <c r="BA408" s="397"/>
      <c r="BB408" s="397"/>
      <c r="BC408" s="397"/>
    </row>
    <row r="409" spans="1:55" ht="26" hidden="1" x14ac:dyDescent="0.3">
      <c r="A409" s="433" t="s">
        <v>12</v>
      </c>
      <c r="B409" s="434"/>
      <c r="C409" s="434"/>
      <c r="D409" s="434"/>
      <c r="E409" s="434"/>
      <c r="F409" s="434"/>
      <c r="G409" s="434"/>
      <c r="H409" s="434"/>
      <c r="I409" s="434"/>
      <c r="J409" s="434"/>
      <c r="K409" s="434"/>
      <c r="L409" s="435"/>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2"/>
      <c r="AY409" s="122"/>
      <c r="AZ409" s="122"/>
      <c r="BA409" s="122"/>
      <c r="BB409" s="122"/>
      <c r="BC409" s="122"/>
    </row>
    <row r="410" spans="1:55" s="122" customFormat="1" x14ac:dyDescent="0.3">
      <c r="A410" s="436" t="s">
        <v>13</v>
      </c>
      <c r="B410" s="584">
        <f>B412+B413</f>
        <v>0</v>
      </c>
      <c r="C410" s="584">
        <f t="shared" ref="C410:L410" si="510">C412+C413</f>
        <v>0</v>
      </c>
      <c r="D410" s="584">
        <f t="shared" si="510"/>
        <v>0</v>
      </c>
      <c r="E410" s="584">
        <f t="shared" si="510"/>
        <v>0</v>
      </c>
      <c r="F410" s="584">
        <f t="shared" si="510"/>
        <v>0</v>
      </c>
      <c r="G410" s="584">
        <f t="shared" si="510"/>
        <v>0</v>
      </c>
      <c r="H410" s="584">
        <f t="shared" si="510"/>
        <v>0</v>
      </c>
      <c r="I410" s="584">
        <f t="shared" si="510"/>
        <v>0</v>
      </c>
      <c r="J410" s="584">
        <f t="shared" si="510"/>
        <v>0</v>
      </c>
      <c r="K410" s="584">
        <f t="shared" si="510"/>
        <v>0</v>
      </c>
      <c r="L410" s="585">
        <f t="shared" si="510"/>
        <v>0</v>
      </c>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117"/>
      <c r="BB410" s="117"/>
      <c r="BC410" s="117"/>
    </row>
    <row r="411" spans="1:55" x14ac:dyDescent="0.3">
      <c r="A411" s="433" t="s">
        <v>14</v>
      </c>
      <c r="B411" s="434"/>
      <c r="C411" s="434"/>
      <c r="D411" s="434"/>
      <c r="E411" s="434"/>
      <c r="F411" s="434"/>
      <c r="G411" s="434"/>
      <c r="H411" s="434"/>
      <c r="I411" s="434"/>
      <c r="J411" s="434"/>
      <c r="K411" s="434"/>
      <c r="L411" s="435"/>
      <c r="Q411" s="397"/>
      <c r="R411" s="397"/>
      <c r="S411" s="397"/>
      <c r="T411" s="39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7"/>
      <c r="AY411" s="397"/>
      <c r="AZ411" s="397"/>
      <c r="BA411" s="397"/>
      <c r="BB411" s="397"/>
      <c r="BC411" s="397"/>
    </row>
    <row r="412" spans="1:55" x14ac:dyDescent="0.3">
      <c r="A412" s="433" t="s">
        <v>15</v>
      </c>
      <c r="B412" s="437">
        <f>B421</f>
        <v>0</v>
      </c>
      <c r="C412" s="437">
        <f t="shared" ref="C412:L412" si="511">C421</f>
        <v>0</v>
      </c>
      <c r="D412" s="437">
        <f t="shared" si="511"/>
        <v>0</v>
      </c>
      <c r="E412" s="437">
        <f t="shared" si="511"/>
        <v>0</v>
      </c>
      <c r="F412" s="437">
        <f t="shared" si="511"/>
        <v>0</v>
      </c>
      <c r="G412" s="437">
        <f t="shared" si="511"/>
        <v>0</v>
      </c>
      <c r="H412" s="437">
        <f t="shared" si="511"/>
        <v>0</v>
      </c>
      <c r="I412" s="437">
        <f t="shared" si="511"/>
        <v>0</v>
      </c>
      <c r="J412" s="437">
        <f t="shared" si="511"/>
        <v>0</v>
      </c>
      <c r="K412" s="437">
        <f t="shared" si="511"/>
        <v>0</v>
      </c>
      <c r="L412" s="438">
        <f t="shared" si="511"/>
        <v>0</v>
      </c>
      <c r="Q412" s="397"/>
      <c r="R412" s="397"/>
      <c r="S412" s="397"/>
      <c r="T412" s="397"/>
      <c r="U412" s="397"/>
      <c r="V412" s="397"/>
      <c r="W412" s="397"/>
      <c r="X412" s="397"/>
      <c r="Y412" s="397"/>
      <c r="Z412" s="397"/>
      <c r="AA412" s="397"/>
      <c r="AB412" s="397"/>
      <c r="AC412" s="397"/>
      <c r="AD412" s="397"/>
      <c r="AE412" s="397"/>
      <c r="AF412" s="397"/>
      <c r="AG412" s="397"/>
      <c r="AH412" s="397"/>
      <c r="AI412" s="397"/>
      <c r="AJ412" s="397"/>
      <c r="AK412" s="397"/>
      <c r="AL412" s="397"/>
      <c r="AM412" s="397"/>
      <c r="AN412" s="397"/>
      <c r="AO412" s="397"/>
      <c r="AP412" s="397"/>
      <c r="AQ412" s="397"/>
      <c r="AR412" s="397"/>
      <c r="AS412" s="397"/>
      <c r="AT412" s="397"/>
      <c r="AU412" s="397"/>
      <c r="AV412" s="397"/>
      <c r="AW412" s="397"/>
      <c r="AX412" s="397"/>
      <c r="AY412" s="397"/>
      <c r="AZ412" s="397"/>
      <c r="BA412" s="397"/>
      <c r="BB412" s="397"/>
      <c r="BC412" s="397"/>
    </row>
    <row r="413" spans="1:55" ht="52.5" thickBot="1" x14ac:dyDescent="0.35">
      <c r="A413" s="440" t="s">
        <v>16</v>
      </c>
      <c r="B413" s="441">
        <f>B422</f>
        <v>0</v>
      </c>
      <c r="C413" s="441">
        <f t="shared" ref="C413:L413" si="512">C422</f>
        <v>0</v>
      </c>
      <c r="D413" s="441">
        <f t="shared" si="512"/>
        <v>0</v>
      </c>
      <c r="E413" s="441">
        <f t="shared" si="512"/>
        <v>0</v>
      </c>
      <c r="F413" s="441">
        <f t="shared" si="512"/>
        <v>0</v>
      </c>
      <c r="G413" s="441">
        <f t="shared" si="512"/>
        <v>0</v>
      </c>
      <c r="H413" s="441">
        <f t="shared" si="512"/>
        <v>0</v>
      </c>
      <c r="I413" s="441">
        <f t="shared" si="512"/>
        <v>0</v>
      </c>
      <c r="J413" s="441">
        <f t="shared" si="512"/>
        <v>0</v>
      </c>
      <c r="K413" s="441">
        <f t="shared" si="512"/>
        <v>0</v>
      </c>
      <c r="L413" s="442">
        <f t="shared" si="512"/>
        <v>0</v>
      </c>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row>
    <row r="414" spans="1:55" s="397" customFormat="1" x14ac:dyDescent="0.3">
      <c r="A414" s="475" t="s">
        <v>461</v>
      </c>
      <c r="B414" s="476"/>
      <c r="C414" s="476"/>
      <c r="D414" s="476"/>
      <c r="E414" s="476"/>
      <c r="F414" s="476"/>
      <c r="G414" s="476"/>
      <c r="H414" s="476"/>
      <c r="I414" s="476"/>
      <c r="J414" s="476"/>
      <c r="K414" s="476"/>
      <c r="L414" s="47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117"/>
      <c r="BB414" s="117"/>
      <c r="BC414" s="117"/>
    </row>
    <row r="415" spans="1:55" s="397" customFormat="1" x14ac:dyDescent="0.3">
      <c r="A415" s="478" t="s">
        <v>462</v>
      </c>
      <c r="B415" s="451"/>
      <c r="C415" s="451"/>
      <c r="D415" s="451"/>
      <c r="E415" s="451"/>
      <c r="F415" s="451"/>
      <c r="G415" s="451"/>
      <c r="H415" s="451"/>
      <c r="I415" s="451"/>
      <c r="J415" s="451"/>
      <c r="K415" s="451"/>
      <c r="L415" s="479"/>
      <c r="M415" s="117"/>
      <c r="N415" s="117"/>
      <c r="O415" s="117"/>
      <c r="P415" s="117"/>
    </row>
    <row r="416" spans="1:55" s="469" customFormat="1" ht="13.5" thickBot="1" x14ac:dyDescent="0.35">
      <c r="A416" s="502" t="s">
        <v>464</v>
      </c>
      <c r="B416" s="451">
        <f>B417+B418</f>
        <v>0</v>
      </c>
      <c r="C416" s="451">
        <f t="shared" ref="C416:L416" si="513">C417+C418</f>
        <v>0</v>
      </c>
      <c r="D416" s="451">
        <f t="shared" si="513"/>
        <v>0</v>
      </c>
      <c r="E416" s="451">
        <f t="shared" si="513"/>
        <v>0</v>
      </c>
      <c r="F416" s="451">
        <f t="shared" si="513"/>
        <v>0</v>
      </c>
      <c r="G416" s="451">
        <f t="shared" si="513"/>
        <v>0</v>
      </c>
      <c r="H416" s="451">
        <f t="shared" si="513"/>
        <v>0</v>
      </c>
      <c r="I416" s="451">
        <f t="shared" si="513"/>
        <v>0</v>
      </c>
      <c r="J416" s="451">
        <f t="shared" si="513"/>
        <v>0</v>
      </c>
      <c r="K416" s="451">
        <f t="shared" si="513"/>
        <v>0</v>
      </c>
      <c r="L416" s="479">
        <f t="shared" si="513"/>
        <v>0</v>
      </c>
      <c r="M416" s="117"/>
      <c r="N416" s="117"/>
      <c r="O416" s="117"/>
      <c r="P416" s="117"/>
      <c r="Q416" s="468"/>
      <c r="R416" s="468"/>
      <c r="S416" s="468"/>
      <c r="T416" s="468"/>
      <c r="U416" s="468"/>
      <c r="V416" s="468"/>
      <c r="W416" s="468"/>
      <c r="X416" s="468"/>
      <c r="Y416" s="468"/>
      <c r="Z416" s="468"/>
      <c r="AA416" s="468"/>
      <c r="AB416" s="468"/>
      <c r="AC416" s="468"/>
      <c r="AD416" s="468"/>
      <c r="AE416" s="468"/>
      <c r="AF416" s="468"/>
      <c r="AG416" s="468"/>
      <c r="AH416" s="468"/>
      <c r="AI416" s="468"/>
      <c r="AJ416" s="468"/>
      <c r="AK416" s="468"/>
      <c r="AL416" s="468"/>
      <c r="AM416" s="468"/>
      <c r="AN416" s="468"/>
      <c r="AO416" s="468"/>
      <c r="AP416" s="468"/>
      <c r="AQ416" s="468"/>
      <c r="AR416" s="468"/>
      <c r="AS416" s="468"/>
      <c r="AT416" s="468"/>
      <c r="AU416" s="468"/>
      <c r="AV416" s="468"/>
      <c r="AW416" s="468"/>
      <c r="AX416" s="468"/>
      <c r="AY416" s="468"/>
      <c r="AZ416" s="468"/>
      <c r="BA416" s="468"/>
      <c r="BB416" s="468"/>
      <c r="BC416" s="468"/>
    </row>
    <row r="417" spans="1:55" s="250" customFormat="1" ht="13.5" hidden="1" thickBot="1" x14ac:dyDescent="0.35">
      <c r="A417" s="478" t="s">
        <v>15</v>
      </c>
      <c r="B417" s="452">
        <f>B421</f>
        <v>0</v>
      </c>
      <c r="C417" s="452">
        <f t="shared" ref="C417:L417" si="514">C421</f>
        <v>0</v>
      </c>
      <c r="D417" s="452">
        <f t="shared" si="514"/>
        <v>0</v>
      </c>
      <c r="E417" s="452">
        <f t="shared" si="514"/>
        <v>0</v>
      </c>
      <c r="F417" s="452">
        <f t="shared" si="514"/>
        <v>0</v>
      </c>
      <c r="G417" s="452">
        <f t="shared" si="514"/>
        <v>0</v>
      </c>
      <c r="H417" s="452">
        <f t="shared" si="514"/>
        <v>0</v>
      </c>
      <c r="I417" s="452">
        <f t="shared" si="514"/>
        <v>0</v>
      </c>
      <c r="J417" s="452">
        <f t="shared" si="514"/>
        <v>0</v>
      </c>
      <c r="K417" s="452">
        <f t="shared" si="514"/>
        <v>0</v>
      </c>
      <c r="L417" s="459">
        <f t="shared" si="514"/>
        <v>0</v>
      </c>
      <c r="M417" s="117"/>
      <c r="N417" s="117"/>
      <c r="O417" s="117"/>
      <c r="P417" s="117"/>
      <c r="Q417" s="397"/>
      <c r="R417" s="397"/>
      <c r="S417" s="397"/>
      <c r="T417" s="397"/>
      <c r="U417" s="397"/>
      <c r="V417" s="397"/>
      <c r="W417" s="397"/>
      <c r="X417" s="397"/>
      <c r="Y417" s="397"/>
      <c r="Z417" s="397"/>
      <c r="AA417" s="397"/>
      <c r="AB417" s="397"/>
      <c r="AC417" s="397"/>
      <c r="AD417" s="397"/>
      <c r="AE417" s="397"/>
      <c r="AF417" s="397"/>
      <c r="AG417" s="397"/>
      <c r="AH417" s="397"/>
      <c r="AI417" s="397"/>
      <c r="AJ417" s="397"/>
      <c r="AK417" s="397"/>
      <c r="AL417" s="397"/>
      <c r="AM417" s="397"/>
      <c r="AN417" s="397"/>
      <c r="AO417" s="397"/>
      <c r="AP417" s="397"/>
      <c r="AQ417" s="397"/>
      <c r="AR417" s="397"/>
      <c r="AS417" s="397"/>
      <c r="AT417" s="397"/>
      <c r="AU417" s="397"/>
      <c r="AV417" s="397"/>
      <c r="AW417" s="397"/>
      <c r="AX417" s="397"/>
      <c r="AY417" s="397"/>
      <c r="AZ417" s="397"/>
      <c r="BA417" s="397"/>
      <c r="BB417" s="397"/>
      <c r="BC417" s="397"/>
    </row>
    <row r="418" spans="1:55" s="250" customFormat="1" ht="52.5" hidden="1" thickBot="1" x14ac:dyDescent="0.35">
      <c r="A418" s="503" t="s">
        <v>16</v>
      </c>
      <c r="B418" s="460">
        <f>B422</f>
        <v>0</v>
      </c>
      <c r="C418" s="460">
        <f t="shared" ref="C418:L418" si="515">C422</f>
        <v>0</v>
      </c>
      <c r="D418" s="460">
        <f t="shared" si="515"/>
        <v>0</v>
      </c>
      <c r="E418" s="460">
        <f t="shared" si="515"/>
        <v>0</v>
      </c>
      <c r="F418" s="460">
        <f t="shared" si="515"/>
        <v>0</v>
      </c>
      <c r="G418" s="460">
        <f t="shared" si="515"/>
        <v>0</v>
      </c>
      <c r="H418" s="460">
        <f t="shared" si="515"/>
        <v>0</v>
      </c>
      <c r="I418" s="460">
        <f t="shared" si="515"/>
        <v>0</v>
      </c>
      <c r="J418" s="460">
        <f t="shared" si="515"/>
        <v>0</v>
      </c>
      <c r="K418" s="460">
        <f t="shared" si="515"/>
        <v>0</v>
      </c>
      <c r="L418" s="461">
        <f t="shared" si="515"/>
        <v>0</v>
      </c>
      <c r="M418" s="117"/>
      <c r="N418" s="117"/>
      <c r="O418" s="117"/>
      <c r="P418" s="117"/>
      <c r="Q418" s="397"/>
      <c r="R418" s="397"/>
      <c r="S418" s="397"/>
      <c r="T418" s="397"/>
      <c r="U418" s="397"/>
      <c r="V418" s="397"/>
      <c r="W418" s="397"/>
      <c r="X418" s="397"/>
      <c r="Y418" s="397"/>
      <c r="Z418" s="397"/>
      <c r="AA418" s="397"/>
      <c r="AB418" s="397"/>
      <c r="AC418" s="397"/>
      <c r="AD418" s="397"/>
      <c r="AE418" s="397"/>
      <c r="AF418" s="397"/>
      <c r="AG418" s="397"/>
      <c r="AH418" s="397"/>
      <c r="AI418" s="397"/>
      <c r="AJ418" s="397"/>
      <c r="AK418" s="397"/>
      <c r="AL418" s="397"/>
      <c r="AM418" s="397"/>
      <c r="AN418" s="397"/>
      <c r="AO418" s="397"/>
      <c r="AP418" s="397"/>
      <c r="AQ418" s="397"/>
      <c r="AR418" s="397"/>
      <c r="AS418" s="397"/>
      <c r="AT418" s="397"/>
      <c r="AU418" s="397"/>
      <c r="AV418" s="397"/>
      <c r="AW418" s="397"/>
      <c r="AX418" s="397"/>
      <c r="AY418" s="397"/>
      <c r="AZ418" s="397"/>
      <c r="BA418" s="397"/>
      <c r="BB418" s="397"/>
      <c r="BC418" s="397"/>
    </row>
    <row r="419" spans="1:55" s="122" customFormat="1" ht="26" x14ac:dyDescent="0.3">
      <c r="A419" s="514" t="s">
        <v>517</v>
      </c>
      <c r="B419" s="511">
        <f>B421+B422</f>
        <v>0</v>
      </c>
      <c r="C419" s="511">
        <f t="shared" ref="C419:L419" si="516">C421+C422</f>
        <v>0</v>
      </c>
      <c r="D419" s="511">
        <f t="shared" si="516"/>
        <v>0</v>
      </c>
      <c r="E419" s="511">
        <f t="shared" si="516"/>
        <v>0</v>
      </c>
      <c r="F419" s="511">
        <f t="shared" si="516"/>
        <v>0</v>
      </c>
      <c r="G419" s="511">
        <f t="shared" si="516"/>
        <v>0</v>
      </c>
      <c r="H419" s="511">
        <f t="shared" si="516"/>
        <v>0</v>
      </c>
      <c r="I419" s="511">
        <f t="shared" si="516"/>
        <v>0</v>
      </c>
      <c r="J419" s="511">
        <f t="shared" si="516"/>
        <v>0</v>
      </c>
      <c r="K419" s="511">
        <f t="shared" si="516"/>
        <v>0</v>
      </c>
      <c r="L419" s="512">
        <f t="shared" si="516"/>
        <v>0</v>
      </c>
      <c r="M419" s="117"/>
      <c r="N419" s="117"/>
      <c r="O419" s="117"/>
      <c r="P419" s="117"/>
      <c r="Q419" s="397"/>
      <c r="R419" s="397"/>
      <c r="S419" s="397"/>
      <c r="T419" s="397"/>
      <c r="U419" s="397"/>
      <c r="V419" s="397"/>
      <c r="W419" s="397"/>
      <c r="X419" s="397"/>
      <c r="Y419" s="397"/>
      <c r="Z419" s="397"/>
      <c r="AA419" s="397"/>
      <c r="AB419" s="397"/>
      <c r="AC419" s="397"/>
      <c r="AD419" s="397"/>
      <c r="AE419" s="397"/>
      <c r="AF419" s="397"/>
      <c r="AG419" s="397"/>
      <c r="AH419" s="397"/>
      <c r="AI419" s="397"/>
      <c r="AJ419" s="397"/>
      <c r="AK419" s="397"/>
      <c r="AL419" s="397"/>
      <c r="AM419" s="397"/>
      <c r="AN419" s="397"/>
      <c r="AO419" s="397"/>
      <c r="AP419" s="397"/>
      <c r="AQ419" s="397"/>
      <c r="AR419" s="397"/>
      <c r="AS419" s="397"/>
      <c r="AT419" s="397"/>
      <c r="AU419" s="397"/>
      <c r="AV419" s="397"/>
      <c r="AW419" s="397"/>
      <c r="AX419" s="397"/>
      <c r="AY419" s="397"/>
      <c r="AZ419" s="397"/>
      <c r="BA419" s="397"/>
      <c r="BB419" s="397"/>
      <c r="BC419" s="397"/>
    </row>
    <row r="420" spans="1:55" s="405" customFormat="1" ht="13.5" thickBot="1" x14ac:dyDescent="0.35">
      <c r="A420" s="547" t="s">
        <v>464</v>
      </c>
      <c r="B420" s="545">
        <f>B421+B422</f>
        <v>0</v>
      </c>
      <c r="C420" s="545">
        <f t="shared" ref="C420:L420" si="517">C421+C422</f>
        <v>0</v>
      </c>
      <c r="D420" s="545">
        <f t="shared" si="517"/>
        <v>0</v>
      </c>
      <c r="E420" s="545">
        <f t="shared" si="517"/>
        <v>0</v>
      </c>
      <c r="F420" s="545">
        <f t="shared" si="517"/>
        <v>0</v>
      </c>
      <c r="G420" s="545">
        <f t="shared" si="517"/>
        <v>0</v>
      </c>
      <c r="H420" s="545">
        <f t="shared" si="517"/>
        <v>0</v>
      </c>
      <c r="I420" s="545">
        <f t="shared" si="517"/>
        <v>0</v>
      </c>
      <c r="J420" s="545">
        <f t="shared" si="517"/>
        <v>0</v>
      </c>
      <c r="K420" s="545">
        <f t="shared" si="517"/>
        <v>0</v>
      </c>
      <c r="L420" s="546">
        <f t="shared" si="517"/>
        <v>0</v>
      </c>
      <c r="M420" s="117"/>
      <c r="N420" s="117"/>
      <c r="O420" s="117"/>
      <c r="P420" s="117"/>
      <c r="Q420" s="423"/>
      <c r="R420" s="423"/>
      <c r="S420" s="423"/>
      <c r="T420" s="423"/>
      <c r="U420" s="423"/>
      <c r="V420" s="423"/>
      <c r="W420" s="423"/>
      <c r="X420" s="423"/>
      <c r="Y420" s="423"/>
      <c r="Z420" s="423"/>
      <c r="AA420" s="423"/>
      <c r="AB420" s="423"/>
      <c r="AC420" s="423"/>
      <c r="AD420" s="423"/>
      <c r="AE420" s="423"/>
      <c r="AF420" s="423"/>
      <c r="AG420" s="423"/>
      <c r="AH420" s="423"/>
      <c r="AI420" s="423"/>
      <c r="AJ420" s="423"/>
      <c r="AK420" s="423"/>
      <c r="AL420" s="423"/>
      <c r="AM420" s="423"/>
      <c r="AN420" s="423"/>
      <c r="AO420" s="423"/>
      <c r="AP420" s="423"/>
      <c r="AQ420" s="423"/>
      <c r="AR420" s="423"/>
      <c r="AS420" s="423"/>
      <c r="AT420" s="423"/>
      <c r="AU420" s="423"/>
      <c r="AV420" s="423"/>
      <c r="AW420" s="423"/>
      <c r="AX420" s="423"/>
      <c r="AY420" s="423"/>
      <c r="AZ420" s="423"/>
      <c r="BA420" s="423"/>
      <c r="BB420" s="423"/>
      <c r="BC420" s="423"/>
    </row>
    <row r="421" spans="1:55" s="122" customFormat="1" ht="13.5" hidden="1" thickBot="1" x14ac:dyDescent="0.35">
      <c r="A421" s="148" t="s">
        <v>15</v>
      </c>
      <c r="B421" s="149">
        <v>0</v>
      </c>
      <c r="C421" s="149">
        <v>0</v>
      </c>
      <c r="D421" s="149">
        <v>0</v>
      </c>
      <c r="E421" s="149">
        <v>0</v>
      </c>
      <c r="F421" s="149">
        <v>0</v>
      </c>
      <c r="G421" s="149">
        <f>$B$385/6</f>
        <v>0</v>
      </c>
      <c r="H421" s="149">
        <f t="shared" ref="H421:L421" si="518">$B$385/6</f>
        <v>0</v>
      </c>
      <c r="I421" s="149">
        <f t="shared" si="518"/>
        <v>0</v>
      </c>
      <c r="J421" s="149">
        <f t="shared" si="518"/>
        <v>0</v>
      </c>
      <c r="K421" s="149">
        <f t="shared" si="518"/>
        <v>0</v>
      </c>
      <c r="L421" s="178">
        <f t="shared" si="518"/>
        <v>0</v>
      </c>
      <c r="M421" s="117"/>
      <c r="N421" s="117"/>
      <c r="O421" s="117"/>
      <c r="P421" s="117"/>
    </row>
    <row r="422" spans="1:55" s="122" customFormat="1" ht="52.5" hidden="1" thickBot="1" x14ac:dyDescent="0.35">
      <c r="A422" s="150" t="s">
        <v>16</v>
      </c>
      <c r="B422" s="177">
        <f>'3.PIELIKUMS'!K49</f>
        <v>0</v>
      </c>
      <c r="C422" s="177">
        <v>0</v>
      </c>
      <c r="D422" s="177">
        <v>0</v>
      </c>
      <c r="E422" s="177">
        <v>0</v>
      </c>
      <c r="F422" s="177">
        <v>0</v>
      </c>
      <c r="G422" s="177">
        <f>$B$422/6</f>
        <v>0</v>
      </c>
      <c r="H422" s="177">
        <f t="shared" ref="H422:L422" si="519">$B$422/6</f>
        <v>0</v>
      </c>
      <c r="I422" s="177">
        <f t="shared" si="519"/>
        <v>0</v>
      </c>
      <c r="J422" s="177">
        <f t="shared" si="519"/>
        <v>0</v>
      </c>
      <c r="K422" s="177">
        <f t="shared" si="519"/>
        <v>0</v>
      </c>
      <c r="L422" s="179">
        <f t="shared" si="519"/>
        <v>0</v>
      </c>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117"/>
      <c r="BB422" s="117"/>
      <c r="BC422" s="117"/>
    </row>
    <row r="423" spans="1:55" s="122" customFormat="1" ht="39" x14ac:dyDescent="0.3">
      <c r="A423" s="447" t="s">
        <v>518</v>
      </c>
      <c r="B423" s="652"/>
      <c r="C423" s="652"/>
      <c r="D423" s="652"/>
      <c r="E423" s="652"/>
      <c r="F423" s="652"/>
      <c r="G423" s="652"/>
      <c r="H423" s="652"/>
      <c r="I423" s="652"/>
      <c r="J423" s="652"/>
      <c r="K423" s="652"/>
      <c r="L423" s="653"/>
      <c r="M423" s="117"/>
      <c r="N423" s="117"/>
      <c r="O423" s="117"/>
      <c r="P423" s="117"/>
    </row>
    <row r="424" spans="1:55" s="122" customFormat="1" ht="17.25" customHeight="1" x14ac:dyDescent="0.3">
      <c r="A424" s="436" t="s">
        <v>9</v>
      </c>
      <c r="B424" s="584">
        <f>B428</f>
        <v>0</v>
      </c>
      <c r="C424" s="584">
        <f t="shared" ref="C424:L424" si="520">C428</f>
        <v>0</v>
      </c>
      <c r="D424" s="584">
        <f t="shared" si="520"/>
        <v>0</v>
      </c>
      <c r="E424" s="584">
        <f t="shared" si="520"/>
        <v>0</v>
      </c>
      <c r="F424" s="584">
        <f t="shared" si="520"/>
        <v>0</v>
      </c>
      <c r="G424" s="584">
        <f t="shared" si="520"/>
        <v>0</v>
      </c>
      <c r="H424" s="584">
        <f t="shared" si="520"/>
        <v>0</v>
      </c>
      <c r="I424" s="584">
        <f t="shared" si="520"/>
        <v>0</v>
      </c>
      <c r="J424" s="584">
        <f t="shared" si="520"/>
        <v>0</v>
      </c>
      <c r="K424" s="584">
        <f t="shared" si="520"/>
        <v>0</v>
      </c>
      <c r="L424" s="585">
        <f t="shared" si="520"/>
        <v>0</v>
      </c>
      <c r="M424" s="117"/>
      <c r="N424" s="117"/>
      <c r="O424" s="117"/>
      <c r="P424" s="117"/>
    </row>
    <row r="425" spans="1:55" hidden="1" x14ac:dyDescent="0.3">
      <c r="A425" s="433" t="s">
        <v>10</v>
      </c>
      <c r="B425" s="434"/>
      <c r="C425" s="434"/>
      <c r="D425" s="434"/>
      <c r="E425" s="434"/>
      <c r="F425" s="434"/>
      <c r="G425" s="434"/>
      <c r="H425" s="434"/>
      <c r="I425" s="434"/>
      <c r="J425" s="434"/>
      <c r="K425" s="434"/>
      <c r="L425" s="435"/>
    </row>
    <row r="426" spans="1:55" hidden="1" x14ac:dyDescent="0.3">
      <c r="A426" s="433" t="s">
        <v>11</v>
      </c>
      <c r="B426" s="434"/>
      <c r="C426" s="434"/>
      <c r="D426" s="434"/>
      <c r="E426" s="434"/>
      <c r="F426" s="434"/>
      <c r="G426" s="434"/>
      <c r="H426" s="434"/>
      <c r="I426" s="434"/>
      <c r="J426" s="434"/>
      <c r="K426" s="434"/>
      <c r="L426" s="435"/>
    </row>
    <row r="427" spans="1:55" ht="26" hidden="1" x14ac:dyDescent="0.3">
      <c r="A427" s="433" t="s">
        <v>12</v>
      </c>
      <c r="B427" s="434"/>
      <c r="C427" s="434"/>
      <c r="D427" s="434"/>
      <c r="E427" s="434"/>
      <c r="F427" s="434"/>
      <c r="G427" s="434"/>
      <c r="H427" s="434"/>
      <c r="I427" s="434"/>
      <c r="J427" s="434"/>
      <c r="K427" s="434"/>
      <c r="L427" s="435"/>
    </row>
    <row r="428" spans="1:55" s="122" customFormat="1" x14ac:dyDescent="0.3">
      <c r="A428" s="436" t="s">
        <v>13</v>
      </c>
      <c r="B428" s="584">
        <f>B430+B431</f>
        <v>0</v>
      </c>
      <c r="C428" s="584">
        <f t="shared" ref="C428:L428" si="521">C430+C431</f>
        <v>0</v>
      </c>
      <c r="D428" s="584">
        <f t="shared" si="521"/>
        <v>0</v>
      </c>
      <c r="E428" s="584">
        <f t="shared" si="521"/>
        <v>0</v>
      </c>
      <c r="F428" s="584">
        <f t="shared" si="521"/>
        <v>0</v>
      </c>
      <c r="G428" s="584">
        <f t="shared" si="521"/>
        <v>0</v>
      </c>
      <c r="H428" s="584">
        <f t="shared" si="521"/>
        <v>0</v>
      </c>
      <c r="I428" s="584">
        <f t="shared" si="521"/>
        <v>0</v>
      </c>
      <c r="J428" s="584">
        <f t="shared" si="521"/>
        <v>0</v>
      </c>
      <c r="K428" s="584">
        <f t="shared" si="521"/>
        <v>0</v>
      </c>
      <c r="L428" s="585">
        <f t="shared" si="521"/>
        <v>0</v>
      </c>
      <c r="M428" s="117"/>
      <c r="N428" s="117"/>
      <c r="O428" s="117"/>
      <c r="P428" s="117"/>
    </row>
    <row r="429" spans="1:55" x14ac:dyDescent="0.3">
      <c r="A429" s="433" t="s">
        <v>14</v>
      </c>
      <c r="B429" s="434"/>
      <c r="C429" s="434"/>
      <c r="D429" s="434"/>
      <c r="E429" s="434"/>
      <c r="F429" s="434"/>
      <c r="G429" s="434"/>
      <c r="H429" s="434"/>
      <c r="I429" s="434"/>
      <c r="J429" s="434"/>
      <c r="K429" s="434"/>
      <c r="L429" s="435"/>
    </row>
    <row r="430" spans="1:55" x14ac:dyDescent="0.3">
      <c r="A430" s="433" t="s">
        <v>15</v>
      </c>
      <c r="B430" s="437">
        <f>B439</f>
        <v>0</v>
      </c>
      <c r="C430" s="437">
        <f t="shared" ref="C430:L430" si="522">C439</f>
        <v>0</v>
      </c>
      <c r="D430" s="437">
        <f t="shared" si="522"/>
        <v>0</v>
      </c>
      <c r="E430" s="437">
        <f t="shared" si="522"/>
        <v>0</v>
      </c>
      <c r="F430" s="437">
        <f t="shared" si="522"/>
        <v>0</v>
      </c>
      <c r="G430" s="437">
        <f t="shared" si="522"/>
        <v>0</v>
      </c>
      <c r="H430" s="437">
        <f t="shared" si="522"/>
        <v>0</v>
      </c>
      <c r="I430" s="437">
        <f t="shared" si="522"/>
        <v>0</v>
      </c>
      <c r="J430" s="437">
        <f t="shared" si="522"/>
        <v>0</v>
      </c>
      <c r="K430" s="437">
        <f t="shared" si="522"/>
        <v>0</v>
      </c>
      <c r="L430" s="438">
        <f t="shared" si="522"/>
        <v>0</v>
      </c>
    </row>
    <row r="431" spans="1:55" ht="52.5" thickBot="1" x14ac:dyDescent="0.35">
      <c r="A431" s="440" t="s">
        <v>16</v>
      </c>
      <c r="B431" s="441">
        <f>B440</f>
        <v>0</v>
      </c>
      <c r="C431" s="441">
        <f t="shared" ref="C431:L431" si="523">C440</f>
        <v>0</v>
      </c>
      <c r="D431" s="441">
        <f t="shared" si="523"/>
        <v>0</v>
      </c>
      <c r="E431" s="441">
        <f t="shared" si="523"/>
        <v>0</v>
      </c>
      <c r="F431" s="441">
        <f t="shared" si="523"/>
        <v>0</v>
      </c>
      <c r="G431" s="441">
        <f t="shared" si="523"/>
        <v>0</v>
      </c>
      <c r="H431" s="441">
        <f t="shared" si="523"/>
        <v>0</v>
      </c>
      <c r="I431" s="441">
        <f t="shared" si="523"/>
        <v>0</v>
      </c>
      <c r="J431" s="441">
        <f t="shared" si="523"/>
        <v>0</v>
      </c>
      <c r="K431" s="441">
        <f t="shared" si="523"/>
        <v>0</v>
      </c>
      <c r="L431" s="442">
        <f t="shared" si="523"/>
        <v>0</v>
      </c>
    </row>
    <row r="432" spans="1:55" s="397" customFormat="1" x14ac:dyDescent="0.3">
      <c r="A432" s="475" t="s">
        <v>461</v>
      </c>
      <c r="B432" s="476"/>
      <c r="C432" s="476"/>
      <c r="D432" s="476"/>
      <c r="E432" s="476"/>
      <c r="F432" s="476"/>
      <c r="G432" s="476"/>
      <c r="H432" s="476"/>
      <c r="I432" s="476"/>
      <c r="J432" s="476"/>
      <c r="K432" s="476"/>
      <c r="L432" s="477"/>
      <c r="M432" s="117"/>
      <c r="N432" s="117"/>
      <c r="O432" s="117"/>
      <c r="P432" s="117"/>
    </row>
    <row r="433" spans="1:55" s="397" customFormat="1" x14ac:dyDescent="0.3">
      <c r="A433" s="478" t="s">
        <v>462</v>
      </c>
      <c r="B433" s="451"/>
      <c r="C433" s="451"/>
      <c r="D433" s="451"/>
      <c r="E433" s="451"/>
      <c r="F433" s="451"/>
      <c r="G433" s="451"/>
      <c r="H433" s="451"/>
      <c r="I433" s="451"/>
      <c r="J433" s="451"/>
      <c r="K433" s="451"/>
      <c r="L433" s="479"/>
      <c r="M433" s="117"/>
      <c r="N433" s="117"/>
      <c r="O433" s="117"/>
      <c r="P433" s="117"/>
    </row>
    <row r="434" spans="1:55" s="469" customFormat="1" ht="13.5" thickBot="1" x14ac:dyDescent="0.35">
      <c r="A434" s="502" t="s">
        <v>464</v>
      </c>
      <c r="B434" s="451">
        <f>B439+B440</f>
        <v>0</v>
      </c>
      <c r="C434" s="451">
        <f t="shared" ref="C434:L434" si="524">C439+C440</f>
        <v>0</v>
      </c>
      <c r="D434" s="451">
        <f t="shared" si="524"/>
        <v>0</v>
      </c>
      <c r="E434" s="451">
        <f t="shared" si="524"/>
        <v>0</v>
      </c>
      <c r="F434" s="451">
        <f t="shared" si="524"/>
        <v>0</v>
      </c>
      <c r="G434" s="451">
        <f t="shared" si="524"/>
        <v>0</v>
      </c>
      <c r="H434" s="451">
        <f t="shared" si="524"/>
        <v>0</v>
      </c>
      <c r="I434" s="451">
        <f t="shared" si="524"/>
        <v>0</v>
      </c>
      <c r="J434" s="451">
        <f t="shared" si="524"/>
        <v>0</v>
      </c>
      <c r="K434" s="451">
        <f t="shared" si="524"/>
        <v>0</v>
      </c>
      <c r="L434" s="479">
        <f t="shared" si="524"/>
        <v>0</v>
      </c>
      <c r="M434" s="117"/>
      <c r="N434" s="117"/>
      <c r="O434" s="117"/>
      <c r="P434" s="117"/>
      <c r="Q434" s="468"/>
      <c r="R434" s="468"/>
      <c r="S434" s="468"/>
      <c r="T434" s="468"/>
      <c r="U434" s="468"/>
      <c r="V434" s="468"/>
      <c r="W434" s="468"/>
      <c r="X434" s="468"/>
      <c r="Y434" s="468"/>
      <c r="Z434" s="468"/>
      <c r="AA434" s="468"/>
      <c r="AB434" s="468"/>
      <c r="AC434" s="468"/>
      <c r="AD434" s="468"/>
      <c r="AE434" s="468"/>
      <c r="AF434" s="468"/>
      <c r="AG434" s="468"/>
      <c r="AH434" s="468"/>
      <c r="AI434" s="468"/>
      <c r="AJ434" s="468"/>
      <c r="AK434" s="468"/>
      <c r="AL434" s="468"/>
      <c r="AM434" s="468"/>
      <c r="AN434" s="468"/>
      <c r="AO434" s="468"/>
      <c r="AP434" s="468"/>
      <c r="AQ434" s="468"/>
      <c r="AR434" s="468"/>
      <c r="AS434" s="468"/>
      <c r="AT434" s="468"/>
      <c r="AU434" s="468"/>
      <c r="AV434" s="468"/>
      <c r="AW434" s="468"/>
      <c r="AX434" s="468"/>
      <c r="AY434" s="468"/>
      <c r="AZ434" s="468"/>
      <c r="BA434" s="468"/>
      <c r="BB434" s="468"/>
      <c r="BC434" s="468"/>
    </row>
    <row r="435" spans="1:55" s="250" customFormat="1" ht="13.5" hidden="1" thickBot="1" x14ac:dyDescent="0.35">
      <c r="A435" s="478" t="s">
        <v>15</v>
      </c>
      <c r="B435" s="452">
        <f>B439</f>
        <v>0</v>
      </c>
      <c r="C435" s="452">
        <f t="shared" ref="C435:L435" si="525">C439</f>
        <v>0</v>
      </c>
      <c r="D435" s="452">
        <f t="shared" si="525"/>
        <v>0</v>
      </c>
      <c r="E435" s="452">
        <f t="shared" si="525"/>
        <v>0</v>
      </c>
      <c r="F435" s="452">
        <f t="shared" si="525"/>
        <v>0</v>
      </c>
      <c r="G435" s="452">
        <f t="shared" si="525"/>
        <v>0</v>
      </c>
      <c r="H435" s="452">
        <f t="shared" si="525"/>
        <v>0</v>
      </c>
      <c r="I435" s="452">
        <f t="shared" si="525"/>
        <v>0</v>
      </c>
      <c r="J435" s="452">
        <f t="shared" si="525"/>
        <v>0</v>
      </c>
      <c r="K435" s="452">
        <f t="shared" si="525"/>
        <v>0</v>
      </c>
      <c r="L435" s="459">
        <f t="shared" si="525"/>
        <v>0</v>
      </c>
      <c r="M435" s="117"/>
      <c r="N435" s="117"/>
      <c r="O435" s="117"/>
      <c r="P435" s="117"/>
      <c r="Q435" s="397"/>
      <c r="R435" s="397"/>
      <c r="S435" s="397"/>
      <c r="T435" s="397"/>
      <c r="U435" s="397"/>
      <c r="V435" s="397"/>
      <c r="W435" s="397"/>
      <c r="X435" s="397"/>
      <c r="Y435" s="397"/>
      <c r="Z435" s="397"/>
      <c r="AA435" s="397"/>
      <c r="AB435" s="397"/>
      <c r="AC435" s="397"/>
      <c r="AD435" s="397"/>
      <c r="AE435" s="397"/>
      <c r="AF435" s="397"/>
      <c r="AG435" s="397"/>
      <c r="AH435" s="397"/>
      <c r="AI435" s="397"/>
      <c r="AJ435" s="397"/>
      <c r="AK435" s="397"/>
      <c r="AL435" s="397"/>
      <c r="AM435" s="397"/>
      <c r="AN435" s="397"/>
      <c r="AO435" s="397"/>
      <c r="AP435" s="397"/>
      <c r="AQ435" s="397"/>
      <c r="AR435" s="397"/>
      <c r="AS435" s="397"/>
      <c r="AT435" s="397"/>
      <c r="AU435" s="397"/>
      <c r="AV435" s="397"/>
      <c r="AW435" s="397"/>
      <c r="AX435" s="397"/>
      <c r="AY435" s="397"/>
      <c r="AZ435" s="397"/>
      <c r="BA435" s="397"/>
      <c r="BB435" s="397"/>
      <c r="BC435" s="397"/>
    </row>
    <row r="436" spans="1:55" s="250" customFormat="1" ht="52.5" hidden="1" thickBot="1" x14ac:dyDescent="0.35">
      <c r="A436" s="503" t="s">
        <v>16</v>
      </c>
      <c r="B436" s="460">
        <f>B440</f>
        <v>0</v>
      </c>
      <c r="C436" s="460">
        <f t="shared" ref="C436:L436" si="526">C440</f>
        <v>0</v>
      </c>
      <c r="D436" s="460">
        <f t="shared" si="526"/>
        <v>0</v>
      </c>
      <c r="E436" s="460">
        <f t="shared" si="526"/>
        <v>0</v>
      </c>
      <c r="F436" s="460">
        <f t="shared" si="526"/>
        <v>0</v>
      </c>
      <c r="G436" s="460">
        <f t="shared" si="526"/>
        <v>0</v>
      </c>
      <c r="H436" s="460">
        <f t="shared" si="526"/>
        <v>0</v>
      </c>
      <c r="I436" s="460">
        <f t="shared" si="526"/>
        <v>0</v>
      </c>
      <c r="J436" s="460">
        <f t="shared" si="526"/>
        <v>0</v>
      </c>
      <c r="K436" s="460">
        <f t="shared" si="526"/>
        <v>0</v>
      </c>
      <c r="L436" s="461">
        <f t="shared" si="526"/>
        <v>0</v>
      </c>
      <c r="M436" s="117"/>
      <c r="N436" s="117"/>
      <c r="O436" s="117"/>
      <c r="P436" s="117"/>
      <c r="Q436" s="397"/>
      <c r="R436" s="397"/>
      <c r="S436" s="397"/>
      <c r="T436" s="397"/>
      <c r="U436" s="397"/>
      <c r="V436" s="397"/>
      <c r="W436" s="397"/>
      <c r="X436" s="397"/>
      <c r="Y436" s="397"/>
      <c r="Z436" s="397"/>
      <c r="AA436" s="397"/>
      <c r="AB436" s="397"/>
      <c r="AC436" s="397"/>
      <c r="AD436" s="397"/>
      <c r="AE436" s="397"/>
      <c r="AF436" s="397"/>
      <c r="AG436" s="397"/>
      <c r="AH436" s="397"/>
      <c r="AI436" s="397"/>
      <c r="AJ436" s="397"/>
      <c r="AK436" s="397"/>
      <c r="AL436" s="397"/>
      <c r="AM436" s="397"/>
      <c r="AN436" s="397"/>
      <c r="AO436" s="397"/>
      <c r="AP436" s="397"/>
      <c r="AQ436" s="397"/>
      <c r="AR436" s="397"/>
      <c r="AS436" s="397"/>
      <c r="AT436" s="397"/>
      <c r="AU436" s="397"/>
      <c r="AV436" s="397"/>
      <c r="AW436" s="397"/>
      <c r="AX436" s="397"/>
      <c r="AY436" s="397"/>
      <c r="AZ436" s="397"/>
      <c r="BA436" s="397"/>
      <c r="BB436" s="397"/>
      <c r="BC436" s="397"/>
    </row>
    <row r="437" spans="1:55" s="122" customFormat="1" ht="39" x14ac:dyDescent="0.3">
      <c r="A437" s="515" t="s">
        <v>519</v>
      </c>
      <c r="B437" s="491">
        <f>B439+B440</f>
        <v>0</v>
      </c>
      <c r="C437" s="491">
        <f t="shared" ref="C437:L437" si="527">C439+C440</f>
        <v>0</v>
      </c>
      <c r="D437" s="491">
        <f t="shared" si="527"/>
        <v>0</v>
      </c>
      <c r="E437" s="491">
        <f t="shared" si="527"/>
        <v>0</v>
      </c>
      <c r="F437" s="491">
        <f t="shared" si="527"/>
        <v>0</v>
      </c>
      <c r="G437" s="491">
        <f t="shared" si="527"/>
        <v>0</v>
      </c>
      <c r="H437" s="491">
        <f t="shared" si="527"/>
        <v>0</v>
      </c>
      <c r="I437" s="491">
        <f t="shared" si="527"/>
        <v>0</v>
      </c>
      <c r="J437" s="491">
        <f t="shared" si="527"/>
        <v>0</v>
      </c>
      <c r="K437" s="491">
        <f t="shared" si="527"/>
        <v>0</v>
      </c>
      <c r="L437" s="492">
        <f t="shared" si="527"/>
        <v>0</v>
      </c>
      <c r="M437" s="117"/>
      <c r="N437" s="117"/>
      <c r="O437" s="117"/>
      <c r="P437" s="117"/>
    </row>
    <row r="438" spans="1:55" s="448" customFormat="1" ht="13.5" thickBot="1" x14ac:dyDescent="0.35">
      <c r="A438" s="547" t="s">
        <v>464</v>
      </c>
      <c r="B438" s="545">
        <f>B439+B440</f>
        <v>0</v>
      </c>
      <c r="C438" s="545">
        <f t="shared" ref="C438:L438" si="528">C439+C440</f>
        <v>0</v>
      </c>
      <c r="D438" s="545">
        <f t="shared" si="528"/>
        <v>0</v>
      </c>
      <c r="E438" s="545">
        <f t="shared" si="528"/>
        <v>0</v>
      </c>
      <c r="F438" s="545">
        <f t="shared" si="528"/>
        <v>0</v>
      </c>
      <c r="G438" s="545">
        <f t="shared" si="528"/>
        <v>0</v>
      </c>
      <c r="H438" s="545">
        <f t="shared" si="528"/>
        <v>0</v>
      </c>
      <c r="I438" s="545">
        <f t="shared" si="528"/>
        <v>0</v>
      </c>
      <c r="J438" s="545">
        <f t="shared" si="528"/>
        <v>0</v>
      </c>
      <c r="K438" s="545">
        <f t="shared" si="528"/>
        <v>0</v>
      </c>
      <c r="L438" s="546">
        <f t="shared" si="528"/>
        <v>0</v>
      </c>
      <c r="M438" s="117"/>
      <c r="N438" s="117"/>
      <c r="O438" s="117"/>
      <c r="P438" s="117"/>
      <c r="Q438" s="465"/>
      <c r="R438" s="465"/>
      <c r="S438" s="465"/>
      <c r="T438" s="465"/>
      <c r="U438" s="465"/>
      <c r="V438" s="465"/>
      <c r="W438" s="465"/>
      <c r="X438" s="465"/>
      <c r="Y438" s="465"/>
      <c r="Z438" s="465"/>
      <c r="AA438" s="465"/>
      <c r="AB438" s="465"/>
      <c r="AC438" s="465"/>
      <c r="AD438" s="465"/>
      <c r="AE438" s="465"/>
      <c r="AF438" s="465"/>
      <c r="AG438" s="465"/>
      <c r="AH438" s="465"/>
      <c r="AI438" s="465"/>
      <c r="AJ438" s="465"/>
      <c r="AK438" s="465"/>
      <c r="AL438" s="465"/>
      <c r="AM438" s="465"/>
      <c r="AN438" s="465"/>
      <c r="AO438" s="465"/>
      <c r="AP438" s="465"/>
      <c r="AQ438" s="465"/>
      <c r="AR438" s="465"/>
      <c r="AS438" s="465"/>
      <c r="AT438" s="465"/>
      <c r="AU438" s="465"/>
      <c r="AV438" s="465"/>
      <c r="AW438" s="465"/>
      <c r="AX438" s="465"/>
      <c r="AY438" s="465"/>
      <c r="AZ438" s="465"/>
      <c r="BA438" s="465"/>
      <c r="BB438" s="465"/>
      <c r="BC438" s="465"/>
    </row>
    <row r="439" spans="1:55" s="122" customFormat="1" ht="13.5" hidden="1" thickBot="1" x14ac:dyDescent="0.35">
      <c r="A439" s="406" t="s">
        <v>15</v>
      </c>
      <c r="B439" s="407">
        <v>0</v>
      </c>
      <c r="C439" s="407">
        <v>0</v>
      </c>
      <c r="D439" s="407">
        <v>0</v>
      </c>
      <c r="E439" s="407">
        <v>0</v>
      </c>
      <c r="F439" s="407">
        <v>0</v>
      </c>
      <c r="G439" s="407">
        <f>$B$385/6</f>
        <v>0</v>
      </c>
      <c r="H439" s="407">
        <f t="shared" ref="H439:L439" si="529">$B$385/6</f>
        <v>0</v>
      </c>
      <c r="I439" s="407">
        <f t="shared" si="529"/>
        <v>0</v>
      </c>
      <c r="J439" s="407">
        <f t="shared" si="529"/>
        <v>0</v>
      </c>
      <c r="K439" s="407">
        <f t="shared" si="529"/>
        <v>0</v>
      </c>
      <c r="L439" s="408">
        <f t="shared" si="529"/>
        <v>0</v>
      </c>
      <c r="M439" s="117"/>
      <c r="N439" s="117"/>
      <c r="O439" s="117"/>
      <c r="P439" s="117"/>
    </row>
    <row r="440" spans="1:55" s="122" customFormat="1" ht="52.5" hidden="1" thickBot="1" x14ac:dyDescent="0.35">
      <c r="A440" s="484" t="s">
        <v>16</v>
      </c>
      <c r="B440" s="457">
        <f>'3.PIELIKUMS'!J51</f>
        <v>0</v>
      </c>
      <c r="C440" s="457">
        <v>0</v>
      </c>
      <c r="D440" s="457">
        <v>0</v>
      </c>
      <c r="E440" s="457">
        <v>0</v>
      </c>
      <c r="F440" s="457">
        <v>0</v>
      </c>
      <c r="G440" s="457">
        <f>$B$440/6</f>
        <v>0</v>
      </c>
      <c r="H440" s="457">
        <f t="shared" ref="H440:L440" si="530">$B$440/6</f>
        <v>0</v>
      </c>
      <c r="I440" s="457">
        <f t="shared" si="530"/>
        <v>0</v>
      </c>
      <c r="J440" s="457">
        <f t="shared" si="530"/>
        <v>0</v>
      </c>
      <c r="K440" s="457">
        <f t="shared" si="530"/>
        <v>0</v>
      </c>
      <c r="L440" s="458">
        <f t="shared" si="530"/>
        <v>0</v>
      </c>
      <c r="M440" s="117"/>
      <c r="N440" s="117"/>
      <c r="O440" s="117"/>
      <c r="P440" s="117"/>
    </row>
    <row r="441" spans="1:55" s="122" customFormat="1" ht="39" x14ac:dyDescent="0.3">
      <c r="A441" s="447" t="s">
        <v>520</v>
      </c>
      <c r="B441" s="652"/>
      <c r="C441" s="652"/>
      <c r="D441" s="652"/>
      <c r="E441" s="652"/>
      <c r="F441" s="652"/>
      <c r="G441" s="652"/>
      <c r="H441" s="652"/>
      <c r="I441" s="652"/>
      <c r="J441" s="652"/>
      <c r="K441" s="652"/>
      <c r="L441" s="653"/>
      <c r="M441" s="117"/>
      <c r="N441" s="117"/>
      <c r="O441" s="117"/>
      <c r="P441" s="117"/>
    </row>
    <row r="442" spans="1:55" s="122" customFormat="1" ht="17.25" customHeight="1" x14ac:dyDescent="0.3">
      <c r="A442" s="436" t="s">
        <v>9</v>
      </c>
      <c r="B442" s="584">
        <f>B446</f>
        <v>20000000</v>
      </c>
      <c r="C442" s="584">
        <f t="shared" ref="C442:L442" si="531">C446</f>
        <v>0</v>
      </c>
      <c r="D442" s="584">
        <f t="shared" si="531"/>
        <v>0</v>
      </c>
      <c r="E442" s="584">
        <f t="shared" si="531"/>
        <v>0</v>
      </c>
      <c r="F442" s="584">
        <f t="shared" si="531"/>
        <v>0</v>
      </c>
      <c r="G442" s="584">
        <f t="shared" si="531"/>
        <v>3333333.3333333335</v>
      </c>
      <c r="H442" s="584">
        <f t="shared" si="531"/>
        <v>3333333.3333333335</v>
      </c>
      <c r="I442" s="584">
        <f t="shared" si="531"/>
        <v>3333333.3333333335</v>
      </c>
      <c r="J442" s="584">
        <f t="shared" si="531"/>
        <v>3333333.3333333335</v>
      </c>
      <c r="K442" s="584">
        <f t="shared" si="531"/>
        <v>3333333.3333333335</v>
      </c>
      <c r="L442" s="585">
        <f t="shared" si="531"/>
        <v>3333333.3333333335</v>
      </c>
      <c r="M442" s="117"/>
      <c r="N442" s="117"/>
      <c r="O442" s="117"/>
      <c r="P442" s="117"/>
    </row>
    <row r="443" spans="1:55" hidden="1" x14ac:dyDescent="0.3">
      <c r="A443" s="433" t="s">
        <v>10</v>
      </c>
      <c r="B443" s="434"/>
      <c r="C443" s="434"/>
      <c r="D443" s="434"/>
      <c r="E443" s="434"/>
      <c r="F443" s="434"/>
      <c r="G443" s="434"/>
      <c r="H443" s="434"/>
      <c r="I443" s="434"/>
      <c r="J443" s="434"/>
      <c r="K443" s="434"/>
      <c r="L443" s="435"/>
    </row>
    <row r="444" spans="1:55" hidden="1" x14ac:dyDescent="0.3">
      <c r="A444" s="433" t="s">
        <v>11</v>
      </c>
      <c r="B444" s="434"/>
      <c r="C444" s="434"/>
      <c r="D444" s="434"/>
      <c r="E444" s="434"/>
      <c r="F444" s="434"/>
      <c r="G444" s="434"/>
      <c r="H444" s="434"/>
      <c r="I444" s="434"/>
      <c r="J444" s="434"/>
      <c r="K444" s="434"/>
      <c r="L444" s="435"/>
    </row>
    <row r="445" spans="1:55" ht="26" hidden="1" x14ac:dyDescent="0.3">
      <c r="A445" s="433" t="s">
        <v>12</v>
      </c>
      <c r="B445" s="434"/>
      <c r="C445" s="434"/>
      <c r="D445" s="434"/>
      <c r="E445" s="434"/>
      <c r="F445" s="434"/>
      <c r="G445" s="434"/>
      <c r="H445" s="434"/>
      <c r="I445" s="434"/>
      <c r="J445" s="434"/>
      <c r="K445" s="434"/>
      <c r="L445" s="435"/>
    </row>
    <row r="446" spans="1:55" s="122" customFormat="1" x14ac:dyDescent="0.3">
      <c r="A446" s="436" t="s">
        <v>13</v>
      </c>
      <c r="B446" s="584">
        <f>B448+B449</f>
        <v>20000000</v>
      </c>
      <c r="C446" s="584">
        <f t="shared" ref="C446:L446" si="532">C448+C449</f>
        <v>0</v>
      </c>
      <c r="D446" s="584">
        <f t="shared" si="532"/>
        <v>0</v>
      </c>
      <c r="E446" s="584">
        <f t="shared" si="532"/>
        <v>0</v>
      </c>
      <c r="F446" s="584">
        <f t="shared" si="532"/>
        <v>0</v>
      </c>
      <c r="G446" s="584">
        <f t="shared" si="532"/>
        <v>3333333.3333333335</v>
      </c>
      <c r="H446" s="584">
        <f t="shared" si="532"/>
        <v>3333333.3333333335</v>
      </c>
      <c r="I446" s="584">
        <f t="shared" si="532"/>
        <v>3333333.3333333335</v>
      </c>
      <c r="J446" s="584">
        <f t="shared" si="532"/>
        <v>3333333.3333333335</v>
      </c>
      <c r="K446" s="584">
        <f t="shared" si="532"/>
        <v>3333333.3333333335</v>
      </c>
      <c r="L446" s="585">
        <f t="shared" si="532"/>
        <v>3333333.3333333335</v>
      </c>
      <c r="M446" s="117"/>
      <c r="N446" s="117"/>
      <c r="O446" s="117"/>
      <c r="P446" s="117"/>
    </row>
    <row r="447" spans="1:55" x14ac:dyDescent="0.3">
      <c r="A447" s="433" t="s">
        <v>14</v>
      </c>
      <c r="B447" s="434"/>
      <c r="C447" s="434"/>
      <c r="D447" s="434"/>
      <c r="E447" s="434"/>
      <c r="F447" s="434"/>
      <c r="G447" s="434"/>
      <c r="H447" s="434"/>
      <c r="I447" s="434"/>
      <c r="J447" s="434"/>
      <c r="K447" s="434"/>
      <c r="L447" s="435"/>
    </row>
    <row r="448" spans="1:55" x14ac:dyDescent="0.3">
      <c r="A448" s="433" t="s">
        <v>15</v>
      </c>
      <c r="B448" s="437">
        <f>B457</f>
        <v>0</v>
      </c>
      <c r="C448" s="437">
        <f t="shared" ref="C448:L448" si="533">C457</f>
        <v>0</v>
      </c>
      <c r="D448" s="437">
        <f t="shared" si="533"/>
        <v>0</v>
      </c>
      <c r="E448" s="437">
        <f t="shared" si="533"/>
        <v>0</v>
      </c>
      <c r="F448" s="437">
        <f t="shared" si="533"/>
        <v>0</v>
      </c>
      <c r="G448" s="437">
        <f t="shared" si="533"/>
        <v>0</v>
      </c>
      <c r="H448" s="437">
        <f t="shared" si="533"/>
        <v>0</v>
      </c>
      <c r="I448" s="437">
        <f t="shared" si="533"/>
        <v>0</v>
      </c>
      <c r="J448" s="437">
        <f t="shared" si="533"/>
        <v>0</v>
      </c>
      <c r="K448" s="437">
        <f t="shared" si="533"/>
        <v>0</v>
      </c>
      <c r="L448" s="438">
        <f t="shared" si="533"/>
        <v>0</v>
      </c>
    </row>
    <row r="449" spans="1:55" ht="52.5" thickBot="1" x14ac:dyDescent="0.35">
      <c r="A449" s="440" t="s">
        <v>16</v>
      </c>
      <c r="B449" s="441">
        <f>B458</f>
        <v>20000000</v>
      </c>
      <c r="C449" s="441">
        <f t="shared" ref="C449:L449" si="534">C458</f>
        <v>0</v>
      </c>
      <c r="D449" s="441">
        <f t="shared" si="534"/>
        <v>0</v>
      </c>
      <c r="E449" s="441">
        <f t="shared" si="534"/>
        <v>0</v>
      </c>
      <c r="F449" s="441">
        <f t="shared" si="534"/>
        <v>0</v>
      </c>
      <c r="G449" s="441">
        <f t="shared" si="534"/>
        <v>3333333.3333333335</v>
      </c>
      <c r="H449" s="441">
        <f t="shared" si="534"/>
        <v>3333333.3333333335</v>
      </c>
      <c r="I449" s="441">
        <f t="shared" si="534"/>
        <v>3333333.3333333335</v>
      </c>
      <c r="J449" s="441">
        <f t="shared" si="534"/>
        <v>3333333.3333333335</v>
      </c>
      <c r="K449" s="441">
        <f t="shared" si="534"/>
        <v>3333333.3333333335</v>
      </c>
      <c r="L449" s="442">
        <f t="shared" si="534"/>
        <v>3333333.3333333335</v>
      </c>
    </row>
    <row r="450" spans="1:55" s="397" customFormat="1" ht="13.5" thickBot="1" x14ac:dyDescent="0.35">
      <c r="A450" s="536" t="s">
        <v>461</v>
      </c>
      <c r="B450" s="517"/>
      <c r="C450" s="517"/>
      <c r="D450" s="517"/>
      <c r="E450" s="517"/>
      <c r="F450" s="517"/>
      <c r="G450" s="517"/>
      <c r="H450" s="517"/>
      <c r="I450" s="517"/>
      <c r="J450" s="517"/>
      <c r="K450" s="517"/>
      <c r="L450" s="537"/>
      <c r="M450" s="117"/>
      <c r="N450" s="117"/>
      <c r="O450" s="117"/>
      <c r="P450" s="117"/>
    </row>
    <row r="451" spans="1:55" s="397" customFormat="1" x14ac:dyDescent="0.3">
      <c r="A451" s="518" t="s">
        <v>462</v>
      </c>
      <c r="B451" s="476"/>
      <c r="C451" s="476"/>
      <c r="D451" s="476"/>
      <c r="E451" s="476"/>
      <c r="F451" s="476"/>
      <c r="G451" s="476"/>
      <c r="H451" s="476"/>
      <c r="I451" s="476"/>
      <c r="J451" s="476"/>
      <c r="K451" s="476"/>
      <c r="L451" s="477"/>
      <c r="M451" s="117"/>
      <c r="N451" s="117"/>
      <c r="O451" s="117"/>
      <c r="P451" s="117"/>
    </row>
    <row r="452" spans="1:55" s="469" customFormat="1" x14ac:dyDescent="0.3">
      <c r="A452" s="502" t="s">
        <v>464</v>
      </c>
      <c r="B452" s="451">
        <f>B457+B458</f>
        <v>20000000</v>
      </c>
      <c r="C452" s="451">
        <f t="shared" ref="C452:L452" si="535">C457+C458</f>
        <v>0</v>
      </c>
      <c r="D452" s="451">
        <f t="shared" si="535"/>
        <v>0</v>
      </c>
      <c r="E452" s="451">
        <f t="shared" si="535"/>
        <v>0</v>
      </c>
      <c r="F452" s="451">
        <f t="shared" si="535"/>
        <v>0</v>
      </c>
      <c r="G452" s="451">
        <f t="shared" si="535"/>
        <v>3333333.3333333335</v>
      </c>
      <c r="H452" s="451">
        <f t="shared" si="535"/>
        <v>3333333.3333333335</v>
      </c>
      <c r="I452" s="451">
        <f t="shared" si="535"/>
        <v>3333333.3333333335</v>
      </c>
      <c r="J452" s="451">
        <f t="shared" si="535"/>
        <v>3333333.3333333335</v>
      </c>
      <c r="K452" s="451">
        <f t="shared" si="535"/>
        <v>3333333.3333333335</v>
      </c>
      <c r="L452" s="479">
        <f t="shared" si="535"/>
        <v>3333333.3333333335</v>
      </c>
      <c r="M452" s="117"/>
      <c r="N452" s="117"/>
      <c r="O452" s="117"/>
      <c r="P452" s="117"/>
      <c r="Q452" s="468"/>
      <c r="R452" s="468"/>
      <c r="S452" s="468"/>
      <c r="T452" s="468"/>
      <c r="U452" s="468"/>
      <c r="V452" s="468"/>
      <c r="W452" s="468"/>
      <c r="X452" s="468"/>
      <c r="Y452" s="468"/>
      <c r="Z452" s="468"/>
      <c r="AA452" s="468"/>
      <c r="AB452" s="468"/>
      <c r="AC452" s="468"/>
      <c r="AD452" s="468"/>
      <c r="AE452" s="468"/>
      <c r="AF452" s="468"/>
      <c r="AG452" s="468"/>
      <c r="AH452" s="468"/>
      <c r="AI452" s="468"/>
      <c r="AJ452" s="468"/>
      <c r="AK452" s="468"/>
      <c r="AL452" s="468"/>
      <c r="AM452" s="468"/>
      <c r="AN452" s="468"/>
      <c r="AO452" s="468"/>
      <c r="AP452" s="468"/>
      <c r="AQ452" s="468"/>
      <c r="AR452" s="468"/>
      <c r="AS452" s="468"/>
      <c r="AT452" s="468"/>
      <c r="AU452" s="468"/>
      <c r="AV452" s="468"/>
      <c r="AW452" s="468"/>
      <c r="AX452" s="468"/>
      <c r="AY452" s="468"/>
      <c r="AZ452" s="468"/>
      <c r="BA452" s="468"/>
      <c r="BB452" s="468"/>
      <c r="BC452" s="468"/>
    </row>
    <row r="453" spans="1:55" s="250" customFormat="1" hidden="1" x14ac:dyDescent="0.3">
      <c r="A453" s="478" t="s">
        <v>15</v>
      </c>
      <c r="B453" s="452">
        <f>B457</f>
        <v>0</v>
      </c>
      <c r="C453" s="452">
        <f t="shared" ref="C453:L453" si="536">C457</f>
        <v>0</v>
      </c>
      <c r="D453" s="452">
        <f t="shared" si="536"/>
        <v>0</v>
      </c>
      <c r="E453" s="452">
        <f t="shared" si="536"/>
        <v>0</v>
      </c>
      <c r="F453" s="452">
        <f t="shared" si="536"/>
        <v>0</v>
      </c>
      <c r="G453" s="452">
        <f t="shared" si="536"/>
        <v>0</v>
      </c>
      <c r="H453" s="452">
        <f t="shared" si="536"/>
        <v>0</v>
      </c>
      <c r="I453" s="452">
        <f t="shared" si="536"/>
        <v>0</v>
      </c>
      <c r="J453" s="452">
        <f t="shared" si="536"/>
        <v>0</v>
      </c>
      <c r="K453" s="452">
        <f t="shared" si="536"/>
        <v>0</v>
      </c>
      <c r="L453" s="459">
        <f t="shared" si="536"/>
        <v>0</v>
      </c>
      <c r="M453" s="117"/>
      <c r="N453" s="117"/>
      <c r="O453" s="117"/>
      <c r="P453" s="117"/>
      <c r="Q453" s="397"/>
      <c r="R453" s="397"/>
      <c r="S453" s="397"/>
      <c r="T453" s="397"/>
      <c r="U453" s="397"/>
      <c r="V453" s="397"/>
      <c r="W453" s="397"/>
      <c r="X453" s="397"/>
      <c r="Y453" s="397"/>
      <c r="Z453" s="397"/>
      <c r="AA453" s="397"/>
      <c r="AB453" s="397"/>
      <c r="AC453" s="397"/>
      <c r="AD453" s="397"/>
      <c r="AE453" s="397"/>
      <c r="AF453" s="397"/>
      <c r="AG453" s="397"/>
      <c r="AH453" s="397"/>
      <c r="AI453" s="397"/>
      <c r="AJ453" s="397"/>
      <c r="AK453" s="397"/>
      <c r="AL453" s="397"/>
      <c r="AM453" s="397"/>
      <c r="AN453" s="397"/>
      <c r="AO453" s="397"/>
      <c r="AP453" s="397"/>
      <c r="AQ453" s="397"/>
      <c r="AR453" s="397"/>
      <c r="AS453" s="397"/>
      <c r="AT453" s="397"/>
      <c r="AU453" s="397"/>
      <c r="AV453" s="397"/>
      <c r="AW453" s="397"/>
      <c r="AX453" s="397"/>
      <c r="AY453" s="397"/>
      <c r="AZ453" s="397"/>
      <c r="BA453" s="397"/>
      <c r="BB453" s="397"/>
      <c r="BC453" s="397"/>
    </row>
    <row r="454" spans="1:55" s="250" customFormat="1" ht="52.5" thickBot="1" x14ac:dyDescent="0.35">
      <c r="A454" s="503" t="s">
        <v>16</v>
      </c>
      <c r="B454" s="460">
        <f>B458</f>
        <v>20000000</v>
      </c>
      <c r="C454" s="460">
        <f t="shared" ref="C454:L454" si="537">C458</f>
        <v>0</v>
      </c>
      <c r="D454" s="460">
        <f t="shared" si="537"/>
        <v>0</v>
      </c>
      <c r="E454" s="460">
        <f t="shared" si="537"/>
        <v>0</v>
      </c>
      <c r="F454" s="460">
        <f t="shared" si="537"/>
        <v>0</v>
      </c>
      <c r="G454" s="460">
        <f t="shared" si="537"/>
        <v>3333333.3333333335</v>
      </c>
      <c r="H454" s="460">
        <f t="shared" si="537"/>
        <v>3333333.3333333335</v>
      </c>
      <c r="I454" s="460">
        <f t="shared" si="537"/>
        <v>3333333.3333333335</v>
      </c>
      <c r="J454" s="460">
        <f t="shared" si="537"/>
        <v>3333333.3333333335</v>
      </c>
      <c r="K454" s="460">
        <f t="shared" si="537"/>
        <v>3333333.3333333335</v>
      </c>
      <c r="L454" s="461">
        <f t="shared" si="537"/>
        <v>3333333.3333333335</v>
      </c>
      <c r="M454" s="117"/>
      <c r="N454" s="117"/>
      <c r="O454" s="117"/>
      <c r="P454" s="117"/>
      <c r="Q454" s="397"/>
      <c r="R454" s="397"/>
      <c r="S454" s="397"/>
      <c r="T454" s="397"/>
      <c r="U454" s="397"/>
      <c r="V454" s="397"/>
      <c r="W454" s="397"/>
      <c r="X454" s="397"/>
      <c r="Y454" s="397"/>
      <c r="Z454" s="397"/>
      <c r="AA454" s="397"/>
      <c r="AB454" s="397"/>
      <c r="AC454" s="397"/>
      <c r="AD454" s="397"/>
      <c r="AE454" s="397"/>
      <c r="AF454" s="397"/>
      <c r="AG454" s="397"/>
      <c r="AH454" s="397"/>
      <c r="AI454" s="397"/>
      <c r="AJ454" s="397"/>
      <c r="AK454" s="397"/>
      <c r="AL454" s="397"/>
      <c r="AM454" s="397"/>
      <c r="AN454" s="397"/>
      <c r="AO454" s="397"/>
      <c r="AP454" s="397"/>
      <c r="AQ454" s="397"/>
      <c r="AR454" s="397"/>
      <c r="AS454" s="397"/>
      <c r="AT454" s="397"/>
      <c r="AU454" s="397"/>
      <c r="AV454" s="397"/>
      <c r="AW454" s="397"/>
      <c r="AX454" s="397"/>
      <c r="AY454" s="397"/>
      <c r="AZ454" s="397"/>
      <c r="BA454" s="397"/>
      <c r="BB454" s="397"/>
      <c r="BC454" s="397"/>
    </row>
    <row r="455" spans="1:55" s="122" customFormat="1" ht="26" x14ac:dyDescent="0.3">
      <c r="A455" s="515" t="s">
        <v>521</v>
      </c>
      <c r="B455" s="491">
        <f>B457+B458</f>
        <v>20000000</v>
      </c>
      <c r="C455" s="491">
        <f t="shared" ref="C455:L455" si="538">C457+C458</f>
        <v>0</v>
      </c>
      <c r="D455" s="491">
        <f t="shared" si="538"/>
        <v>0</v>
      </c>
      <c r="E455" s="491">
        <f t="shared" si="538"/>
        <v>0</v>
      </c>
      <c r="F455" s="491">
        <f t="shared" si="538"/>
        <v>0</v>
      </c>
      <c r="G455" s="491">
        <f t="shared" si="538"/>
        <v>3333333.3333333335</v>
      </c>
      <c r="H455" s="491">
        <f t="shared" si="538"/>
        <v>3333333.3333333335</v>
      </c>
      <c r="I455" s="491">
        <f t="shared" si="538"/>
        <v>3333333.3333333335</v>
      </c>
      <c r="J455" s="491">
        <f t="shared" si="538"/>
        <v>3333333.3333333335</v>
      </c>
      <c r="K455" s="491">
        <f t="shared" si="538"/>
        <v>3333333.3333333335</v>
      </c>
      <c r="L455" s="492">
        <f t="shared" si="538"/>
        <v>3333333.3333333335</v>
      </c>
      <c r="M455" s="117"/>
      <c r="N455" s="117"/>
      <c r="O455" s="117"/>
      <c r="P455" s="117"/>
    </row>
    <row r="456" spans="1:55" s="448" customFormat="1" x14ac:dyDescent="0.3">
      <c r="A456" s="547" t="s">
        <v>464</v>
      </c>
      <c r="B456" s="545">
        <f>B457+B458</f>
        <v>20000000</v>
      </c>
      <c r="C456" s="545">
        <f t="shared" ref="C456" si="539">C457+C458</f>
        <v>0</v>
      </c>
      <c r="D456" s="545">
        <f t="shared" ref="D456" si="540">D457+D458</f>
        <v>0</v>
      </c>
      <c r="E456" s="545">
        <f t="shared" ref="E456" si="541">E457+E458</f>
        <v>0</v>
      </c>
      <c r="F456" s="545">
        <f t="shared" ref="F456" si="542">F457+F458</f>
        <v>0</v>
      </c>
      <c r="G456" s="545">
        <f t="shared" ref="G456" si="543">G457+G458</f>
        <v>3333333.3333333335</v>
      </c>
      <c r="H456" s="545">
        <f t="shared" ref="H456" si="544">H457+H458</f>
        <v>3333333.3333333335</v>
      </c>
      <c r="I456" s="545">
        <f t="shared" ref="I456" si="545">I457+I458</f>
        <v>3333333.3333333335</v>
      </c>
      <c r="J456" s="545">
        <f t="shared" ref="J456" si="546">J457+J458</f>
        <v>3333333.3333333335</v>
      </c>
      <c r="K456" s="545">
        <f t="shared" ref="K456" si="547">K457+K458</f>
        <v>3333333.3333333335</v>
      </c>
      <c r="L456" s="546">
        <f t="shared" ref="L456" si="548">L457+L458</f>
        <v>3333333.3333333335</v>
      </c>
      <c r="M456" s="117"/>
      <c r="N456" s="117"/>
      <c r="O456" s="117"/>
      <c r="P456" s="117"/>
      <c r="Q456" s="465"/>
      <c r="R456" s="465"/>
      <c r="S456" s="465"/>
      <c r="T456" s="465"/>
      <c r="U456" s="465"/>
      <c r="V456" s="465"/>
      <c r="W456" s="465"/>
      <c r="X456" s="465"/>
      <c r="Y456" s="465"/>
      <c r="Z456" s="465"/>
      <c r="AA456" s="465"/>
      <c r="AB456" s="465"/>
      <c r="AC456" s="465"/>
      <c r="AD456" s="465"/>
      <c r="AE456" s="465"/>
      <c r="AF456" s="465"/>
      <c r="AG456" s="465"/>
      <c r="AH456" s="465"/>
      <c r="AI456" s="465"/>
      <c r="AJ456" s="465"/>
      <c r="AK456" s="465"/>
      <c r="AL456" s="465"/>
      <c r="AM456" s="465"/>
      <c r="AN456" s="465"/>
      <c r="AO456" s="465"/>
      <c r="AP456" s="465"/>
      <c r="AQ456" s="465"/>
      <c r="AR456" s="465"/>
      <c r="AS456" s="465"/>
      <c r="AT456" s="465"/>
      <c r="AU456" s="465"/>
      <c r="AV456" s="465"/>
      <c r="AW456" s="465"/>
      <c r="AX456" s="465"/>
      <c r="AY456" s="465"/>
      <c r="AZ456" s="465"/>
      <c r="BA456" s="465"/>
      <c r="BB456" s="465"/>
      <c r="BC456" s="465"/>
    </row>
    <row r="457" spans="1:55" s="122" customFormat="1" hidden="1" x14ac:dyDescent="0.3">
      <c r="A457" s="406" t="s">
        <v>15</v>
      </c>
      <c r="B457" s="407">
        <v>0</v>
      </c>
      <c r="C457" s="407">
        <v>0</v>
      </c>
      <c r="D457" s="407">
        <v>0</v>
      </c>
      <c r="E457" s="407">
        <v>0</v>
      </c>
      <c r="F457" s="407">
        <v>0</v>
      </c>
      <c r="G457" s="407">
        <f>$B$457/6</f>
        <v>0</v>
      </c>
      <c r="H457" s="407">
        <f t="shared" ref="H457:L457" si="549">$B$457/6</f>
        <v>0</v>
      </c>
      <c r="I457" s="407">
        <f t="shared" si="549"/>
        <v>0</v>
      </c>
      <c r="J457" s="407">
        <f t="shared" si="549"/>
        <v>0</v>
      </c>
      <c r="K457" s="407">
        <f t="shared" si="549"/>
        <v>0</v>
      </c>
      <c r="L457" s="408">
        <f t="shared" si="549"/>
        <v>0</v>
      </c>
      <c r="M457" s="117"/>
      <c r="N457" s="117"/>
      <c r="O457" s="117"/>
      <c r="P457" s="117"/>
    </row>
    <row r="458" spans="1:55" s="122" customFormat="1" ht="52.5" thickBot="1" x14ac:dyDescent="0.35">
      <c r="A458" s="484" t="s">
        <v>16</v>
      </c>
      <c r="B458" s="457">
        <f>'3.PIELIKUMS'!J53</f>
        <v>20000000</v>
      </c>
      <c r="C458" s="457">
        <v>0</v>
      </c>
      <c r="D458" s="457">
        <v>0</v>
      </c>
      <c r="E458" s="457">
        <v>0</v>
      </c>
      <c r="F458" s="457">
        <v>0</v>
      </c>
      <c r="G458" s="457">
        <f>$B$458/6</f>
        <v>3333333.3333333335</v>
      </c>
      <c r="H458" s="457">
        <f t="shared" ref="H458:L458" si="550">$B$458/6</f>
        <v>3333333.3333333335</v>
      </c>
      <c r="I458" s="457">
        <f t="shared" si="550"/>
        <v>3333333.3333333335</v>
      </c>
      <c r="J458" s="457">
        <f t="shared" si="550"/>
        <v>3333333.3333333335</v>
      </c>
      <c r="K458" s="457">
        <f t="shared" si="550"/>
        <v>3333333.3333333335</v>
      </c>
      <c r="L458" s="458">
        <f t="shared" si="550"/>
        <v>3333333.3333333335</v>
      </c>
      <c r="M458" s="117"/>
      <c r="N458" s="117"/>
      <c r="O458" s="117"/>
      <c r="P458" s="117"/>
    </row>
    <row r="459" spans="1:55" s="122" customFormat="1" ht="13.5" thickBot="1" x14ac:dyDescent="0.35">
      <c r="A459" s="677" t="s">
        <v>522</v>
      </c>
      <c r="B459" s="678"/>
      <c r="C459" s="678"/>
      <c r="D459" s="678"/>
      <c r="E459" s="678"/>
      <c r="F459" s="678"/>
      <c r="G459" s="678"/>
      <c r="H459" s="678"/>
      <c r="I459" s="678"/>
      <c r="J459" s="678"/>
      <c r="K459" s="678"/>
      <c r="L459" s="679"/>
      <c r="M459" s="117"/>
      <c r="N459" s="117"/>
      <c r="O459" s="117"/>
      <c r="P459" s="117"/>
    </row>
    <row r="460" spans="1:55" s="122" customFormat="1" ht="17.25" customHeight="1" x14ac:dyDescent="0.3">
      <c r="A460" s="470" t="s">
        <v>9</v>
      </c>
      <c r="B460" s="247">
        <f>B464</f>
        <v>190730000</v>
      </c>
      <c r="C460" s="247">
        <f t="shared" ref="C460:L460" si="551">C464</f>
        <v>0</v>
      </c>
      <c r="D460" s="247">
        <f t="shared" si="551"/>
        <v>0</v>
      </c>
      <c r="E460" s="247">
        <f t="shared" si="551"/>
        <v>0</v>
      </c>
      <c r="F460" s="247">
        <f t="shared" si="551"/>
        <v>0</v>
      </c>
      <c r="G460" s="247">
        <f t="shared" si="551"/>
        <v>31788333.333333336</v>
      </c>
      <c r="H460" s="247">
        <f t="shared" si="551"/>
        <v>31788333.333333336</v>
      </c>
      <c r="I460" s="247">
        <f t="shared" si="551"/>
        <v>31788333.333333336</v>
      </c>
      <c r="J460" s="247">
        <f t="shared" si="551"/>
        <v>31788333.333333336</v>
      </c>
      <c r="K460" s="247">
        <f t="shared" si="551"/>
        <v>31788333.333333336</v>
      </c>
      <c r="L460" s="280">
        <f t="shared" si="551"/>
        <v>31788333.333333336</v>
      </c>
      <c r="M460" s="117"/>
      <c r="N460" s="117"/>
      <c r="O460" s="117"/>
      <c r="P460" s="117"/>
    </row>
    <row r="461" spans="1:55" hidden="1" x14ac:dyDescent="0.3">
      <c r="A461" s="107" t="s">
        <v>10</v>
      </c>
      <c r="B461" s="171"/>
      <c r="C461" s="171"/>
      <c r="D461" s="171"/>
      <c r="E461" s="171"/>
      <c r="F461" s="171"/>
      <c r="G461" s="171"/>
      <c r="H461" s="171"/>
      <c r="I461" s="171"/>
      <c r="J461" s="171"/>
      <c r="K461" s="171"/>
      <c r="L461" s="172"/>
    </row>
    <row r="462" spans="1:55" hidden="1" x14ac:dyDescent="0.3">
      <c r="A462" s="107" t="s">
        <v>11</v>
      </c>
      <c r="B462" s="171"/>
      <c r="C462" s="171"/>
      <c r="D462" s="171"/>
      <c r="E462" s="171"/>
      <c r="F462" s="171"/>
      <c r="G462" s="171"/>
      <c r="H462" s="171"/>
      <c r="I462" s="171"/>
      <c r="J462" s="171"/>
      <c r="K462" s="171"/>
      <c r="L462" s="172"/>
    </row>
    <row r="463" spans="1:55" ht="26" hidden="1" x14ac:dyDescent="0.3">
      <c r="A463" s="107" t="s">
        <v>12</v>
      </c>
      <c r="B463" s="171"/>
      <c r="C463" s="171"/>
      <c r="D463" s="171"/>
      <c r="E463" s="171"/>
      <c r="F463" s="171"/>
      <c r="G463" s="171"/>
      <c r="H463" s="171"/>
      <c r="I463" s="171"/>
      <c r="J463" s="171"/>
      <c r="K463" s="171"/>
      <c r="L463" s="172"/>
    </row>
    <row r="464" spans="1:55" s="122" customFormat="1" x14ac:dyDescent="0.3">
      <c r="A464" s="146" t="s">
        <v>13</v>
      </c>
      <c r="B464" s="147">
        <f>B466+B467</f>
        <v>190730000</v>
      </c>
      <c r="C464" s="147">
        <f t="shared" ref="C464:L464" si="552">C466+C467</f>
        <v>0</v>
      </c>
      <c r="D464" s="147">
        <f t="shared" si="552"/>
        <v>0</v>
      </c>
      <c r="E464" s="147">
        <f t="shared" si="552"/>
        <v>0</v>
      </c>
      <c r="F464" s="147">
        <f t="shared" si="552"/>
        <v>0</v>
      </c>
      <c r="G464" s="147">
        <f t="shared" si="552"/>
        <v>31788333.333333336</v>
      </c>
      <c r="H464" s="147">
        <f t="shared" si="552"/>
        <v>31788333.333333336</v>
      </c>
      <c r="I464" s="147">
        <f t="shared" si="552"/>
        <v>31788333.333333336</v>
      </c>
      <c r="J464" s="147">
        <f t="shared" si="552"/>
        <v>31788333.333333336</v>
      </c>
      <c r="K464" s="147">
        <f t="shared" si="552"/>
        <v>31788333.333333336</v>
      </c>
      <c r="L464" s="151">
        <f t="shared" si="552"/>
        <v>31788333.333333336</v>
      </c>
      <c r="M464" s="117"/>
      <c r="N464" s="117"/>
      <c r="O464" s="117"/>
      <c r="P464" s="117"/>
    </row>
    <row r="465" spans="1:55" x14ac:dyDescent="0.3">
      <c r="A465" s="148" t="s">
        <v>14</v>
      </c>
      <c r="B465" s="171"/>
      <c r="C465" s="171"/>
      <c r="D465" s="171"/>
      <c r="E465" s="171"/>
      <c r="F465" s="171"/>
      <c r="G465" s="171"/>
      <c r="H465" s="171"/>
      <c r="I465" s="171"/>
      <c r="J465" s="171"/>
      <c r="K465" s="171"/>
      <c r="L465" s="172"/>
    </row>
    <row r="466" spans="1:55" x14ac:dyDescent="0.3">
      <c r="A466" s="148" t="s">
        <v>15</v>
      </c>
      <c r="B466" s="149">
        <f>B495+B513+B531+B549+B567+B585</f>
        <v>6400000</v>
      </c>
      <c r="C466" s="149">
        <f t="shared" ref="C466:L466" si="553">C495+C513+C531+C549+C567+C585</f>
        <v>0</v>
      </c>
      <c r="D466" s="149">
        <f t="shared" si="553"/>
        <v>0</v>
      </c>
      <c r="E466" s="149">
        <f t="shared" si="553"/>
        <v>0</v>
      </c>
      <c r="F466" s="149">
        <f t="shared" si="553"/>
        <v>0</v>
      </c>
      <c r="G466" s="149">
        <f t="shared" si="553"/>
        <v>1066666.6666666667</v>
      </c>
      <c r="H466" s="149">
        <f t="shared" si="553"/>
        <v>1066666.6666666667</v>
      </c>
      <c r="I466" s="149">
        <f t="shared" si="553"/>
        <v>1066666.6666666667</v>
      </c>
      <c r="J466" s="149">
        <f t="shared" si="553"/>
        <v>1066666.6666666667</v>
      </c>
      <c r="K466" s="149">
        <f t="shared" si="553"/>
        <v>1066666.6666666667</v>
      </c>
      <c r="L466" s="149">
        <f t="shared" si="553"/>
        <v>1066666.6666666667</v>
      </c>
    </row>
    <row r="467" spans="1:55" ht="52.5" thickBot="1" x14ac:dyDescent="0.35">
      <c r="A467" s="150" t="s">
        <v>16</v>
      </c>
      <c r="B467" s="177">
        <f>B496+B514+B532+B550+B568+B586</f>
        <v>184330000</v>
      </c>
      <c r="C467" s="177">
        <f t="shared" ref="C467:L467" si="554">C496+C514+C532+C550+C568+C586</f>
        <v>0</v>
      </c>
      <c r="D467" s="177">
        <f t="shared" si="554"/>
        <v>0</v>
      </c>
      <c r="E467" s="177">
        <f t="shared" si="554"/>
        <v>0</v>
      </c>
      <c r="F467" s="177">
        <f t="shared" si="554"/>
        <v>0</v>
      </c>
      <c r="G467" s="177">
        <f t="shared" si="554"/>
        <v>30721666.666666668</v>
      </c>
      <c r="H467" s="177">
        <f t="shared" si="554"/>
        <v>30721666.666666668</v>
      </c>
      <c r="I467" s="177">
        <f t="shared" si="554"/>
        <v>30721666.666666668</v>
      </c>
      <c r="J467" s="177">
        <f t="shared" si="554"/>
        <v>30721666.666666668</v>
      </c>
      <c r="K467" s="177">
        <f t="shared" si="554"/>
        <v>30721666.666666668</v>
      </c>
      <c r="L467" s="177">
        <f t="shared" si="554"/>
        <v>30721666.666666668</v>
      </c>
    </row>
    <row r="468" spans="1:55" s="250" customFormat="1" x14ac:dyDescent="0.3">
      <c r="A468" s="475" t="s">
        <v>461</v>
      </c>
      <c r="B468" s="476"/>
      <c r="C468" s="476"/>
      <c r="D468" s="476"/>
      <c r="E468" s="476"/>
      <c r="F468" s="476"/>
      <c r="G468" s="476"/>
      <c r="H468" s="476"/>
      <c r="I468" s="476"/>
      <c r="J468" s="476"/>
      <c r="K468" s="476"/>
      <c r="L468" s="477"/>
      <c r="M468" s="117"/>
      <c r="N468" s="117"/>
      <c r="O468" s="117"/>
      <c r="P468" s="117"/>
    </row>
    <row r="469" spans="1:55" s="250" customFormat="1" x14ac:dyDescent="0.3">
      <c r="A469" s="478" t="s">
        <v>462</v>
      </c>
      <c r="B469" s="451"/>
      <c r="C469" s="451"/>
      <c r="D469" s="451"/>
      <c r="E469" s="451"/>
      <c r="F469" s="451"/>
      <c r="G469" s="451"/>
      <c r="H469" s="451"/>
      <c r="I469" s="451"/>
      <c r="J469" s="451"/>
      <c r="K469" s="451"/>
      <c r="L469" s="479"/>
      <c r="M469" s="117"/>
      <c r="N469" s="117"/>
      <c r="O469" s="117"/>
      <c r="P469" s="117"/>
    </row>
    <row r="470" spans="1:55" s="469" customFormat="1" x14ac:dyDescent="0.3">
      <c r="A470" s="502" t="s">
        <v>464</v>
      </c>
      <c r="B470" s="451">
        <f t="shared" ref="B470:L470" si="555">B499+B517+B553+B589</f>
        <v>91350000</v>
      </c>
      <c r="C470" s="451">
        <f t="shared" si="555"/>
        <v>0</v>
      </c>
      <c r="D470" s="451">
        <f t="shared" si="555"/>
        <v>0</v>
      </c>
      <c r="E470" s="451">
        <f t="shared" si="555"/>
        <v>0</v>
      </c>
      <c r="F470" s="451">
        <f t="shared" si="555"/>
        <v>0</v>
      </c>
      <c r="G470" s="451">
        <f t="shared" si="555"/>
        <v>15225000</v>
      </c>
      <c r="H470" s="451">
        <f t="shared" si="555"/>
        <v>15225000</v>
      </c>
      <c r="I470" s="451">
        <f t="shared" si="555"/>
        <v>15225000</v>
      </c>
      <c r="J470" s="451">
        <f t="shared" si="555"/>
        <v>15225000</v>
      </c>
      <c r="K470" s="451">
        <f t="shared" si="555"/>
        <v>15225000</v>
      </c>
      <c r="L470" s="479">
        <f t="shared" si="555"/>
        <v>15225000</v>
      </c>
      <c r="M470" s="117"/>
      <c r="N470" s="117"/>
      <c r="O470" s="117"/>
      <c r="P470" s="117"/>
      <c r="Q470" s="468"/>
      <c r="R470" s="468"/>
      <c r="S470" s="468"/>
      <c r="T470" s="468"/>
      <c r="U470" s="468"/>
      <c r="V470" s="468"/>
      <c r="W470" s="468"/>
      <c r="X470" s="468"/>
      <c r="Y470" s="468"/>
      <c r="Z470" s="468"/>
      <c r="AA470" s="468"/>
      <c r="AB470" s="468"/>
      <c r="AC470" s="468"/>
      <c r="AD470" s="468"/>
      <c r="AE470" s="468"/>
      <c r="AF470" s="468"/>
      <c r="AG470" s="468"/>
      <c r="AH470" s="468"/>
      <c r="AI470" s="468"/>
      <c r="AJ470" s="468"/>
      <c r="AK470" s="468"/>
      <c r="AL470" s="468"/>
      <c r="AM470" s="468"/>
      <c r="AN470" s="468"/>
      <c r="AO470" s="468"/>
      <c r="AP470" s="468"/>
      <c r="AQ470" s="468"/>
      <c r="AR470" s="468"/>
      <c r="AS470" s="468"/>
      <c r="AT470" s="468"/>
      <c r="AU470" s="468"/>
      <c r="AV470" s="468"/>
      <c r="AW470" s="468"/>
      <c r="AX470" s="468"/>
      <c r="AY470" s="468"/>
      <c r="AZ470" s="468"/>
      <c r="BA470" s="468"/>
      <c r="BB470" s="468"/>
      <c r="BC470" s="468"/>
    </row>
    <row r="471" spans="1:55" s="250" customFormat="1" hidden="1" x14ac:dyDescent="0.3">
      <c r="A471" s="478" t="s">
        <v>15</v>
      </c>
      <c r="B471" s="452">
        <f t="shared" ref="B471:L471" si="556">B500+B518+B554+B590</f>
        <v>0</v>
      </c>
      <c r="C471" s="452">
        <f t="shared" si="556"/>
        <v>0</v>
      </c>
      <c r="D471" s="452">
        <f t="shared" si="556"/>
        <v>0</v>
      </c>
      <c r="E471" s="452">
        <f t="shared" si="556"/>
        <v>0</v>
      </c>
      <c r="F471" s="452">
        <f t="shared" si="556"/>
        <v>0</v>
      </c>
      <c r="G471" s="452">
        <f t="shared" si="556"/>
        <v>0</v>
      </c>
      <c r="H471" s="452">
        <f t="shared" si="556"/>
        <v>0</v>
      </c>
      <c r="I471" s="452">
        <f t="shared" si="556"/>
        <v>0</v>
      </c>
      <c r="J471" s="452">
        <f t="shared" si="556"/>
        <v>0</v>
      </c>
      <c r="K471" s="452">
        <f t="shared" si="556"/>
        <v>0</v>
      </c>
      <c r="L471" s="459">
        <f t="shared" si="556"/>
        <v>0</v>
      </c>
      <c r="M471" s="117"/>
      <c r="N471" s="117"/>
      <c r="O471" s="117"/>
      <c r="P471" s="117"/>
      <c r="Q471" s="397"/>
      <c r="R471" s="397"/>
      <c r="S471" s="397"/>
      <c r="T471" s="397"/>
      <c r="U471" s="397"/>
      <c r="V471" s="397"/>
      <c r="W471" s="397"/>
      <c r="X471" s="397"/>
      <c r="Y471" s="397"/>
      <c r="Z471" s="397"/>
      <c r="AA471" s="397"/>
      <c r="AB471" s="397"/>
      <c r="AC471" s="397"/>
      <c r="AD471" s="397"/>
      <c r="AE471" s="397"/>
      <c r="AF471" s="397"/>
      <c r="AG471" s="397"/>
      <c r="AH471" s="397"/>
      <c r="AI471" s="397"/>
      <c r="AJ471" s="397"/>
      <c r="AK471" s="397"/>
      <c r="AL471" s="397"/>
      <c r="AM471" s="397"/>
      <c r="AN471" s="397"/>
      <c r="AO471" s="397"/>
      <c r="AP471" s="397"/>
      <c r="AQ471" s="397"/>
      <c r="AR471" s="397"/>
      <c r="AS471" s="397"/>
      <c r="AT471" s="397"/>
      <c r="AU471" s="397"/>
      <c r="AV471" s="397"/>
      <c r="AW471" s="397"/>
      <c r="AX471" s="397"/>
      <c r="AY471" s="397"/>
      <c r="AZ471" s="397"/>
      <c r="BA471" s="397"/>
      <c r="BB471" s="397"/>
      <c r="BC471" s="397"/>
    </row>
    <row r="472" spans="1:55" s="250" customFormat="1" ht="52" x14ac:dyDescent="0.3">
      <c r="A472" s="478" t="s">
        <v>16</v>
      </c>
      <c r="B472" s="452">
        <f t="shared" ref="B472:L472" si="557">B501+B519+B555+B591</f>
        <v>91350000</v>
      </c>
      <c r="C472" s="452">
        <f t="shared" si="557"/>
        <v>0</v>
      </c>
      <c r="D472" s="452">
        <f t="shared" si="557"/>
        <v>0</v>
      </c>
      <c r="E472" s="452">
        <f t="shared" si="557"/>
        <v>0</v>
      </c>
      <c r="F472" s="452">
        <f t="shared" si="557"/>
        <v>0</v>
      </c>
      <c r="G472" s="452">
        <f t="shared" si="557"/>
        <v>15225000</v>
      </c>
      <c r="H472" s="452">
        <f t="shared" si="557"/>
        <v>15225000</v>
      </c>
      <c r="I472" s="452">
        <f t="shared" si="557"/>
        <v>15225000</v>
      </c>
      <c r="J472" s="452">
        <f t="shared" si="557"/>
        <v>15225000</v>
      </c>
      <c r="K472" s="452">
        <f t="shared" si="557"/>
        <v>15225000</v>
      </c>
      <c r="L472" s="459">
        <f t="shared" si="557"/>
        <v>15225000</v>
      </c>
      <c r="M472" s="117"/>
      <c r="N472" s="117"/>
      <c r="O472" s="117"/>
      <c r="P472" s="117"/>
      <c r="Q472" s="397"/>
      <c r="R472" s="397"/>
      <c r="S472" s="397"/>
      <c r="T472" s="397"/>
      <c r="U472" s="397"/>
      <c r="V472" s="397"/>
      <c r="W472" s="397"/>
      <c r="X472" s="397"/>
      <c r="Y472" s="397"/>
      <c r="Z472" s="397"/>
      <c r="AA472" s="397"/>
      <c r="AB472" s="397"/>
      <c r="AC472" s="397"/>
      <c r="AD472" s="397"/>
      <c r="AE472" s="397"/>
      <c r="AF472" s="397"/>
      <c r="AG472" s="397"/>
      <c r="AH472" s="397"/>
      <c r="AI472" s="397"/>
      <c r="AJ472" s="397"/>
      <c r="AK472" s="397"/>
      <c r="AL472" s="397"/>
      <c r="AM472" s="397"/>
      <c r="AN472" s="397"/>
      <c r="AO472" s="397"/>
      <c r="AP472" s="397"/>
      <c r="AQ472" s="397"/>
      <c r="AR472" s="397"/>
      <c r="AS472" s="397"/>
      <c r="AT472" s="397"/>
      <c r="AU472" s="397"/>
      <c r="AV472" s="397"/>
      <c r="AW472" s="397"/>
      <c r="AX472" s="397"/>
      <c r="AY472" s="397"/>
      <c r="AZ472" s="397"/>
      <c r="BA472" s="397"/>
      <c r="BB472" s="397"/>
      <c r="BC472" s="397"/>
    </row>
    <row r="473" spans="1:55" s="467" customFormat="1" ht="12.65" customHeight="1" x14ac:dyDescent="0.3">
      <c r="A473" s="502" t="s">
        <v>463</v>
      </c>
      <c r="B473" s="451">
        <f>B535</f>
        <v>2500000</v>
      </c>
      <c r="C473" s="451">
        <f t="shared" ref="C473:L473" si="558">C535</f>
        <v>0</v>
      </c>
      <c r="D473" s="451">
        <f t="shared" si="558"/>
        <v>0</v>
      </c>
      <c r="E473" s="451">
        <f t="shared" si="558"/>
        <v>0</v>
      </c>
      <c r="F473" s="451">
        <f t="shared" si="558"/>
        <v>0</v>
      </c>
      <c r="G473" s="451">
        <f t="shared" si="558"/>
        <v>416666.66666666669</v>
      </c>
      <c r="H473" s="451">
        <f t="shared" si="558"/>
        <v>416666.66666666669</v>
      </c>
      <c r="I473" s="451">
        <f t="shared" si="558"/>
        <v>416666.66666666669</v>
      </c>
      <c r="J473" s="451">
        <f t="shared" si="558"/>
        <v>416666.66666666669</v>
      </c>
      <c r="K473" s="451">
        <f t="shared" si="558"/>
        <v>416666.66666666669</v>
      </c>
      <c r="L473" s="479">
        <f t="shared" si="558"/>
        <v>416666.66666666669</v>
      </c>
      <c r="M473" s="117"/>
      <c r="N473" s="117"/>
      <c r="O473" s="117"/>
      <c r="P473" s="117"/>
    </row>
    <row r="474" spans="1:55" s="122" customFormat="1" hidden="1" x14ac:dyDescent="0.3">
      <c r="A474" s="478" t="s">
        <v>15</v>
      </c>
      <c r="B474" s="452">
        <f t="shared" ref="B474:L474" si="559">B536</f>
        <v>0</v>
      </c>
      <c r="C474" s="452">
        <f t="shared" si="559"/>
        <v>0</v>
      </c>
      <c r="D474" s="452">
        <f t="shared" si="559"/>
        <v>0</v>
      </c>
      <c r="E474" s="452">
        <f t="shared" si="559"/>
        <v>0</v>
      </c>
      <c r="F474" s="452">
        <f t="shared" si="559"/>
        <v>0</v>
      </c>
      <c r="G474" s="452">
        <f t="shared" si="559"/>
        <v>0</v>
      </c>
      <c r="H474" s="452">
        <f t="shared" si="559"/>
        <v>0</v>
      </c>
      <c r="I474" s="452">
        <f t="shared" si="559"/>
        <v>0</v>
      </c>
      <c r="J474" s="452">
        <f t="shared" si="559"/>
        <v>0</v>
      </c>
      <c r="K474" s="452">
        <f t="shared" si="559"/>
        <v>0</v>
      </c>
      <c r="L474" s="459">
        <f t="shared" si="559"/>
        <v>0</v>
      </c>
      <c r="M474" s="117"/>
      <c r="N474" s="117"/>
      <c r="O474" s="117"/>
      <c r="P474" s="117"/>
    </row>
    <row r="475" spans="1:55" s="122" customFormat="1" ht="52" x14ac:dyDescent="0.3">
      <c r="A475" s="478" t="s">
        <v>16</v>
      </c>
      <c r="B475" s="452">
        <f t="shared" ref="B475:L475" si="560">B537</f>
        <v>2500000</v>
      </c>
      <c r="C475" s="452">
        <f t="shared" si="560"/>
        <v>0</v>
      </c>
      <c r="D475" s="452">
        <f t="shared" si="560"/>
        <v>0</v>
      </c>
      <c r="E475" s="452">
        <f t="shared" si="560"/>
        <v>0</v>
      </c>
      <c r="F475" s="452">
        <f t="shared" si="560"/>
        <v>0</v>
      </c>
      <c r="G475" s="452">
        <f t="shared" si="560"/>
        <v>416666.66666666669</v>
      </c>
      <c r="H475" s="452">
        <f t="shared" si="560"/>
        <v>416666.66666666669</v>
      </c>
      <c r="I475" s="452">
        <f t="shared" si="560"/>
        <v>416666.66666666669</v>
      </c>
      <c r="J475" s="452">
        <f t="shared" si="560"/>
        <v>416666.66666666669</v>
      </c>
      <c r="K475" s="452">
        <f t="shared" si="560"/>
        <v>416666.66666666669</v>
      </c>
      <c r="L475" s="459">
        <f t="shared" si="560"/>
        <v>416666.66666666669</v>
      </c>
      <c r="M475" s="117"/>
      <c r="N475" s="117"/>
      <c r="O475" s="117"/>
      <c r="P475" s="117"/>
    </row>
    <row r="476" spans="1:55" s="122" customFormat="1" ht="26" x14ac:dyDescent="0.3">
      <c r="A476" s="502" t="s">
        <v>470</v>
      </c>
      <c r="B476" s="451">
        <f>B571</f>
        <v>73950000</v>
      </c>
      <c r="C476" s="451">
        <f t="shared" ref="C476:K476" si="561">C571</f>
        <v>0</v>
      </c>
      <c r="D476" s="451">
        <f t="shared" si="561"/>
        <v>0</v>
      </c>
      <c r="E476" s="451">
        <f t="shared" si="561"/>
        <v>0</v>
      </c>
      <c r="F476" s="451">
        <f t="shared" si="561"/>
        <v>0</v>
      </c>
      <c r="G476" s="451">
        <f t="shared" si="561"/>
        <v>12325000</v>
      </c>
      <c r="H476" s="451">
        <f t="shared" si="561"/>
        <v>12325000</v>
      </c>
      <c r="I476" s="451">
        <f t="shared" si="561"/>
        <v>12325000</v>
      </c>
      <c r="J476" s="451">
        <f t="shared" si="561"/>
        <v>12325000</v>
      </c>
      <c r="K476" s="451">
        <f t="shared" si="561"/>
        <v>12325000</v>
      </c>
      <c r="L476" s="479">
        <f>L571</f>
        <v>12325000</v>
      </c>
      <c r="M476" s="117"/>
      <c r="N476" s="117"/>
      <c r="O476" s="117"/>
      <c r="P476" s="117"/>
      <c r="Q476" s="397"/>
      <c r="R476" s="397"/>
      <c r="S476" s="397"/>
      <c r="T476" s="397"/>
      <c r="U476" s="397"/>
      <c r="V476" s="397"/>
      <c r="W476" s="397"/>
      <c r="X476" s="397"/>
      <c r="Y476" s="397"/>
      <c r="Z476" s="397"/>
      <c r="AA476" s="397"/>
      <c r="AB476" s="397"/>
      <c r="AC476" s="397"/>
      <c r="AD476" s="397"/>
      <c r="AE476" s="397"/>
      <c r="AF476" s="397"/>
      <c r="AG476" s="397"/>
      <c r="AH476" s="397"/>
      <c r="AI476" s="397"/>
      <c r="AJ476" s="397"/>
      <c r="AK476" s="397"/>
      <c r="AL476" s="397"/>
      <c r="AM476" s="397"/>
      <c r="AN476" s="397"/>
      <c r="AO476" s="397"/>
      <c r="AP476" s="397"/>
      <c r="AQ476" s="397"/>
      <c r="AR476" s="397"/>
      <c r="AS476" s="397"/>
      <c r="AT476" s="397"/>
      <c r="AU476" s="397"/>
      <c r="AV476" s="397"/>
      <c r="AW476" s="397"/>
      <c r="AX476" s="397"/>
      <c r="AY476" s="397"/>
      <c r="AZ476" s="397"/>
      <c r="BA476" s="397"/>
      <c r="BB476" s="397"/>
      <c r="BC476" s="397"/>
    </row>
    <row r="477" spans="1:55" s="122" customFormat="1" x14ac:dyDescent="0.3">
      <c r="A477" s="478" t="s">
        <v>15</v>
      </c>
      <c r="B477" s="452">
        <f>B572</f>
        <v>0</v>
      </c>
      <c r="C477" s="452">
        <f t="shared" ref="C477:K477" si="562">C572</f>
        <v>0</v>
      </c>
      <c r="D477" s="452">
        <f t="shared" si="562"/>
        <v>0</v>
      </c>
      <c r="E477" s="452">
        <f t="shared" si="562"/>
        <v>0</v>
      </c>
      <c r="F477" s="452">
        <f t="shared" si="562"/>
        <v>0</v>
      </c>
      <c r="G477" s="452">
        <f t="shared" si="562"/>
        <v>0</v>
      </c>
      <c r="H477" s="452">
        <f t="shared" si="562"/>
        <v>0</v>
      </c>
      <c r="I477" s="452">
        <f t="shared" si="562"/>
        <v>0</v>
      </c>
      <c r="J477" s="452">
        <f t="shared" si="562"/>
        <v>0</v>
      </c>
      <c r="K477" s="452">
        <f t="shared" si="562"/>
        <v>0</v>
      </c>
      <c r="L477" s="459">
        <f>L572</f>
        <v>0</v>
      </c>
      <c r="M477" s="117"/>
      <c r="N477" s="117"/>
      <c r="O477" s="117"/>
      <c r="P477" s="117"/>
      <c r="Q477" s="397"/>
      <c r="R477" s="397"/>
      <c r="S477" s="397"/>
      <c r="T477" s="397"/>
      <c r="U477" s="397"/>
      <c r="V477" s="397"/>
      <c r="W477" s="397"/>
      <c r="X477" s="397"/>
      <c r="Y477" s="397"/>
      <c r="Z477" s="397"/>
      <c r="AA477" s="397"/>
      <c r="AB477" s="397"/>
      <c r="AC477" s="397"/>
      <c r="AD477" s="397"/>
      <c r="AE477" s="397"/>
      <c r="AF477" s="397"/>
      <c r="AG477" s="397"/>
      <c r="AH477" s="397"/>
      <c r="AI477" s="397"/>
      <c r="AJ477" s="397"/>
      <c r="AK477" s="397"/>
      <c r="AL477" s="397"/>
      <c r="AM477" s="397"/>
      <c r="AN477" s="397"/>
      <c r="AO477" s="397"/>
      <c r="AP477" s="397"/>
      <c r="AQ477" s="397"/>
      <c r="AR477" s="397"/>
      <c r="AS477" s="397"/>
      <c r="AT477" s="397"/>
      <c r="AU477" s="397"/>
      <c r="AV477" s="397"/>
      <c r="AW477" s="397"/>
      <c r="AX477" s="397"/>
      <c r="AY477" s="397"/>
      <c r="AZ477" s="397"/>
      <c r="BA477" s="397"/>
      <c r="BB477" s="397"/>
      <c r="BC477" s="397"/>
    </row>
    <row r="478" spans="1:55" s="122" customFormat="1" ht="52" x14ac:dyDescent="0.3">
      <c r="A478" s="478" t="s">
        <v>16</v>
      </c>
      <c r="B478" s="452">
        <f>B573</f>
        <v>73950000</v>
      </c>
      <c r="C478" s="452">
        <f t="shared" ref="C478:K478" si="563">C573</f>
        <v>0</v>
      </c>
      <c r="D478" s="452">
        <f t="shared" si="563"/>
        <v>0</v>
      </c>
      <c r="E478" s="452">
        <f t="shared" si="563"/>
        <v>0</v>
      </c>
      <c r="F478" s="452">
        <f t="shared" si="563"/>
        <v>0</v>
      </c>
      <c r="G478" s="452">
        <f t="shared" si="563"/>
        <v>12325000</v>
      </c>
      <c r="H478" s="452">
        <f t="shared" si="563"/>
        <v>12325000</v>
      </c>
      <c r="I478" s="452">
        <f t="shared" si="563"/>
        <v>12325000</v>
      </c>
      <c r="J478" s="452">
        <f t="shared" si="563"/>
        <v>12325000</v>
      </c>
      <c r="K478" s="452">
        <f t="shared" si="563"/>
        <v>12325000</v>
      </c>
      <c r="L478" s="459">
        <f>L573</f>
        <v>12325000</v>
      </c>
      <c r="M478" s="117"/>
      <c r="N478" s="117"/>
      <c r="O478" s="117"/>
      <c r="P478" s="117"/>
    </row>
    <row r="479" spans="1:55" s="415" customFormat="1" x14ac:dyDescent="0.3">
      <c r="A479" s="502" t="s">
        <v>469</v>
      </c>
      <c r="B479" s="451">
        <f>B592</f>
        <v>6400000</v>
      </c>
      <c r="C479" s="451">
        <f t="shared" ref="C479:L479" si="564">C592</f>
        <v>0</v>
      </c>
      <c r="D479" s="451">
        <f t="shared" si="564"/>
        <v>0</v>
      </c>
      <c r="E479" s="451">
        <f t="shared" si="564"/>
        <v>0</v>
      </c>
      <c r="F479" s="451">
        <f t="shared" si="564"/>
        <v>0</v>
      </c>
      <c r="G479" s="451">
        <f t="shared" si="564"/>
        <v>1066666.6666666667</v>
      </c>
      <c r="H479" s="451">
        <f t="shared" si="564"/>
        <v>1066666.6666666667</v>
      </c>
      <c r="I479" s="451">
        <f t="shared" si="564"/>
        <v>1066666.6666666667</v>
      </c>
      <c r="J479" s="451">
        <f t="shared" si="564"/>
        <v>1066666.6666666667</v>
      </c>
      <c r="K479" s="451">
        <f t="shared" si="564"/>
        <v>1066666.6666666667</v>
      </c>
      <c r="L479" s="479">
        <f t="shared" si="564"/>
        <v>1066666.6666666667</v>
      </c>
      <c r="M479" s="117"/>
      <c r="N479" s="117"/>
      <c r="O479" s="117"/>
      <c r="P479" s="117"/>
      <c r="Q479" s="397"/>
      <c r="R479" s="397"/>
      <c r="S479" s="397"/>
      <c r="T479" s="397"/>
      <c r="U479" s="397"/>
      <c r="V479" s="397"/>
      <c r="W479" s="397"/>
      <c r="X479" s="397"/>
      <c r="Y479" s="397"/>
      <c r="Z479" s="397"/>
      <c r="AA479" s="397"/>
      <c r="AB479" s="397"/>
      <c r="AC479" s="397"/>
      <c r="AD479" s="397"/>
      <c r="AE479" s="397"/>
      <c r="AF479" s="397"/>
      <c r="AG479" s="397"/>
      <c r="AH479" s="397"/>
      <c r="AI479" s="397"/>
      <c r="AJ479" s="397"/>
      <c r="AK479" s="397"/>
      <c r="AL479" s="397"/>
      <c r="AM479" s="397"/>
      <c r="AN479" s="397"/>
      <c r="AO479" s="397"/>
      <c r="AP479" s="397"/>
      <c r="AQ479" s="397"/>
      <c r="AR479" s="397"/>
      <c r="AS479" s="397"/>
      <c r="AT479" s="397"/>
      <c r="AU479" s="397"/>
      <c r="AV479" s="397"/>
      <c r="AW479" s="397"/>
      <c r="AX479" s="397"/>
      <c r="AY479" s="397"/>
      <c r="AZ479" s="397"/>
      <c r="BA479" s="397"/>
      <c r="BB479" s="397"/>
      <c r="BC479" s="397"/>
    </row>
    <row r="480" spans="1:55" s="122" customFormat="1" hidden="1" x14ac:dyDescent="0.3">
      <c r="A480" s="478" t="s">
        <v>15</v>
      </c>
      <c r="B480" s="452">
        <f t="shared" ref="B480:L480" si="565">B593</f>
        <v>6400000</v>
      </c>
      <c r="C480" s="452">
        <f t="shared" si="565"/>
        <v>0</v>
      </c>
      <c r="D480" s="452">
        <f t="shared" si="565"/>
        <v>0</v>
      </c>
      <c r="E480" s="452">
        <f t="shared" si="565"/>
        <v>0</v>
      </c>
      <c r="F480" s="452">
        <f t="shared" si="565"/>
        <v>0</v>
      </c>
      <c r="G480" s="452">
        <f t="shared" si="565"/>
        <v>1066666.6666666667</v>
      </c>
      <c r="H480" s="452">
        <f t="shared" si="565"/>
        <v>1066666.6666666667</v>
      </c>
      <c r="I480" s="452">
        <f t="shared" si="565"/>
        <v>1066666.6666666667</v>
      </c>
      <c r="J480" s="452">
        <f t="shared" si="565"/>
        <v>1066666.6666666667</v>
      </c>
      <c r="K480" s="452">
        <f t="shared" si="565"/>
        <v>1066666.6666666667</v>
      </c>
      <c r="L480" s="459">
        <f t="shared" si="565"/>
        <v>1066666.6666666667</v>
      </c>
      <c r="M480" s="117"/>
      <c r="N480" s="117"/>
      <c r="O480" s="117"/>
      <c r="P480" s="117"/>
      <c r="Q480" s="397"/>
      <c r="R480" s="397"/>
      <c r="S480" s="397"/>
      <c r="T480" s="397"/>
      <c r="U480" s="397"/>
      <c r="V480" s="397"/>
      <c r="W480" s="397"/>
      <c r="X480" s="397"/>
      <c r="Y480" s="397"/>
      <c r="Z480" s="397"/>
      <c r="AA480" s="397"/>
      <c r="AB480" s="397"/>
      <c r="AC480" s="397"/>
      <c r="AD480" s="397"/>
      <c r="AE480" s="397"/>
      <c r="AF480" s="397"/>
      <c r="AG480" s="397"/>
      <c r="AH480" s="397"/>
      <c r="AI480" s="397"/>
      <c r="AJ480" s="397"/>
      <c r="AK480" s="397"/>
      <c r="AL480" s="397"/>
      <c r="AM480" s="397"/>
      <c r="AN480" s="397"/>
      <c r="AO480" s="397"/>
      <c r="AP480" s="397"/>
      <c r="AQ480" s="397"/>
      <c r="AR480" s="397"/>
      <c r="AS480" s="397"/>
      <c r="AT480" s="397"/>
      <c r="AU480" s="397"/>
      <c r="AV480" s="397"/>
      <c r="AW480" s="397"/>
      <c r="AX480" s="397"/>
      <c r="AY480" s="397"/>
      <c r="AZ480" s="397"/>
      <c r="BA480" s="397"/>
      <c r="BB480" s="397"/>
      <c r="BC480" s="397"/>
    </row>
    <row r="481" spans="1:55" s="122" customFormat="1" ht="52" hidden="1" x14ac:dyDescent="0.3">
      <c r="A481" s="478" t="s">
        <v>16</v>
      </c>
      <c r="B481" s="452">
        <f t="shared" ref="B481:L481" si="566">B594</f>
        <v>0</v>
      </c>
      <c r="C481" s="452">
        <f t="shared" si="566"/>
        <v>0</v>
      </c>
      <c r="D481" s="452">
        <f t="shared" si="566"/>
        <v>0</v>
      </c>
      <c r="E481" s="452">
        <f t="shared" si="566"/>
        <v>0</v>
      </c>
      <c r="F481" s="452">
        <f t="shared" si="566"/>
        <v>0</v>
      </c>
      <c r="G481" s="452">
        <f t="shared" si="566"/>
        <v>0</v>
      </c>
      <c r="H481" s="452">
        <f t="shared" si="566"/>
        <v>0</v>
      </c>
      <c r="I481" s="452">
        <f t="shared" si="566"/>
        <v>0</v>
      </c>
      <c r="J481" s="452">
        <f t="shared" si="566"/>
        <v>0</v>
      </c>
      <c r="K481" s="452">
        <f t="shared" si="566"/>
        <v>0</v>
      </c>
      <c r="L481" s="459">
        <f t="shared" si="566"/>
        <v>0</v>
      </c>
      <c r="M481" s="117"/>
      <c r="N481" s="117"/>
      <c r="O481" s="117"/>
      <c r="P481" s="117"/>
    </row>
    <row r="482" spans="1:55" s="122" customFormat="1" x14ac:dyDescent="0.3">
      <c r="A482" s="502" t="s">
        <v>500</v>
      </c>
      <c r="B482" s="451">
        <f>B595</f>
        <v>4350000</v>
      </c>
      <c r="C482" s="451">
        <f t="shared" ref="C482:L482" si="567">C595</f>
        <v>0</v>
      </c>
      <c r="D482" s="451">
        <f t="shared" si="567"/>
        <v>0</v>
      </c>
      <c r="E482" s="451">
        <f t="shared" si="567"/>
        <v>0</v>
      </c>
      <c r="F482" s="451">
        <f t="shared" si="567"/>
        <v>0</v>
      </c>
      <c r="G482" s="451">
        <f t="shared" si="567"/>
        <v>725000</v>
      </c>
      <c r="H482" s="451">
        <f t="shared" si="567"/>
        <v>725000</v>
      </c>
      <c r="I482" s="451">
        <f t="shared" si="567"/>
        <v>725000</v>
      </c>
      <c r="J482" s="451">
        <f t="shared" si="567"/>
        <v>725000</v>
      </c>
      <c r="K482" s="451">
        <f t="shared" si="567"/>
        <v>725000</v>
      </c>
      <c r="L482" s="479">
        <f t="shared" si="567"/>
        <v>725000</v>
      </c>
      <c r="M482" s="117"/>
      <c r="N482" s="117"/>
      <c r="O482" s="117"/>
      <c r="P482" s="117"/>
      <c r="Q482" s="397"/>
      <c r="R482" s="397"/>
      <c r="S482" s="397"/>
      <c r="T482" s="397"/>
      <c r="U482" s="397"/>
      <c r="V482" s="397"/>
      <c r="W482" s="397"/>
      <c r="X482" s="397"/>
      <c r="Y482" s="397"/>
      <c r="Z482" s="397"/>
      <c r="AA482" s="397"/>
      <c r="AB482" s="397"/>
      <c r="AC482" s="397"/>
      <c r="AD482" s="397"/>
      <c r="AE482" s="397"/>
      <c r="AF482" s="397"/>
      <c r="AG482" s="397"/>
      <c r="AH482" s="397"/>
      <c r="AI482" s="397"/>
      <c r="AJ482" s="397"/>
      <c r="AK482" s="397"/>
      <c r="AL482" s="397"/>
      <c r="AM482" s="397"/>
      <c r="AN482" s="397"/>
      <c r="AO482" s="397"/>
      <c r="AP482" s="397"/>
      <c r="AQ482" s="397"/>
      <c r="AR482" s="397"/>
      <c r="AS482" s="397"/>
      <c r="AT482" s="397"/>
      <c r="AU482" s="397"/>
      <c r="AV482" s="397"/>
      <c r="AW482" s="397"/>
      <c r="AX482" s="397"/>
      <c r="AY482" s="397"/>
      <c r="AZ482" s="397"/>
      <c r="BA482" s="397"/>
      <c r="BB482" s="397"/>
      <c r="BC482" s="397"/>
    </row>
    <row r="483" spans="1:55" s="122" customFormat="1" hidden="1" x14ac:dyDescent="0.3">
      <c r="A483" s="478" t="s">
        <v>15</v>
      </c>
      <c r="B483" s="452">
        <f t="shared" ref="B483:L484" si="568">B596</f>
        <v>0</v>
      </c>
      <c r="C483" s="452">
        <f t="shared" si="568"/>
        <v>0</v>
      </c>
      <c r="D483" s="452">
        <f t="shared" si="568"/>
        <v>0</v>
      </c>
      <c r="E483" s="452">
        <f t="shared" si="568"/>
        <v>0</v>
      </c>
      <c r="F483" s="452">
        <f t="shared" si="568"/>
        <v>0</v>
      </c>
      <c r="G483" s="452">
        <f t="shared" si="568"/>
        <v>0</v>
      </c>
      <c r="H483" s="452">
        <f t="shared" si="568"/>
        <v>0</v>
      </c>
      <c r="I483" s="452">
        <f t="shared" si="568"/>
        <v>0</v>
      </c>
      <c r="J483" s="452">
        <f t="shared" si="568"/>
        <v>0</v>
      </c>
      <c r="K483" s="452">
        <f t="shared" si="568"/>
        <v>0</v>
      </c>
      <c r="L483" s="459">
        <f t="shared" si="568"/>
        <v>0</v>
      </c>
      <c r="M483" s="117"/>
      <c r="N483" s="117"/>
      <c r="O483" s="117"/>
      <c r="P483" s="117"/>
      <c r="Q483" s="397"/>
      <c r="R483" s="397"/>
      <c r="S483" s="397"/>
      <c r="T483" s="397"/>
      <c r="U483" s="397"/>
      <c r="V483" s="397"/>
      <c r="W483" s="397"/>
      <c r="X483" s="397"/>
      <c r="Y483" s="397"/>
      <c r="Z483" s="397"/>
      <c r="AA483" s="397"/>
      <c r="AB483" s="397"/>
      <c r="AC483" s="397"/>
      <c r="AD483" s="397"/>
      <c r="AE483" s="397"/>
      <c r="AF483" s="397"/>
      <c r="AG483" s="397"/>
      <c r="AH483" s="397"/>
      <c r="AI483" s="397"/>
      <c r="AJ483" s="397"/>
      <c r="AK483" s="397"/>
      <c r="AL483" s="397"/>
      <c r="AM483" s="397"/>
      <c r="AN483" s="397"/>
      <c r="AO483" s="397"/>
      <c r="AP483" s="397"/>
      <c r="AQ483" s="397"/>
      <c r="AR483" s="397"/>
      <c r="AS483" s="397"/>
      <c r="AT483" s="397"/>
      <c r="AU483" s="397"/>
      <c r="AV483" s="397"/>
      <c r="AW483" s="397"/>
      <c r="AX483" s="397"/>
      <c r="AY483" s="397"/>
      <c r="AZ483" s="397"/>
      <c r="BA483" s="397"/>
      <c r="BB483" s="397"/>
      <c r="BC483" s="397"/>
    </row>
    <row r="484" spans="1:55" s="122" customFormat="1" ht="52" x14ac:dyDescent="0.3">
      <c r="A484" s="478" t="s">
        <v>16</v>
      </c>
      <c r="B484" s="452">
        <f t="shared" si="568"/>
        <v>4350000</v>
      </c>
      <c r="C484" s="452">
        <f t="shared" si="568"/>
        <v>0</v>
      </c>
      <c r="D484" s="452">
        <f t="shared" si="568"/>
        <v>0</v>
      </c>
      <c r="E484" s="452">
        <f t="shared" si="568"/>
        <v>0</v>
      </c>
      <c r="F484" s="452">
        <f t="shared" si="568"/>
        <v>0</v>
      </c>
      <c r="G484" s="452">
        <f t="shared" si="568"/>
        <v>725000</v>
      </c>
      <c r="H484" s="452">
        <f t="shared" si="568"/>
        <v>725000</v>
      </c>
      <c r="I484" s="452">
        <f t="shared" si="568"/>
        <v>725000</v>
      </c>
      <c r="J484" s="452">
        <f t="shared" si="568"/>
        <v>725000</v>
      </c>
      <c r="K484" s="452">
        <f t="shared" si="568"/>
        <v>725000</v>
      </c>
      <c r="L484" s="459">
        <f t="shared" si="568"/>
        <v>725000</v>
      </c>
      <c r="M484" s="117"/>
      <c r="N484" s="117"/>
      <c r="O484" s="117"/>
      <c r="P484" s="117"/>
    </row>
    <row r="485" spans="1:55" s="122" customFormat="1" x14ac:dyDescent="0.3">
      <c r="A485" s="502" t="s">
        <v>467</v>
      </c>
      <c r="B485" s="451">
        <f>B598</f>
        <v>12180000</v>
      </c>
      <c r="C485" s="451">
        <f t="shared" ref="C485:L485" si="569">C598</f>
        <v>0</v>
      </c>
      <c r="D485" s="451">
        <f t="shared" si="569"/>
        <v>0</v>
      </c>
      <c r="E485" s="451">
        <f t="shared" si="569"/>
        <v>0</v>
      </c>
      <c r="F485" s="451">
        <f t="shared" si="569"/>
        <v>0</v>
      </c>
      <c r="G485" s="451">
        <f t="shared" si="569"/>
        <v>2030000</v>
      </c>
      <c r="H485" s="451">
        <f t="shared" si="569"/>
        <v>2030000</v>
      </c>
      <c r="I485" s="451">
        <f t="shared" si="569"/>
        <v>2030000</v>
      </c>
      <c r="J485" s="451">
        <f t="shared" si="569"/>
        <v>2030000</v>
      </c>
      <c r="K485" s="451">
        <f t="shared" si="569"/>
        <v>2030000</v>
      </c>
      <c r="L485" s="479">
        <f t="shared" si="569"/>
        <v>2030000</v>
      </c>
      <c r="M485" s="117"/>
      <c r="N485" s="117"/>
      <c r="O485" s="117"/>
      <c r="P485" s="117"/>
      <c r="Q485" s="397"/>
      <c r="R485" s="397"/>
      <c r="S485" s="397"/>
      <c r="T485" s="397"/>
      <c r="U485" s="397"/>
      <c r="V485" s="397"/>
      <c r="W485" s="397"/>
      <c r="X485" s="397"/>
      <c r="Y485" s="397"/>
      <c r="Z485" s="397"/>
      <c r="AA485" s="397"/>
      <c r="AB485" s="397"/>
      <c r="AC485" s="397"/>
      <c r="AD485" s="397"/>
      <c r="AE485" s="397"/>
      <c r="AF485" s="397"/>
      <c r="AG485" s="397"/>
      <c r="AH485" s="397"/>
      <c r="AI485" s="397"/>
      <c r="AJ485" s="397"/>
      <c r="AK485" s="397"/>
      <c r="AL485" s="397"/>
      <c r="AM485" s="397"/>
      <c r="AN485" s="397"/>
      <c r="AO485" s="397"/>
      <c r="AP485" s="397"/>
      <c r="AQ485" s="397"/>
      <c r="AR485" s="397"/>
      <c r="AS485" s="397"/>
      <c r="AT485" s="397"/>
      <c r="AU485" s="397"/>
      <c r="AV485" s="397"/>
      <c r="AW485" s="397"/>
      <c r="AX485" s="397"/>
      <c r="AY485" s="397"/>
      <c r="AZ485" s="397"/>
      <c r="BA485" s="397"/>
      <c r="BB485" s="397"/>
      <c r="BC485" s="397"/>
    </row>
    <row r="486" spans="1:55" s="122" customFormat="1" hidden="1" x14ac:dyDescent="0.3">
      <c r="A486" s="478" t="s">
        <v>15</v>
      </c>
      <c r="B486" s="452">
        <f t="shared" ref="B486:L487" si="570">B599</f>
        <v>0</v>
      </c>
      <c r="C486" s="452">
        <f t="shared" si="570"/>
        <v>0</v>
      </c>
      <c r="D486" s="452">
        <f t="shared" si="570"/>
        <v>0</v>
      </c>
      <c r="E486" s="452">
        <f t="shared" si="570"/>
        <v>0</v>
      </c>
      <c r="F486" s="452">
        <f t="shared" si="570"/>
        <v>0</v>
      </c>
      <c r="G486" s="452">
        <f t="shared" si="570"/>
        <v>0</v>
      </c>
      <c r="H486" s="452">
        <f t="shared" si="570"/>
        <v>0</v>
      </c>
      <c r="I486" s="452">
        <f t="shared" si="570"/>
        <v>0</v>
      </c>
      <c r="J486" s="452">
        <f t="shared" si="570"/>
        <v>0</v>
      </c>
      <c r="K486" s="452">
        <f t="shared" si="570"/>
        <v>0</v>
      </c>
      <c r="L486" s="459">
        <f t="shared" si="570"/>
        <v>0</v>
      </c>
      <c r="M486" s="117"/>
      <c r="N486" s="117"/>
      <c r="O486" s="117"/>
      <c r="P486" s="117"/>
      <c r="Q486" s="397"/>
      <c r="R486" s="397"/>
      <c r="S486" s="397"/>
      <c r="T486" s="397"/>
      <c r="U486" s="397"/>
      <c r="V486" s="397"/>
      <c r="W486" s="397"/>
      <c r="X486" s="397"/>
      <c r="Y486" s="397"/>
      <c r="Z486" s="397"/>
      <c r="AA486" s="397"/>
      <c r="AB486" s="397"/>
      <c r="AC486" s="397"/>
      <c r="AD486" s="397"/>
      <c r="AE486" s="397"/>
      <c r="AF486" s="397"/>
      <c r="AG486" s="397"/>
      <c r="AH486" s="397"/>
      <c r="AI486" s="397"/>
      <c r="AJ486" s="397"/>
      <c r="AK486" s="397"/>
      <c r="AL486" s="397"/>
      <c r="AM486" s="397"/>
      <c r="AN486" s="397"/>
      <c r="AO486" s="397"/>
      <c r="AP486" s="397"/>
      <c r="AQ486" s="397"/>
      <c r="AR486" s="397"/>
      <c r="AS486" s="397"/>
      <c r="AT486" s="397"/>
      <c r="AU486" s="397"/>
      <c r="AV486" s="397"/>
      <c r="AW486" s="397"/>
      <c r="AX486" s="397"/>
      <c r="AY486" s="397"/>
      <c r="AZ486" s="397"/>
      <c r="BA486" s="397"/>
      <c r="BB486" s="397"/>
      <c r="BC486" s="397"/>
    </row>
    <row r="487" spans="1:55" s="122" customFormat="1" ht="52.5" thickBot="1" x14ac:dyDescent="0.35">
      <c r="A487" s="503" t="s">
        <v>16</v>
      </c>
      <c r="B487" s="460">
        <f t="shared" si="570"/>
        <v>12180000</v>
      </c>
      <c r="C487" s="460">
        <f t="shared" si="570"/>
        <v>0</v>
      </c>
      <c r="D487" s="460">
        <f t="shared" si="570"/>
        <v>0</v>
      </c>
      <c r="E487" s="460">
        <f t="shared" si="570"/>
        <v>0</v>
      </c>
      <c r="F487" s="460">
        <f t="shared" si="570"/>
        <v>0</v>
      </c>
      <c r="G487" s="460">
        <f t="shared" si="570"/>
        <v>2030000</v>
      </c>
      <c r="H487" s="460">
        <f t="shared" si="570"/>
        <v>2030000</v>
      </c>
      <c r="I487" s="460">
        <f t="shared" si="570"/>
        <v>2030000</v>
      </c>
      <c r="J487" s="460">
        <f t="shared" si="570"/>
        <v>2030000</v>
      </c>
      <c r="K487" s="460">
        <f t="shared" si="570"/>
        <v>2030000</v>
      </c>
      <c r="L487" s="461">
        <f t="shared" si="570"/>
        <v>2030000</v>
      </c>
      <c r="M487" s="117"/>
      <c r="N487" s="117"/>
      <c r="O487" s="117"/>
      <c r="P487" s="117"/>
    </row>
    <row r="488" spans="1:55" s="122" customFormat="1" ht="26.25" customHeight="1" x14ac:dyDescent="0.3">
      <c r="A488" s="447" t="s">
        <v>523</v>
      </c>
      <c r="B488" s="652"/>
      <c r="C488" s="652"/>
      <c r="D488" s="652"/>
      <c r="E488" s="652"/>
      <c r="F488" s="652"/>
      <c r="G488" s="652"/>
      <c r="H488" s="652"/>
      <c r="I488" s="652"/>
      <c r="J488" s="652"/>
      <c r="K488" s="652"/>
      <c r="L488" s="653"/>
      <c r="M488" s="117"/>
      <c r="N488" s="117"/>
      <c r="O488" s="117"/>
      <c r="P488" s="117"/>
    </row>
    <row r="489" spans="1:55" s="122" customFormat="1" x14ac:dyDescent="0.3">
      <c r="A489" s="436" t="s">
        <v>9</v>
      </c>
      <c r="B489" s="584">
        <f>B493</f>
        <v>0</v>
      </c>
      <c r="C489" s="584">
        <f t="shared" ref="C489:L489" si="571">C493</f>
        <v>0</v>
      </c>
      <c r="D489" s="584">
        <f t="shared" si="571"/>
        <v>0</v>
      </c>
      <c r="E489" s="584">
        <f t="shared" si="571"/>
        <v>0</v>
      </c>
      <c r="F489" s="584">
        <f t="shared" si="571"/>
        <v>0</v>
      </c>
      <c r="G489" s="584">
        <f t="shared" si="571"/>
        <v>0</v>
      </c>
      <c r="H489" s="584">
        <f t="shared" si="571"/>
        <v>0</v>
      </c>
      <c r="I489" s="584">
        <f t="shared" si="571"/>
        <v>0</v>
      </c>
      <c r="J489" s="584">
        <f t="shared" si="571"/>
        <v>0</v>
      </c>
      <c r="K489" s="584">
        <f t="shared" si="571"/>
        <v>0</v>
      </c>
      <c r="L489" s="585">
        <f t="shared" si="571"/>
        <v>0</v>
      </c>
      <c r="M489" s="117"/>
      <c r="N489" s="117"/>
      <c r="O489" s="117"/>
      <c r="P489" s="117"/>
    </row>
    <row r="490" spans="1:55" hidden="1" x14ac:dyDescent="0.3">
      <c r="A490" s="433" t="s">
        <v>10</v>
      </c>
      <c r="B490" s="434"/>
      <c r="C490" s="434"/>
      <c r="D490" s="434"/>
      <c r="E490" s="434"/>
      <c r="F490" s="434"/>
      <c r="G490" s="434"/>
      <c r="H490" s="434"/>
      <c r="I490" s="434"/>
      <c r="J490" s="434"/>
      <c r="K490" s="434"/>
      <c r="L490" s="435"/>
    </row>
    <row r="491" spans="1:55" hidden="1" x14ac:dyDescent="0.3">
      <c r="A491" s="433" t="s">
        <v>11</v>
      </c>
      <c r="B491" s="434"/>
      <c r="C491" s="434"/>
      <c r="D491" s="434"/>
      <c r="E491" s="434"/>
      <c r="F491" s="434"/>
      <c r="G491" s="434"/>
      <c r="H491" s="434"/>
      <c r="I491" s="434"/>
      <c r="J491" s="434"/>
      <c r="K491" s="434"/>
      <c r="L491" s="435"/>
    </row>
    <row r="492" spans="1:55" ht="26" hidden="1" x14ac:dyDescent="0.3">
      <c r="A492" s="433" t="s">
        <v>12</v>
      </c>
      <c r="B492" s="434"/>
      <c r="C492" s="434"/>
      <c r="D492" s="434"/>
      <c r="E492" s="434"/>
      <c r="F492" s="434"/>
      <c r="G492" s="434"/>
      <c r="H492" s="434"/>
      <c r="I492" s="434"/>
      <c r="J492" s="434"/>
      <c r="K492" s="434"/>
      <c r="L492" s="435"/>
    </row>
    <row r="493" spans="1:55" s="122" customFormat="1" x14ac:dyDescent="0.3">
      <c r="A493" s="436" t="s">
        <v>13</v>
      </c>
      <c r="B493" s="584">
        <f>B495+B496</f>
        <v>0</v>
      </c>
      <c r="C493" s="584">
        <f t="shared" ref="C493:L493" si="572">C495+C496</f>
        <v>0</v>
      </c>
      <c r="D493" s="584">
        <f t="shared" si="572"/>
        <v>0</v>
      </c>
      <c r="E493" s="584">
        <f t="shared" si="572"/>
        <v>0</v>
      </c>
      <c r="F493" s="584">
        <f t="shared" si="572"/>
        <v>0</v>
      </c>
      <c r="G493" s="584">
        <f t="shared" si="572"/>
        <v>0</v>
      </c>
      <c r="H493" s="584">
        <f t="shared" si="572"/>
        <v>0</v>
      </c>
      <c r="I493" s="584">
        <f t="shared" si="572"/>
        <v>0</v>
      </c>
      <c r="J493" s="584">
        <f t="shared" si="572"/>
        <v>0</v>
      </c>
      <c r="K493" s="584">
        <f t="shared" si="572"/>
        <v>0</v>
      </c>
      <c r="L493" s="585">
        <f t="shared" si="572"/>
        <v>0</v>
      </c>
      <c r="M493" s="117"/>
      <c r="N493" s="117"/>
      <c r="O493" s="117"/>
      <c r="P493" s="117"/>
    </row>
    <row r="494" spans="1:55" x14ac:dyDescent="0.3">
      <c r="A494" s="433" t="s">
        <v>14</v>
      </c>
      <c r="B494" s="434"/>
      <c r="C494" s="434"/>
      <c r="D494" s="434"/>
      <c r="E494" s="434"/>
      <c r="F494" s="434"/>
      <c r="G494" s="434"/>
      <c r="H494" s="434"/>
      <c r="I494" s="434"/>
      <c r="J494" s="434"/>
      <c r="K494" s="434"/>
      <c r="L494" s="435"/>
    </row>
    <row r="495" spans="1:55" x14ac:dyDescent="0.3">
      <c r="A495" s="433" t="s">
        <v>15</v>
      </c>
      <c r="B495" s="437">
        <f>B504</f>
        <v>0</v>
      </c>
      <c r="C495" s="437">
        <f t="shared" ref="C495:L495" si="573">C504</f>
        <v>0</v>
      </c>
      <c r="D495" s="437">
        <f t="shared" si="573"/>
        <v>0</v>
      </c>
      <c r="E495" s="437">
        <f t="shared" si="573"/>
        <v>0</v>
      </c>
      <c r="F495" s="437">
        <f t="shared" si="573"/>
        <v>0</v>
      </c>
      <c r="G495" s="437">
        <f t="shared" si="573"/>
        <v>0</v>
      </c>
      <c r="H495" s="437">
        <f t="shared" si="573"/>
        <v>0</v>
      </c>
      <c r="I495" s="437">
        <f t="shared" si="573"/>
        <v>0</v>
      </c>
      <c r="J495" s="437">
        <f t="shared" si="573"/>
        <v>0</v>
      </c>
      <c r="K495" s="437">
        <f t="shared" si="573"/>
        <v>0</v>
      </c>
      <c r="L495" s="438">
        <f t="shared" si="573"/>
        <v>0</v>
      </c>
    </row>
    <row r="496" spans="1:55" ht="52.5" thickBot="1" x14ac:dyDescent="0.35">
      <c r="A496" s="440" t="s">
        <v>16</v>
      </c>
      <c r="B496" s="441">
        <f>B505</f>
        <v>0</v>
      </c>
      <c r="C496" s="441">
        <f t="shared" ref="C496:L496" si="574">C505</f>
        <v>0</v>
      </c>
      <c r="D496" s="441">
        <f t="shared" si="574"/>
        <v>0</v>
      </c>
      <c r="E496" s="441">
        <f t="shared" si="574"/>
        <v>0</v>
      </c>
      <c r="F496" s="441">
        <f t="shared" si="574"/>
        <v>0</v>
      </c>
      <c r="G496" s="441">
        <f t="shared" si="574"/>
        <v>0</v>
      </c>
      <c r="H496" s="441">
        <f t="shared" si="574"/>
        <v>0</v>
      </c>
      <c r="I496" s="441">
        <f t="shared" si="574"/>
        <v>0</v>
      </c>
      <c r="J496" s="441">
        <f t="shared" si="574"/>
        <v>0</v>
      </c>
      <c r="K496" s="441">
        <f t="shared" si="574"/>
        <v>0</v>
      </c>
      <c r="L496" s="442">
        <f t="shared" si="574"/>
        <v>0</v>
      </c>
    </row>
    <row r="497" spans="1:55" s="397" customFormat="1" x14ac:dyDescent="0.3">
      <c r="A497" s="475" t="s">
        <v>461</v>
      </c>
      <c r="B497" s="476"/>
      <c r="C497" s="476"/>
      <c r="D497" s="476"/>
      <c r="E497" s="476"/>
      <c r="F497" s="476"/>
      <c r="G497" s="476"/>
      <c r="H497" s="476"/>
      <c r="I497" s="476"/>
      <c r="J497" s="476"/>
      <c r="K497" s="476"/>
      <c r="L497" s="477"/>
      <c r="M497" s="117"/>
      <c r="N497" s="117"/>
      <c r="O497" s="117"/>
      <c r="P497" s="117"/>
    </row>
    <row r="498" spans="1:55" s="397" customFormat="1" x14ac:dyDescent="0.3">
      <c r="A498" s="478" t="s">
        <v>462</v>
      </c>
      <c r="B498" s="451"/>
      <c r="C498" s="451"/>
      <c r="D498" s="451"/>
      <c r="E498" s="451"/>
      <c r="F498" s="451"/>
      <c r="G498" s="451"/>
      <c r="H498" s="451"/>
      <c r="I498" s="451"/>
      <c r="J498" s="451"/>
      <c r="K498" s="451"/>
      <c r="L498" s="479"/>
      <c r="M498" s="117"/>
      <c r="N498" s="117"/>
      <c r="O498" s="117"/>
      <c r="P498" s="117"/>
    </row>
    <row r="499" spans="1:55" s="469" customFormat="1" ht="13.5" thickBot="1" x14ac:dyDescent="0.35">
      <c r="A499" s="502" t="s">
        <v>464</v>
      </c>
      <c r="B499" s="451">
        <f>B504+B505</f>
        <v>0</v>
      </c>
      <c r="C499" s="451">
        <f t="shared" ref="C499:L499" si="575">C504+C505</f>
        <v>0</v>
      </c>
      <c r="D499" s="451">
        <f t="shared" si="575"/>
        <v>0</v>
      </c>
      <c r="E499" s="451">
        <f t="shared" si="575"/>
        <v>0</v>
      </c>
      <c r="F499" s="451">
        <f t="shared" si="575"/>
        <v>0</v>
      </c>
      <c r="G499" s="451">
        <f t="shared" si="575"/>
        <v>0</v>
      </c>
      <c r="H499" s="451">
        <f t="shared" si="575"/>
        <v>0</v>
      </c>
      <c r="I499" s="451">
        <f t="shared" si="575"/>
        <v>0</v>
      </c>
      <c r="J499" s="451">
        <f t="shared" si="575"/>
        <v>0</v>
      </c>
      <c r="K499" s="451">
        <f t="shared" si="575"/>
        <v>0</v>
      </c>
      <c r="L499" s="479">
        <f t="shared" si="575"/>
        <v>0</v>
      </c>
      <c r="M499" s="117"/>
      <c r="N499" s="117"/>
      <c r="O499" s="117"/>
      <c r="P499" s="117"/>
      <c r="Q499" s="468"/>
      <c r="R499" s="468"/>
      <c r="S499" s="468"/>
      <c r="T499" s="468"/>
      <c r="U499" s="468"/>
      <c r="V499" s="468"/>
      <c r="W499" s="468"/>
      <c r="X499" s="468"/>
      <c r="Y499" s="468"/>
      <c r="Z499" s="468"/>
      <c r="AA499" s="468"/>
      <c r="AB499" s="468"/>
      <c r="AC499" s="468"/>
      <c r="AD499" s="468"/>
      <c r="AE499" s="468"/>
      <c r="AF499" s="468"/>
      <c r="AG499" s="468"/>
      <c r="AH499" s="468"/>
      <c r="AI499" s="468"/>
      <c r="AJ499" s="468"/>
      <c r="AK499" s="468"/>
      <c r="AL499" s="468"/>
      <c r="AM499" s="468"/>
      <c r="AN499" s="468"/>
      <c r="AO499" s="468"/>
      <c r="AP499" s="468"/>
      <c r="AQ499" s="468"/>
      <c r="AR499" s="468"/>
      <c r="AS499" s="468"/>
      <c r="AT499" s="468"/>
      <c r="AU499" s="468"/>
      <c r="AV499" s="468"/>
      <c r="AW499" s="468"/>
      <c r="AX499" s="468"/>
      <c r="AY499" s="468"/>
      <c r="AZ499" s="468"/>
      <c r="BA499" s="468"/>
      <c r="BB499" s="468"/>
      <c r="BC499" s="468"/>
    </row>
    <row r="500" spans="1:55" s="250" customFormat="1" ht="13.5" hidden="1" thickBot="1" x14ac:dyDescent="0.35">
      <c r="A500" s="478" t="s">
        <v>15</v>
      </c>
      <c r="B500" s="452">
        <f>B504</f>
        <v>0</v>
      </c>
      <c r="C500" s="452">
        <f t="shared" ref="C500:L500" si="576">C504</f>
        <v>0</v>
      </c>
      <c r="D500" s="452">
        <f t="shared" si="576"/>
        <v>0</v>
      </c>
      <c r="E500" s="452">
        <f t="shared" si="576"/>
        <v>0</v>
      </c>
      <c r="F500" s="452">
        <f t="shared" si="576"/>
        <v>0</v>
      </c>
      <c r="G500" s="452">
        <f t="shared" si="576"/>
        <v>0</v>
      </c>
      <c r="H500" s="452">
        <f t="shared" si="576"/>
        <v>0</v>
      </c>
      <c r="I500" s="452">
        <f t="shared" si="576"/>
        <v>0</v>
      </c>
      <c r="J500" s="452">
        <f t="shared" si="576"/>
        <v>0</v>
      </c>
      <c r="K500" s="452">
        <f t="shared" si="576"/>
        <v>0</v>
      </c>
      <c r="L500" s="459">
        <f t="shared" si="576"/>
        <v>0</v>
      </c>
      <c r="M500" s="117"/>
      <c r="N500" s="117"/>
      <c r="O500" s="117"/>
      <c r="P500" s="117"/>
      <c r="Q500" s="397"/>
      <c r="R500" s="397"/>
      <c r="S500" s="397"/>
      <c r="T500" s="397"/>
      <c r="U500" s="397"/>
      <c r="V500" s="397"/>
      <c r="W500" s="397"/>
      <c r="X500" s="397"/>
      <c r="Y500" s="397"/>
      <c r="Z500" s="397"/>
      <c r="AA500" s="397"/>
      <c r="AB500" s="397"/>
      <c r="AC500" s="397"/>
      <c r="AD500" s="397"/>
      <c r="AE500" s="397"/>
      <c r="AF500" s="397"/>
      <c r="AG500" s="397"/>
      <c r="AH500" s="397"/>
      <c r="AI500" s="397"/>
      <c r="AJ500" s="397"/>
      <c r="AK500" s="397"/>
      <c r="AL500" s="397"/>
      <c r="AM500" s="397"/>
      <c r="AN500" s="397"/>
      <c r="AO500" s="397"/>
      <c r="AP500" s="397"/>
      <c r="AQ500" s="397"/>
      <c r="AR500" s="397"/>
      <c r="AS500" s="397"/>
      <c r="AT500" s="397"/>
      <c r="AU500" s="397"/>
      <c r="AV500" s="397"/>
      <c r="AW500" s="397"/>
      <c r="AX500" s="397"/>
      <c r="AY500" s="397"/>
      <c r="AZ500" s="397"/>
      <c r="BA500" s="397"/>
      <c r="BB500" s="397"/>
      <c r="BC500" s="397"/>
    </row>
    <row r="501" spans="1:55" s="250" customFormat="1" ht="52.5" hidden="1" thickBot="1" x14ac:dyDescent="0.35">
      <c r="A501" s="503" t="s">
        <v>16</v>
      </c>
      <c r="B501" s="460">
        <f>B505</f>
        <v>0</v>
      </c>
      <c r="C501" s="460">
        <f t="shared" ref="C501:L501" si="577">C505</f>
        <v>0</v>
      </c>
      <c r="D501" s="460">
        <f t="shared" si="577"/>
        <v>0</v>
      </c>
      <c r="E501" s="460">
        <f t="shared" si="577"/>
        <v>0</v>
      </c>
      <c r="F501" s="460">
        <f t="shared" si="577"/>
        <v>0</v>
      </c>
      <c r="G501" s="460">
        <f t="shared" si="577"/>
        <v>0</v>
      </c>
      <c r="H501" s="460">
        <f t="shared" si="577"/>
        <v>0</v>
      </c>
      <c r="I501" s="460">
        <f t="shared" si="577"/>
        <v>0</v>
      </c>
      <c r="J501" s="460">
        <f t="shared" si="577"/>
        <v>0</v>
      </c>
      <c r="K501" s="460">
        <f t="shared" si="577"/>
        <v>0</v>
      </c>
      <c r="L501" s="461">
        <f t="shared" si="577"/>
        <v>0</v>
      </c>
      <c r="M501" s="117"/>
      <c r="N501" s="117"/>
      <c r="O501" s="117"/>
      <c r="P501" s="117"/>
      <c r="Q501" s="397"/>
      <c r="R501" s="397"/>
      <c r="S501" s="397"/>
      <c r="T501" s="397"/>
      <c r="U501" s="397"/>
      <c r="V501" s="397"/>
      <c r="W501" s="397"/>
      <c r="X501" s="397"/>
      <c r="Y501" s="397"/>
      <c r="Z501" s="397"/>
      <c r="AA501" s="397"/>
      <c r="AB501" s="397"/>
      <c r="AC501" s="397"/>
      <c r="AD501" s="397"/>
      <c r="AE501" s="397"/>
      <c r="AF501" s="397"/>
      <c r="AG501" s="397"/>
      <c r="AH501" s="397"/>
      <c r="AI501" s="397"/>
      <c r="AJ501" s="397"/>
      <c r="AK501" s="397"/>
      <c r="AL501" s="397"/>
      <c r="AM501" s="397"/>
      <c r="AN501" s="397"/>
      <c r="AO501" s="397"/>
      <c r="AP501" s="397"/>
      <c r="AQ501" s="397"/>
      <c r="AR501" s="397"/>
      <c r="AS501" s="397"/>
      <c r="AT501" s="397"/>
      <c r="AU501" s="397"/>
      <c r="AV501" s="397"/>
      <c r="AW501" s="397"/>
      <c r="AX501" s="397"/>
      <c r="AY501" s="397"/>
      <c r="AZ501" s="397"/>
      <c r="BA501" s="397"/>
      <c r="BB501" s="397"/>
      <c r="BC501" s="397"/>
    </row>
    <row r="502" spans="1:55" s="122" customFormat="1" ht="39" x14ac:dyDescent="0.3">
      <c r="A502" s="490" t="s">
        <v>524</v>
      </c>
      <c r="B502" s="491">
        <f>B504+B505</f>
        <v>0</v>
      </c>
      <c r="C502" s="491">
        <f t="shared" ref="C502" si="578">C504+C505</f>
        <v>0</v>
      </c>
      <c r="D502" s="491">
        <f t="shared" ref="D502" si="579">D504+D505</f>
        <v>0</v>
      </c>
      <c r="E502" s="491">
        <f t="shared" ref="E502" si="580">E504+E505</f>
        <v>0</v>
      </c>
      <c r="F502" s="491">
        <f t="shared" ref="F502" si="581">F504+F505</f>
        <v>0</v>
      </c>
      <c r="G502" s="491">
        <f t="shared" ref="G502" si="582">G504+G505</f>
        <v>0</v>
      </c>
      <c r="H502" s="491">
        <f t="shared" ref="H502" si="583">H504+H505</f>
        <v>0</v>
      </c>
      <c r="I502" s="491">
        <f t="shared" ref="I502" si="584">I504+I505</f>
        <v>0</v>
      </c>
      <c r="J502" s="491">
        <f t="shared" ref="J502" si="585">J504+J505</f>
        <v>0</v>
      </c>
      <c r="K502" s="491">
        <f t="shared" ref="K502" si="586">K504+K505</f>
        <v>0</v>
      </c>
      <c r="L502" s="492">
        <f t="shared" ref="L502" si="587">L504+L505</f>
        <v>0</v>
      </c>
      <c r="M502" s="117"/>
      <c r="N502" s="117"/>
      <c r="O502" s="117"/>
      <c r="P502" s="117"/>
    </row>
    <row r="503" spans="1:55" s="448" customFormat="1" ht="13.5" thickBot="1" x14ac:dyDescent="0.35">
      <c r="A503" s="547" t="s">
        <v>464</v>
      </c>
      <c r="B503" s="545">
        <f>B504+B505</f>
        <v>0</v>
      </c>
      <c r="C503" s="545">
        <f t="shared" ref="C503:L503" si="588">C504+C505</f>
        <v>0</v>
      </c>
      <c r="D503" s="545">
        <f t="shared" si="588"/>
        <v>0</v>
      </c>
      <c r="E503" s="545">
        <f t="shared" si="588"/>
        <v>0</v>
      </c>
      <c r="F503" s="545">
        <f t="shared" si="588"/>
        <v>0</v>
      </c>
      <c r="G503" s="545">
        <f t="shared" si="588"/>
        <v>0</v>
      </c>
      <c r="H503" s="545">
        <f t="shared" si="588"/>
        <v>0</v>
      </c>
      <c r="I503" s="545">
        <f t="shared" si="588"/>
        <v>0</v>
      </c>
      <c r="J503" s="545">
        <f t="shared" si="588"/>
        <v>0</v>
      </c>
      <c r="K503" s="545">
        <f t="shared" si="588"/>
        <v>0</v>
      </c>
      <c r="L503" s="546">
        <f t="shared" si="588"/>
        <v>0</v>
      </c>
      <c r="M503" s="117"/>
      <c r="N503" s="117"/>
      <c r="O503" s="117"/>
      <c r="P503" s="117"/>
      <c r="Q503" s="465"/>
      <c r="R503" s="465"/>
      <c r="S503" s="465"/>
      <c r="T503" s="465"/>
      <c r="U503" s="465"/>
      <c r="V503" s="465"/>
      <c r="W503" s="465"/>
      <c r="X503" s="465"/>
      <c r="Y503" s="465"/>
      <c r="Z503" s="465"/>
      <c r="AA503" s="465"/>
      <c r="AB503" s="465"/>
      <c r="AC503" s="465"/>
      <c r="AD503" s="465"/>
      <c r="AE503" s="465"/>
      <c r="AF503" s="465"/>
      <c r="AG503" s="465"/>
      <c r="AH503" s="465"/>
      <c r="AI503" s="465"/>
      <c r="AJ503" s="465"/>
      <c r="AK503" s="465"/>
      <c r="AL503" s="465"/>
      <c r="AM503" s="465"/>
      <c r="AN503" s="465"/>
      <c r="AO503" s="465"/>
      <c r="AP503" s="465"/>
      <c r="AQ503" s="465"/>
      <c r="AR503" s="465"/>
      <c r="AS503" s="465"/>
      <c r="AT503" s="465"/>
      <c r="AU503" s="465"/>
      <c r="AV503" s="465"/>
      <c r="AW503" s="465"/>
      <c r="AX503" s="465"/>
      <c r="AY503" s="465"/>
      <c r="AZ503" s="465"/>
      <c r="BA503" s="465"/>
      <c r="BB503" s="465"/>
      <c r="BC503" s="465"/>
    </row>
    <row r="504" spans="1:55" s="122" customFormat="1" ht="13.5" hidden="1" thickBot="1" x14ac:dyDescent="0.35">
      <c r="A504" s="406" t="s">
        <v>15</v>
      </c>
      <c r="B504" s="407">
        <v>0</v>
      </c>
      <c r="C504" s="407">
        <v>0</v>
      </c>
      <c r="D504" s="407">
        <v>0</v>
      </c>
      <c r="E504" s="407">
        <v>0</v>
      </c>
      <c r="F504" s="407">
        <v>0</v>
      </c>
      <c r="G504" s="407">
        <f>$B$504/6</f>
        <v>0</v>
      </c>
      <c r="H504" s="407">
        <f t="shared" ref="H504:L504" si="589">$B$504/6</f>
        <v>0</v>
      </c>
      <c r="I504" s="407">
        <f t="shared" si="589"/>
        <v>0</v>
      </c>
      <c r="J504" s="407">
        <f t="shared" si="589"/>
        <v>0</v>
      </c>
      <c r="K504" s="407">
        <f t="shared" si="589"/>
        <v>0</v>
      </c>
      <c r="L504" s="408">
        <f t="shared" si="589"/>
        <v>0</v>
      </c>
      <c r="M504" s="117"/>
      <c r="N504" s="117"/>
      <c r="O504" s="117"/>
      <c r="P504" s="117"/>
    </row>
    <row r="505" spans="1:55" s="122" customFormat="1" ht="52.5" hidden="1" thickBot="1" x14ac:dyDescent="0.35">
      <c r="A505" s="484" t="s">
        <v>16</v>
      </c>
      <c r="B505" s="457">
        <v>0</v>
      </c>
      <c r="C505" s="457">
        <v>0</v>
      </c>
      <c r="D505" s="457">
        <v>0</v>
      </c>
      <c r="E505" s="457">
        <v>0</v>
      </c>
      <c r="F505" s="457">
        <v>0</v>
      </c>
      <c r="G505" s="457">
        <f>$B$505/6</f>
        <v>0</v>
      </c>
      <c r="H505" s="457">
        <f t="shared" ref="H505:L505" si="590">$B$505/6</f>
        <v>0</v>
      </c>
      <c r="I505" s="457">
        <f t="shared" si="590"/>
        <v>0</v>
      </c>
      <c r="J505" s="457">
        <f t="shared" si="590"/>
        <v>0</v>
      </c>
      <c r="K505" s="457">
        <f t="shared" si="590"/>
        <v>0</v>
      </c>
      <c r="L505" s="458">
        <f t="shared" si="590"/>
        <v>0</v>
      </c>
      <c r="M505" s="117"/>
      <c r="N505" s="117"/>
      <c r="O505" s="117"/>
      <c r="P505" s="117"/>
    </row>
    <row r="506" spans="1:55" s="122" customFormat="1" ht="26" x14ac:dyDescent="0.3">
      <c r="A506" s="447" t="s">
        <v>525</v>
      </c>
      <c r="B506" s="652"/>
      <c r="C506" s="652"/>
      <c r="D506" s="652"/>
      <c r="E506" s="652"/>
      <c r="F506" s="652"/>
      <c r="G506" s="652"/>
      <c r="H506" s="652"/>
      <c r="I506" s="652"/>
      <c r="J506" s="652"/>
      <c r="K506" s="652"/>
      <c r="L506" s="653"/>
      <c r="M506" s="117"/>
      <c r="N506" s="117"/>
      <c r="O506" s="117"/>
      <c r="P506" s="117"/>
    </row>
    <row r="507" spans="1:55" s="122" customFormat="1" x14ac:dyDescent="0.3">
      <c r="A507" s="436" t="s">
        <v>9</v>
      </c>
      <c r="B507" s="584">
        <f>B511</f>
        <v>0</v>
      </c>
      <c r="C507" s="584">
        <f t="shared" ref="C507:L507" si="591">C511</f>
        <v>0</v>
      </c>
      <c r="D507" s="584">
        <f t="shared" si="591"/>
        <v>0</v>
      </c>
      <c r="E507" s="584">
        <f t="shared" si="591"/>
        <v>0</v>
      </c>
      <c r="F507" s="584">
        <f t="shared" si="591"/>
        <v>0</v>
      </c>
      <c r="G507" s="584">
        <f t="shared" si="591"/>
        <v>0</v>
      </c>
      <c r="H507" s="584">
        <f t="shared" si="591"/>
        <v>0</v>
      </c>
      <c r="I507" s="584">
        <f t="shared" si="591"/>
        <v>0</v>
      </c>
      <c r="J507" s="584">
        <f t="shared" si="591"/>
        <v>0</v>
      </c>
      <c r="K507" s="584">
        <f t="shared" si="591"/>
        <v>0</v>
      </c>
      <c r="L507" s="585">
        <f t="shared" si="591"/>
        <v>0</v>
      </c>
      <c r="M507" s="117"/>
      <c r="N507" s="117"/>
      <c r="O507" s="117"/>
      <c r="P507" s="117"/>
    </row>
    <row r="508" spans="1:55" hidden="1" x14ac:dyDescent="0.3">
      <c r="A508" s="433" t="s">
        <v>10</v>
      </c>
      <c r="B508" s="434"/>
      <c r="C508" s="434"/>
      <c r="D508" s="434"/>
      <c r="E508" s="434"/>
      <c r="F508" s="434"/>
      <c r="G508" s="434"/>
      <c r="H508" s="434"/>
      <c r="I508" s="434"/>
      <c r="J508" s="434"/>
      <c r="K508" s="434"/>
      <c r="L508" s="435"/>
    </row>
    <row r="509" spans="1:55" hidden="1" x14ac:dyDescent="0.3">
      <c r="A509" s="433" t="s">
        <v>11</v>
      </c>
      <c r="B509" s="434"/>
      <c r="C509" s="434"/>
      <c r="D509" s="434"/>
      <c r="E509" s="434"/>
      <c r="F509" s="434"/>
      <c r="G509" s="434"/>
      <c r="H509" s="434"/>
      <c r="I509" s="434"/>
      <c r="J509" s="434"/>
      <c r="K509" s="434"/>
      <c r="L509" s="435"/>
    </row>
    <row r="510" spans="1:55" ht="26" hidden="1" x14ac:dyDescent="0.3">
      <c r="A510" s="433" t="s">
        <v>12</v>
      </c>
      <c r="B510" s="434"/>
      <c r="C510" s="434"/>
      <c r="D510" s="434"/>
      <c r="E510" s="434"/>
      <c r="F510" s="434"/>
      <c r="G510" s="434"/>
      <c r="H510" s="434"/>
      <c r="I510" s="434"/>
      <c r="J510" s="434"/>
      <c r="K510" s="434"/>
      <c r="L510" s="435"/>
    </row>
    <row r="511" spans="1:55" s="122" customFormat="1" x14ac:dyDescent="0.3">
      <c r="A511" s="436" t="s">
        <v>13</v>
      </c>
      <c r="B511" s="584">
        <f>B513+B514</f>
        <v>0</v>
      </c>
      <c r="C511" s="584">
        <f t="shared" ref="C511:L511" si="592">C513+C514</f>
        <v>0</v>
      </c>
      <c r="D511" s="584">
        <f t="shared" si="592"/>
        <v>0</v>
      </c>
      <c r="E511" s="584">
        <f t="shared" si="592"/>
        <v>0</v>
      </c>
      <c r="F511" s="584">
        <f t="shared" si="592"/>
        <v>0</v>
      </c>
      <c r="G511" s="584">
        <f t="shared" si="592"/>
        <v>0</v>
      </c>
      <c r="H511" s="584">
        <f t="shared" si="592"/>
        <v>0</v>
      </c>
      <c r="I511" s="584">
        <f t="shared" si="592"/>
        <v>0</v>
      </c>
      <c r="J511" s="584">
        <f t="shared" si="592"/>
        <v>0</v>
      </c>
      <c r="K511" s="584">
        <f t="shared" si="592"/>
        <v>0</v>
      </c>
      <c r="L511" s="585">
        <f t="shared" si="592"/>
        <v>0</v>
      </c>
      <c r="M511" s="117"/>
      <c r="N511" s="117"/>
      <c r="O511" s="117"/>
      <c r="P511" s="117"/>
    </row>
    <row r="512" spans="1:55" x14ac:dyDescent="0.3">
      <c r="A512" s="433" t="s">
        <v>14</v>
      </c>
      <c r="B512" s="434"/>
      <c r="C512" s="434"/>
      <c r="D512" s="434"/>
      <c r="E512" s="434"/>
      <c r="F512" s="434"/>
      <c r="G512" s="434"/>
      <c r="H512" s="434"/>
      <c r="I512" s="434"/>
      <c r="J512" s="434"/>
      <c r="K512" s="434"/>
      <c r="L512" s="435"/>
    </row>
    <row r="513" spans="1:55" x14ac:dyDescent="0.3">
      <c r="A513" s="433" t="s">
        <v>15</v>
      </c>
      <c r="B513" s="437">
        <f>B522</f>
        <v>0</v>
      </c>
      <c r="C513" s="437">
        <f t="shared" ref="C513:L513" si="593">C522</f>
        <v>0</v>
      </c>
      <c r="D513" s="437">
        <f t="shared" si="593"/>
        <v>0</v>
      </c>
      <c r="E513" s="437">
        <f t="shared" si="593"/>
        <v>0</v>
      </c>
      <c r="F513" s="437">
        <f t="shared" si="593"/>
        <v>0</v>
      </c>
      <c r="G513" s="437">
        <f t="shared" si="593"/>
        <v>0</v>
      </c>
      <c r="H513" s="437">
        <f t="shared" si="593"/>
        <v>0</v>
      </c>
      <c r="I513" s="437">
        <f t="shared" si="593"/>
        <v>0</v>
      </c>
      <c r="J513" s="437">
        <f t="shared" si="593"/>
        <v>0</v>
      </c>
      <c r="K513" s="437">
        <f t="shared" si="593"/>
        <v>0</v>
      </c>
      <c r="L513" s="438">
        <f t="shared" si="593"/>
        <v>0</v>
      </c>
    </row>
    <row r="514" spans="1:55" ht="52.5" thickBot="1" x14ac:dyDescent="0.35">
      <c r="A514" s="440" t="s">
        <v>16</v>
      </c>
      <c r="B514" s="441">
        <f>B523</f>
        <v>0</v>
      </c>
      <c r="C514" s="441">
        <f t="shared" ref="C514:L514" si="594">C523</f>
        <v>0</v>
      </c>
      <c r="D514" s="441">
        <f t="shared" si="594"/>
        <v>0</v>
      </c>
      <c r="E514" s="441">
        <f t="shared" si="594"/>
        <v>0</v>
      </c>
      <c r="F514" s="441">
        <f t="shared" si="594"/>
        <v>0</v>
      </c>
      <c r="G514" s="441">
        <f t="shared" si="594"/>
        <v>0</v>
      </c>
      <c r="H514" s="441">
        <f t="shared" si="594"/>
        <v>0</v>
      </c>
      <c r="I514" s="441">
        <f t="shared" si="594"/>
        <v>0</v>
      </c>
      <c r="J514" s="441">
        <f t="shared" si="594"/>
        <v>0</v>
      </c>
      <c r="K514" s="441">
        <f t="shared" si="594"/>
        <v>0</v>
      </c>
      <c r="L514" s="442">
        <f t="shared" si="594"/>
        <v>0</v>
      </c>
    </row>
    <row r="515" spans="1:55" s="397" customFormat="1" x14ac:dyDescent="0.3">
      <c r="A515" s="475" t="s">
        <v>461</v>
      </c>
      <c r="B515" s="476"/>
      <c r="C515" s="476"/>
      <c r="D515" s="476"/>
      <c r="E515" s="476"/>
      <c r="F515" s="476"/>
      <c r="G515" s="476"/>
      <c r="H515" s="476"/>
      <c r="I515" s="476"/>
      <c r="J515" s="476"/>
      <c r="K515" s="476"/>
      <c r="L515" s="477"/>
      <c r="M515" s="117"/>
      <c r="N515" s="117"/>
      <c r="O515" s="117"/>
      <c r="P515" s="117"/>
    </row>
    <row r="516" spans="1:55" s="397" customFormat="1" x14ac:dyDescent="0.3">
      <c r="A516" s="478" t="s">
        <v>462</v>
      </c>
      <c r="B516" s="451"/>
      <c r="C516" s="451"/>
      <c r="D516" s="451"/>
      <c r="E516" s="451"/>
      <c r="F516" s="451"/>
      <c r="G516" s="451"/>
      <c r="H516" s="451"/>
      <c r="I516" s="451"/>
      <c r="J516" s="451"/>
      <c r="K516" s="451"/>
      <c r="L516" s="479"/>
      <c r="M516" s="117"/>
      <c r="N516" s="117"/>
      <c r="O516" s="117"/>
      <c r="P516" s="117"/>
    </row>
    <row r="517" spans="1:55" s="469" customFormat="1" ht="13.5" thickBot="1" x14ac:dyDescent="0.35">
      <c r="A517" s="502" t="s">
        <v>464</v>
      </c>
      <c r="B517" s="451">
        <f>B523+B524</f>
        <v>0</v>
      </c>
      <c r="C517" s="451">
        <f t="shared" ref="C517:L517" si="595">C523+C524</f>
        <v>0</v>
      </c>
      <c r="D517" s="451">
        <f t="shared" si="595"/>
        <v>0</v>
      </c>
      <c r="E517" s="451">
        <f t="shared" si="595"/>
        <v>0</v>
      </c>
      <c r="F517" s="451">
        <f t="shared" si="595"/>
        <v>0</v>
      </c>
      <c r="G517" s="451">
        <f t="shared" si="595"/>
        <v>0</v>
      </c>
      <c r="H517" s="451">
        <f t="shared" si="595"/>
        <v>0</v>
      </c>
      <c r="I517" s="451">
        <f t="shared" si="595"/>
        <v>0</v>
      </c>
      <c r="J517" s="451">
        <f t="shared" si="595"/>
        <v>0</v>
      </c>
      <c r="K517" s="451">
        <f t="shared" si="595"/>
        <v>0</v>
      </c>
      <c r="L517" s="479">
        <f t="shared" si="595"/>
        <v>0</v>
      </c>
      <c r="M517" s="117"/>
      <c r="N517" s="117"/>
      <c r="O517" s="117"/>
      <c r="P517" s="117"/>
      <c r="Q517" s="468"/>
      <c r="R517" s="468"/>
      <c r="S517" s="468"/>
      <c r="T517" s="468"/>
      <c r="U517" s="468"/>
      <c r="V517" s="468"/>
      <c r="W517" s="468"/>
      <c r="X517" s="468"/>
      <c r="Y517" s="468"/>
      <c r="Z517" s="468"/>
      <c r="AA517" s="468"/>
      <c r="AB517" s="468"/>
      <c r="AC517" s="468"/>
      <c r="AD517" s="468"/>
      <c r="AE517" s="468"/>
      <c r="AF517" s="468"/>
      <c r="AG517" s="468"/>
      <c r="AH517" s="468"/>
      <c r="AI517" s="468"/>
      <c r="AJ517" s="468"/>
      <c r="AK517" s="468"/>
      <c r="AL517" s="468"/>
      <c r="AM517" s="468"/>
      <c r="AN517" s="468"/>
      <c r="AO517" s="468"/>
      <c r="AP517" s="468"/>
      <c r="AQ517" s="468"/>
      <c r="AR517" s="468"/>
      <c r="AS517" s="468"/>
      <c r="AT517" s="468"/>
      <c r="AU517" s="468"/>
      <c r="AV517" s="468"/>
      <c r="AW517" s="468"/>
      <c r="AX517" s="468"/>
      <c r="AY517" s="468"/>
      <c r="AZ517" s="468"/>
      <c r="BA517" s="468"/>
      <c r="BB517" s="468"/>
      <c r="BC517" s="468"/>
    </row>
    <row r="518" spans="1:55" s="250" customFormat="1" ht="13.5" hidden="1" thickBot="1" x14ac:dyDescent="0.35">
      <c r="A518" s="478" t="s">
        <v>15</v>
      </c>
      <c r="B518" s="452">
        <f>B523</f>
        <v>0</v>
      </c>
      <c r="C518" s="452">
        <f t="shared" ref="C518:L518" si="596">C523</f>
        <v>0</v>
      </c>
      <c r="D518" s="452">
        <f t="shared" si="596"/>
        <v>0</v>
      </c>
      <c r="E518" s="452">
        <f t="shared" si="596"/>
        <v>0</v>
      </c>
      <c r="F518" s="452">
        <f t="shared" si="596"/>
        <v>0</v>
      </c>
      <c r="G518" s="452">
        <f t="shared" si="596"/>
        <v>0</v>
      </c>
      <c r="H518" s="452">
        <f t="shared" si="596"/>
        <v>0</v>
      </c>
      <c r="I518" s="452">
        <f t="shared" si="596"/>
        <v>0</v>
      </c>
      <c r="J518" s="452">
        <f t="shared" si="596"/>
        <v>0</v>
      </c>
      <c r="K518" s="452">
        <f t="shared" si="596"/>
        <v>0</v>
      </c>
      <c r="L518" s="459">
        <f t="shared" si="596"/>
        <v>0</v>
      </c>
      <c r="M518" s="117"/>
      <c r="N518" s="117"/>
      <c r="O518" s="117"/>
      <c r="P518" s="117"/>
      <c r="Q518" s="397"/>
      <c r="R518" s="397"/>
      <c r="S518" s="397"/>
      <c r="T518" s="397"/>
      <c r="U518" s="397"/>
      <c r="V518" s="397"/>
      <c r="W518" s="397"/>
      <c r="X518" s="397"/>
      <c r="Y518" s="397"/>
      <c r="Z518" s="397"/>
      <c r="AA518" s="397"/>
      <c r="AB518" s="397"/>
      <c r="AC518" s="397"/>
      <c r="AD518" s="397"/>
      <c r="AE518" s="397"/>
      <c r="AF518" s="397"/>
      <c r="AG518" s="397"/>
      <c r="AH518" s="397"/>
      <c r="AI518" s="397"/>
      <c r="AJ518" s="397"/>
      <c r="AK518" s="397"/>
      <c r="AL518" s="397"/>
      <c r="AM518" s="397"/>
      <c r="AN518" s="397"/>
      <c r="AO518" s="397"/>
      <c r="AP518" s="397"/>
      <c r="AQ518" s="397"/>
      <c r="AR518" s="397"/>
      <c r="AS518" s="397"/>
      <c r="AT518" s="397"/>
      <c r="AU518" s="397"/>
      <c r="AV518" s="397"/>
      <c r="AW518" s="397"/>
      <c r="AX518" s="397"/>
      <c r="AY518" s="397"/>
      <c r="AZ518" s="397"/>
      <c r="BA518" s="397"/>
      <c r="BB518" s="397"/>
      <c r="BC518" s="397"/>
    </row>
    <row r="519" spans="1:55" s="250" customFormat="1" ht="52.5" hidden="1" thickBot="1" x14ac:dyDescent="0.35">
      <c r="A519" s="503" t="s">
        <v>16</v>
      </c>
      <c r="B519" s="460">
        <f>B524</f>
        <v>0</v>
      </c>
      <c r="C519" s="460">
        <f t="shared" ref="C519:L519" si="597">C524</f>
        <v>0</v>
      </c>
      <c r="D519" s="460">
        <f t="shared" si="597"/>
        <v>0</v>
      </c>
      <c r="E519" s="460">
        <f t="shared" si="597"/>
        <v>0</v>
      </c>
      <c r="F519" s="460">
        <f t="shared" si="597"/>
        <v>0</v>
      </c>
      <c r="G519" s="460">
        <f t="shared" si="597"/>
        <v>0</v>
      </c>
      <c r="H519" s="460">
        <f t="shared" si="597"/>
        <v>0</v>
      </c>
      <c r="I519" s="460">
        <f t="shared" si="597"/>
        <v>0</v>
      </c>
      <c r="J519" s="460">
        <f t="shared" si="597"/>
        <v>0</v>
      </c>
      <c r="K519" s="460">
        <f t="shared" si="597"/>
        <v>0</v>
      </c>
      <c r="L519" s="461">
        <f t="shared" si="597"/>
        <v>0</v>
      </c>
      <c r="M519" s="117"/>
      <c r="N519" s="117"/>
      <c r="O519" s="117"/>
      <c r="P519" s="117"/>
      <c r="Q519" s="397"/>
      <c r="R519" s="397"/>
      <c r="S519" s="397"/>
      <c r="T519" s="397"/>
      <c r="U519" s="397"/>
      <c r="V519" s="397"/>
      <c r="W519" s="397"/>
      <c r="X519" s="397"/>
      <c r="Y519" s="397"/>
      <c r="Z519" s="397"/>
      <c r="AA519" s="397"/>
      <c r="AB519" s="397"/>
      <c r="AC519" s="397"/>
      <c r="AD519" s="397"/>
      <c r="AE519" s="397"/>
      <c r="AF519" s="397"/>
      <c r="AG519" s="397"/>
      <c r="AH519" s="397"/>
      <c r="AI519" s="397"/>
      <c r="AJ519" s="397"/>
      <c r="AK519" s="397"/>
      <c r="AL519" s="397"/>
      <c r="AM519" s="397"/>
      <c r="AN519" s="397"/>
      <c r="AO519" s="397"/>
      <c r="AP519" s="397"/>
      <c r="AQ519" s="397"/>
      <c r="AR519" s="397"/>
      <c r="AS519" s="397"/>
      <c r="AT519" s="397"/>
      <c r="AU519" s="397"/>
      <c r="AV519" s="397"/>
      <c r="AW519" s="397"/>
      <c r="AX519" s="397"/>
      <c r="AY519" s="397"/>
      <c r="AZ519" s="397"/>
      <c r="BA519" s="397"/>
      <c r="BB519" s="397"/>
      <c r="BC519" s="397"/>
    </row>
    <row r="520" spans="1:55" s="122" customFormat="1" ht="26" x14ac:dyDescent="0.3">
      <c r="A520" s="490" t="s">
        <v>526</v>
      </c>
      <c r="B520" s="491">
        <f>B522+B523</f>
        <v>0</v>
      </c>
      <c r="C520" s="491">
        <f t="shared" ref="C520" si="598">C522+C523</f>
        <v>0</v>
      </c>
      <c r="D520" s="491">
        <f t="shared" ref="D520" si="599">D522+D523</f>
        <v>0</v>
      </c>
      <c r="E520" s="491">
        <f t="shared" ref="E520" si="600">E522+E523</f>
        <v>0</v>
      </c>
      <c r="F520" s="491">
        <f t="shared" ref="F520" si="601">F522+F523</f>
        <v>0</v>
      </c>
      <c r="G520" s="491">
        <f t="shared" ref="G520" si="602">G522+G523</f>
        <v>0</v>
      </c>
      <c r="H520" s="491">
        <f t="shared" ref="H520" si="603">H522+H523</f>
        <v>0</v>
      </c>
      <c r="I520" s="491">
        <f t="shared" ref="I520" si="604">I522+I523</f>
        <v>0</v>
      </c>
      <c r="J520" s="491">
        <f t="shared" ref="J520" si="605">J522+J523</f>
        <v>0</v>
      </c>
      <c r="K520" s="491">
        <f t="shared" ref="K520" si="606">K522+K523</f>
        <v>0</v>
      </c>
      <c r="L520" s="492">
        <f t="shared" ref="L520" si="607">L522+L523</f>
        <v>0</v>
      </c>
      <c r="M520" s="117"/>
      <c r="N520" s="117"/>
      <c r="O520" s="117"/>
      <c r="P520" s="117"/>
    </row>
    <row r="521" spans="1:55" s="448" customFormat="1" ht="13.5" thickBot="1" x14ac:dyDescent="0.35">
      <c r="A521" s="547" t="s">
        <v>464</v>
      </c>
      <c r="B521" s="545">
        <f>B522+B523</f>
        <v>0</v>
      </c>
      <c r="C521" s="545">
        <f t="shared" ref="C521" si="608">C522+C523</f>
        <v>0</v>
      </c>
      <c r="D521" s="545">
        <f t="shared" ref="D521" si="609">D522+D523</f>
        <v>0</v>
      </c>
      <c r="E521" s="545">
        <f t="shared" ref="E521" si="610">E522+E523</f>
        <v>0</v>
      </c>
      <c r="F521" s="545">
        <f t="shared" ref="F521" si="611">F522+F523</f>
        <v>0</v>
      </c>
      <c r="G521" s="545">
        <f t="shared" ref="G521" si="612">G522+G523</f>
        <v>0</v>
      </c>
      <c r="H521" s="545">
        <f t="shared" ref="H521" si="613">H522+H523</f>
        <v>0</v>
      </c>
      <c r="I521" s="545">
        <f t="shared" ref="I521" si="614">I522+I523</f>
        <v>0</v>
      </c>
      <c r="J521" s="545">
        <f t="shared" ref="J521" si="615">J522+J523</f>
        <v>0</v>
      </c>
      <c r="K521" s="545">
        <f t="shared" ref="K521" si="616">K522+K523</f>
        <v>0</v>
      </c>
      <c r="L521" s="546">
        <f t="shared" ref="L521" si="617">L522+L523</f>
        <v>0</v>
      </c>
      <c r="M521" s="117"/>
      <c r="N521" s="117"/>
      <c r="O521" s="117"/>
      <c r="P521" s="117"/>
      <c r="Q521" s="465"/>
      <c r="R521" s="465"/>
      <c r="S521" s="465"/>
      <c r="T521" s="465"/>
      <c r="U521" s="465"/>
      <c r="V521" s="465"/>
      <c r="W521" s="465"/>
      <c r="X521" s="465"/>
      <c r="Y521" s="465"/>
      <c r="Z521" s="465"/>
      <c r="AA521" s="465"/>
      <c r="AB521" s="465"/>
      <c r="AC521" s="465"/>
      <c r="AD521" s="465"/>
      <c r="AE521" s="465"/>
      <c r="AF521" s="465"/>
      <c r="AG521" s="465"/>
      <c r="AH521" s="465"/>
      <c r="AI521" s="465"/>
      <c r="AJ521" s="465"/>
      <c r="AK521" s="465"/>
      <c r="AL521" s="465"/>
      <c r="AM521" s="465"/>
      <c r="AN521" s="465"/>
      <c r="AO521" s="465"/>
      <c r="AP521" s="465"/>
      <c r="AQ521" s="465"/>
      <c r="AR521" s="465"/>
      <c r="AS521" s="465"/>
      <c r="AT521" s="465"/>
      <c r="AU521" s="465"/>
      <c r="AV521" s="465"/>
      <c r="AW521" s="465"/>
      <c r="AX521" s="465"/>
      <c r="AY521" s="465"/>
      <c r="AZ521" s="465"/>
      <c r="BA521" s="465"/>
      <c r="BB521" s="465"/>
      <c r="BC521" s="465"/>
    </row>
    <row r="522" spans="1:55" s="122" customFormat="1" ht="13.5" hidden="1" thickBot="1" x14ac:dyDescent="0.35">
      <c r="A522" s="406" t="s">
        <v>15</v>
      </c>
      <c r="B522" s="407">
        <v>0</v>
      </c>
      <c r="C522" s="407">
        <v>0</v>
      </c>
      <c r="D522" s="407">
        <v>0</v>
      </c>
      <c r="E522" s="407">
        <v>0</v>
      </c>
      <c r="F522" s="407">
        <v>0</v>
      </c>
      <c r="G522" s="407">
        <f>$B$522/6</f>
        <v>0</v>
      </c>
      <c r="H522" s="407">
        <f t="shared" ref="H522:L522" si="618">$B$522/6</f>
        <v>0</v>
      </c>
      <c r="I522" s="407">
        <f t="shared" si="618"/>
        <v>0</v>
      </c>
      <c r="J522" s="407">
        <f t="shared" si="618"/>
        <v>0</v>
      </c>
      <c r="K522" s="407">
        <f t="shared" si="618"/>
        <v>0</v>
      </c>
      <c r="L522" s="408">
        <f t="shared" si="618"/>
        <v>0</v>
      </c>
      <c r="M522" s="117"/>
      <c r="N522" s="117"/>
      <c r="O522" s="117"/>
      <c r="P522" s="117"/>
    </row>
    <row r="523" spans="1:55" s="122" customFormat="1" ht="52.5" hidden="1" thickBot="1" x14ac:dyDescent="0.35">
      <c r="A523" s="484" t="s">
        <v>16</v>
      </c>
      <c r="B523" s="457">
        <v>0</v>
      </c>
      <c r="C523" s="457">
        <v>0</v>
      </c>
      <c r="D523" s="457">
        <v>0</v>
      </c>
      <c r="E523" s="457">
        <v>0</v>
      </c>
      <c r="F523" s="457">
        <v>0</v>
      </c>
      <c r="G523" s="457">
        <f>$B$523/6</f>
        <v>0</v>
      </c>
      <c r="H523" s="457">
        <f t="shared" ref="H523:L523" si="619">$B$523/6</f>
        <v>0</v>
      </c>
      <c r="I523" s="457">
        <f t="shared" si="619"/>
        <v>0</v>
      </c>
      <c r="J523" s="457">
        <f t="shared" si="619"/>
        <v>0</v>
      </c>
      <c r="K523" s="457">
        <f t="shared" si="619"/>
        <v>0</v>
      </c>
      <c r="L523" s="458">
        <f t="shared" si="619"/>
        <v>0</v>
      </c>
      <c r="M523" s="117"/>
      <c r="N523" s="117"/>
      <c r="O523" s="117"/>
      <c r="P523" s="117"/>
    </row>
    <row r="524" spans="1:55" s="122" customFormat="1" ht="26" x14ac:dyDescent="0.3">
      <c r="A524" s="447" t="s">
        <v>527</v>
      </c>
      <c r="B524" s="652"/>
      <c r="C524" s="652"/>
      <c r="D524" s="652"/>
      <c r="E524" s="652"/>
      <c r="F524" s="652"/>
      <c r="G524" s="652"/>
      <c r="H524" s="652"/>
      <c r="I524" s="652"/>
      <c r="J524" s="652"/>
      <c r="K524" s="652"/>
      <c r="L524" s="653"/>
      <c r="M524" s="117"/>
      <c r="N524" s="117"/>
      <c r="O524" s="117"/>
      <c r="P524" s="117"/>
    </row>
    <row r="525" spans="1:55" s="122" customFormat="1" x14ac:dyDescent="0.3">
      <c r="A525" s="436" t="s">
        <v>9</v>
      </c>
      <c r="B525" s="584">
        <f>B529</f>
        <v>2500000</v>
      </c>
      <c r="C525" s="584">
        <f t="shared" ref="C525:L525" si="620">C529</f>
        <v>0</v>
      </c>
      <c r="D525" s="584">
        <f t="shared" si="620"/>
        <v>0</v>
      </c>
      <c r="E525" s="584">
        <f t="shared" si="620"/>
        <v>0</v>
      </c>
      <c r="F525" s="584">
        <f t="shared" si="620"/>
        <v>0</v>
      </c>
      <c r="G525" s="584">
        <f t="shared" si="620"/>
        <v>416666.66666666669</v>
      </c>
      <c r="H525" s="584">
        <f t="shared" si="620"/>
        <v>416666.66666666669</v>
      </c>
      <c r="I525" s="584">
        <f t="shared" si="620"/>
        <v>416666.66666666669</v>
      </c>
      <c r="J525" s="584">
        <f t="shared" si="620"/>
        <v>416666.66666666669</v>
      </c>
      <c r="K525" s="584">
        <f t="shared" si="620"/>
        <v>416666.66666666669</v>
      </c>
      <c r="L525" s="585">
        <f t="shared" si="620"/>
        <v>416666.66666666669</v>
      </c>
      <c r="M525" s="117"/>
      <c r="N525" s="117"/>
      <c r="O525" s="117"/>
      <c r="P525" s="117"/>
    </row>
    <row r="526" spans="1:55" hidden="1" x14ac:dyDescent="0.3">
      <c r="A526" s="433" t="s">
        <v>10</v>
      </c>
      <c r="B526" s="434"/>
      <c r="C526" s="434"/>
      <c r="D526" s="434"/>
      <c r="E526" s="434"/>
      <c r="F526" s="434"/>
      <c r="G526" s="434"/>
      <c r="H526" s="434"/>
      <c r="I526" s="434"/>
      <c r="J526" s="434"/>
      <c r="K526" s="434"/>
      <c r="L526" s="435"/>
    </row>
    <row r="527" spans="1:55" hidden="1" x14ac:dyDescent="0.3">
      <c r="A527" s="433" t="s">
        <v>11</v>
      </c>
      <c r="B527" s="434"/>
      <c r="C527" s="434"/>
      <c r="D527" s="434"/>
      <c r="E527" s="434"/>
      <c r="F527" s="434"/>
      <c r="G527" s="434"/>
      <c r="H527" s="434"/>
      <c r="I527" s="434"/>
      <c r="J527" s="434"/>
      <c r="K527" s="434"/>
      <c r="L527" s="435"/>
    </row>
    <row r="528" spans="1:55" ht="26" hidden="1" x14ac:dyDescent="0.3">
      <c r="A528" s="433" t="s">
        <v>12</v>
      </c>
      <c r="B528" s="434"/>
      <c r="C528" s="434"/>
      <c r="D528" s="434"/>
      <c r="E528" s="434"/>
      <c r="F528" s="434"/>
      <c r="G528" s="434"/>
      <c r="H528" s="434"/>
      <c r="I528" s="434"/>
      <c r="J528" s="434"/>
      <c r="K528" s="434"/>
      <c r="L528" s="435"/>
    </row>
    <row r="529" spans="1:16" s="122" customFormat="1" x14ac:dyDescent="0.3">
      <c r="A529" s="436" t="s">
        <v>13</v>
      </c>
      <c r="B529" s="584">
        <f>B531+B532</f>
        <v>2500000</v>
      </c>
      <c r="C529" s="584">
        <f t="shared" ref="C529:L529" si="621">C531+C532</f>
        <v>0</v>
      </c>
      <c r="D529" s="584">
        <f t="shared" si="621"/>
        <v>0</v>
      </c>
      <c r="E529" s="584">
        <f t="shared" si="621"/>
        <v>0</v>
      </c>
      <c r="F529" s="584">
        <f t="shared" si="621"/>
        <v>0</v>
      </c>
      <c r="G529" s="584">
        <f t="shared" si="621"/>
        <v>416666.66666666669</v>
      </c>
      <c r="H529" s="584">
        <f t="shared" si="621"/>
        <v>416666.66666666669</v>
      </c>
      <c r="I529" s="584">
        <f t="shared" si="621"/>
        <v>416666.66666666669</v>
      </c>
      <c r="J529" s="584">
        <f t="shared" si="621"/>
        <v>416666.66666666669</v>
      </c>
      <c r="K529" s="584">
        <f t="shared" si="621"/>
        <v>416666.66666666669</v>
      </c>
      <c r="L529" s="585">
        <f t="shared" si="621"/>
        <v>416666.66666666669</v>
      </c>
      <c r="M529" s="117"/>
      <c r="N529" s="117"/>
      <c r="O529" s="117"/>
      <c r="P529" s="117"/>
    </row>
    <row r="530" spans="1:16" x14ac:dyDescent="0.3">
      <c r="A530" s="433" t="s">
        <v>14</v>
      </c>
      <c r="B530" s="434"/>
      <c r="C530" s="434"/>
      <c r="D530" s="434"/>
      <c r="E530" s="434"/>
      <c r="F530" s="434"/>
      <c r="G530" s="434"/>
      <c r="H530" s="434"/>
      <c r="I530" s="434"/>
      <c r="J530" s="434"/>
      <c r="K530" s="434"/>
      <c r="L530" s="435"/>
    </row>
    <row r="531" spans="1:16" x14ac:dyDescent="0.3">
      <c r="A531" s="433" t="s">
        <v>15</v>
      </c>
      <c r="B531" s="437">
        <f>B540</f>
        <v>0</v>
      </c>
      <c r="C531" s="437">
        <f t="shared" ref="C531:K531" si="622">C540</f>
        <v>0</v>
      </c>
      <c r="D531" s="437">
        <f t="shared" si="622"/>
        <v>0</v>
      </c>
      <c r="E531" s="437">
        <f t="shared" si="622"/>
        <v>0</v>
      </c>
      <c r="F531" s="437">
        <f t="shared" si="622"/>
        <v>0</v>
      </c>
      <c r="G531" s="437">
        <f t="shared" si="622"/>
        <v>0</v>
      </c>
      <c r="H531" s="437">
        <f t="shared" si="622"/>
        <v>0</v>
      </c>
      <c r="I531" s="437">
        <f t="shared" si="622"/>
        <v>0</v>
      </c>
      <c r="J531" s="437">
        <f t="shared" si="622"/>
        <v>0</v>
      </c>
      <c r="K531" s="437">
        <f t="shared" si="622"/>
        <v>0</v>
      </c>
      <c r="L531" s="438">
        <f>L540</f>
        <v>0</v>
      </c>
    </row>
    <row r="532" spans="1:16" ht="52.5" thickBot="1" x14ac:dyDescent="0.35">
      <c r="A532" s="440" t="s">
        <v>16</v>
      </c>
      <c r="B532" s="441">
        <f>B541</f>
        <v>2500000</v>
      </c>
      <c r="C532" s="441">
        <f t="shared" ref="C532:K532" si="623">C541</f>
        <v>0</v>
      </c>
      <c r="D532" s="441">
        <f t="shared" si="623"/>
        <v>0</v>
      </c>
      <c r="E532" s="441">
        <f t="shared" si="623"/>
        <v>0</v>
      </c>
      <c r="F532" s="441">
        <f t="shared" si="623"/>
        <v>0</v>
      </c>
      <c r="G532" s="441">
        <f t="shared" si="623"/>
        <v>416666.66666666669</v>
      </c>
      <c r="H532" s="441">
        <f t="shared" si="623"/>
        <v>416666.66666666669</v>
      </c>
      <c r="I532" s="441">
        <f t="shared" si="623"/>
        <v>416666.66666666669</v>
      </c>
      <c r="J532" s="441">
        <f t="shared" si="623"/>
        <v>416666.66666666669</v>
      </c>
      <c r="K532" s="441">
        <f t="shared" si="623"/>
        <v>416666.66666666669</v>
      </c>
      <c r="L532" s="438">
        <f>L541</f>
        <v>416666.66666666669</v>
      </c>
    </row>
    <row r="533" spans="1:16" s="397" customFormat="1" x14ac:dyDescent="0.3">
      <c r="A533" s="475" t="s">
        <v>461</v>
      </c>
      <c r="B533" s="476"/>
      <c r="C533" s="476"/>
      <c r="D533" s="476"/>
      <c r="E533" s="476"/>
      <c r="F533" s="476"/>
      <c r="G533" s="476"/>
      <c r="H533" s="476"/>
      <c r="I533" s="476"/>
      <c r="J533" s="476"/>
      <c r="K533" s="476"/>
      <c r="L533" s="477"/>
      <c r="M533" s="117"/>
      <c r="N533" s="117"/>
      <c r="O533" s="117"/>
      <c r="P533" s="117"/>
    </row>
    <row r="534" spans="1:16" s="397" customFormat="1" x14ac:dyDescent="0.3">
      <c r="A534" s="478" t="s">
        <v>462</v>
      </c>
      <c r="B534" s="451"/>
      <c r="C534" s="451"/>
      <c r="D534" s="451"/>
      <c r="E534" s="451"/>
      <c r="F534" s="451"/>
      <c r="G534" s="451"/>
      <c r="H534" s="451"/>
      <c r="I534" s="451"/>
      <c r="J534" s="451"/>
      <c r="K534" s="451"/>
      <c r="L534" s="479"/>
      <c r="M534" s="117"/>
      <c r="N534" s="117"/>
      <c r="O534" s="117"/>
      <c r="P534" s="117"/>
    </row>
    <row r="535" spans="1:16" s="467" customFormat="1" x14ac:dyDescent="0.3">
      <c r="A535" s="502" t="s">
        <v>463</v>
      </c>
      <c r="B535" s="451">
        <f>B536+B537</f>
        <v>2500000</v>
      </c>
      <c r="C535" s="451">
        <f t="shared" ref="C535:L535" si="624">C536+C537</f>
        <v>0</v>
      </c>
      <c r="D535" s="451">
        <f t="shared" si="624"/>
        <v>0</v>
      </c>
      <c r="E535" s="451">
        <f t="shared" si="624"/>
        <v>0</v>
      </c>
      <c r="F535" s="451">
        <f t="shared" si="624"/>
        <v>0</v>
      </c>
      <c r="G535" s="451">
        <f t="shared" si="624"/>
        <v>416666.66666666669</v>
      </c>
      <c r="H535" s="451">
        <f t="shared" si="624"/>
        <v>416666.66666666669</v>
      </c>
      <c r="I535" s="451">
        <f t="shared" si="624"/>
        <v>416666.66666666669</v>
      </c>
      <c r="J535" s="451">
        <f t="shared" si="624"/>
        <v>416666.66666666669</v>
      </c>
      <c r="K535" s="451">
        <f t="shared" si="624"/>
        <v>416666.66666666669</v>
      </c>
      <c r="L535" s="479">
        <f t="shared" si="624"/>
        <v>416666.66666666669</v>
      </c>
      <c r="M535" s="117"/>
      <c r="N535" s="117"/>
      <c r="O535" s="117"/>
      <c r="P535" s="117"/>
    </row>
    <row r="536" spans="1:16" s="122" customFormat="1" x14ac:dyDescent="0.3">
      <c r="A536" s="478" t="s">
        <v>15</v>
      </c>
      <c r="B536" s="452">
        <f>B540</f>
        <v>0</v>
      </c>
      <c r="C536" s="452">
        <f t="shared" ref="C536:K536" si="625">C540</f>
        <v>0</v>
      </c>
      <c r="D536" s="452">
        <f t="shared" si="625"/>
        <v>0</v>
      </c>
      <c r="E536" s="452">
        <f t="shared" si="625"/>
        <v>0</v>
      </c>
      <c r="F536" s="452">
        <f t="shared" si="625"/>
        <v>0</v>
      </c>
      <c r="G536" s="452">
        <f t="shared" si="625"/>
        <v>0</v>
      </c>
      <c r="H536" s="452">
        <f t="shared" si="625"/>
        <v>0</v>
      </c>
      <c r="I536" s="452">
        <f t="shared" si="625"/>
        <v>0</v>
      </c>
      <c r="J536" s="452">
        <f t="shared" si="625"/>
        <v>0</v>
      </c>
      <c r="K536" s="452">
        <f t="shared" si="625"/>
        <v>0</v>
      </c>
      <c r="L536" s="459">
        <f>L540</f>
        <v>0</v>
      </c>
      <c r="M536" s="117"/>
      <c r="N536" s="117"/>
      <c r="O536" s="117"/>
      <c r="P536" s="117"/>
    </row>
    <row r="537" spans="1:16" s="122" customFormat="1" ht="52.5" thickBot="1" x14ac:dyDescent="0.35">
      <c r="A537" s="503" t="s">
        <v>16</v>
      </c>
      <c r="B537" s="460">
        <f>B541</f>
        <v>2500000</v>
      </c>
      <c r="C537" s="460">
        <f t="shared" ref="C537:K537" si="626">C541</f>
        <v>0</v>
      </c>
      <c r="D537" s="460">
        <f t="shared" si="626"/>
        <v>0</v>
      </c>
      <c r="E537" s="460">
        <f t="shared" si="626"/>
        <v>0</v>
      </c>
      <c r="F537" s="460">
        <f t="shared" si="626"/>
        <v>0</v>
      </c>
      <c r="G537" s="460">
        <f t="shared" si="626"/>
        <v>416666.66666666669</v>
      </c>
      <c r="H537" s="460">
        <f t="shared" si="626"/>
        <v>416666.66666666669</v>
      </c>
      <c r="I537" s="460">
        <f t="shared" si="626"/>
        <v>416666.66666666669</v>
      </c>
      <c r="J537" s="460">
        <f t="shared" si="626"/>
        <v>416666.66666666669</v>
      </c>
      <c r="K537" s="460">
        <f t="shared" si="626"/>
        <v>416666.66666666669</v>
      </c>
      <c r="L537" s="461">
        <f>L541</f>
        <v>416666.66666666669</v>
      </c>
      <c r="M537" s="117"/>
      <c r="N537" s="117"/>
      <c r="O537" s="117"/>
      <c r="P537" s="117"/>
    </row>
    <row r="538" spans="1:16" s="122" customFormat="1" ht="52" x14ac:dyDescent="0.3">
      <c r="A538" s="490" t="s">
        <v>528</v>
      </c>
      <c r="B538" s="491">
        <f>B540+B541</f>
        <v>2500000</v>
      </c>
      <c r="C538" s="491">
        <f t="shared" ref="C538" si="627">C540+C541</f>
        <v>0</v>
      </c>
      <c r="D538" s="491">
        <f t="shared" ref="D538" si="628">D540+D541</f>
        <v>0</v>
      </c>
      <c r="E538" s="491">
        <f t="shared" ref="E538" si="629">E540+E541</f>
        <v>0</v>
      </c>
      <c r="F538" s="491">
        <f t="shared" ref="F538" si="630">F540+F541</f>
        <v>0</v>
      </c>
      <c r="G538" s="491">
        <f t="shared" ref="G538" si="631">G540+G541</f>
        <v>416666.66666666669</v>
      </c>
      <c r="H538" s="491">
        <f t="shared" ref="H538" si="632">H540+H541</f>
        <v>416666.66666666669</v>
      </c>
      <c r="I538" s="491">
        <f t="shared" ref="I538" si="633">I540+I541</f>
        <v>416666.66666666669</v>
      </c>
      <c r="J538" s="491">
        <f t="shared" ref="J538" si="634">J540+J541</f>
        <v>416666.66666666669</v>
      </c>
      <c r="K538" s="491">
        <f t="shared" ref="K538" si="635">K540+K541</f>
        <v>416666.66666666669</v>
      </c>
      <c r="L538" s="492">
        <f t="shared" ref="L538" si="636">L540+L541</f>
        <v>416666.66666666669</v>
      </c>
      <c r="M538" s="117"/>
      <c r="N538" s="117"/>
      <c r="O538" s="117"/>
      <c r="P538" s="117"/>
    </row>
    <row r="539" spans="1:16" s="467" customFormat="1" x14ac:dyDescent="0.3">
      <c r="A539" s="547" t="s">
        <v>463</v>
      </c>
      <c r="B539" s="545">
        <f>B540+B541</f>
        <v>2500000</v>
      </c>
      <c r="C539" s="545">
        <f t="shared" ref="C539:L539" si="637">C540+C541</f>
        <v>0</v>
      </c>
      <c r="D539" s="545">
        <f t="shared" si="637"/>
        <v>0</v>
      </c>
      <c r="E539" s="545">
        <f t="shared" si="637"/>
        <v>0</v>
      </c>
      <c r="F539" s="545">
        <f t="shared" si="637"/>
        <v>0</v>
      </c>
      <c r="G539" s="545">
        <f t="shared" si="637"/>
        <v>416666.66666666669</v>
      </c>
      <c r="H539" s="545">
        <f t="shared" si="637"/>
        <v>416666.66666666669</v>
      </c>
      <c r="I539" s="545">
        <f t="shared" si="637"/>
        <v>416666.66666666669</v>
      </c>
      <c r="J539" s="545">
        <f t="shared" si="637"/>
        <v>416666.66666666669</v>
      </c>
      <c r="K539" s="545">
        <f t="shared" si="637"/>
        <v>416666.66666666669</v>
      </c>
      <c r="L539" s="546">
        <f t="shared" si="637"/>
        <v>416666.66666666669</v>
      </c>
      <c r="M539" s="117"/>
      <c r="N539" s="117"/>
      <c r="O539" s="117"/>
      <c r="P539" s="117"/>
    </row>
    <row r="540" spans="1:16" s="122" customFormat="1" x14ac:dyDescent="0.3">
      <c r="A540" s="406" t="s">
        <v>15</v>
      </c>
      <c r="B540" s="407">
        <v>0</v>
      </c>
      <c r="C540" s="407">
        <v>0</v>
      </c>
      <c r="D540" s="407">
        <v>0</v>
      </c>
      <c r="E540" s="407">
        <v>0</v>
      </c>
      <c r="F540" s="407">
        <v>0</v>
      </c>
      <c r="G540" s="407">
        <f>$B$540/6</f>
        <v>0</v>
      </c>
      <c r="H540" s="407">
        <f t="shared" ref="H540:L540" si="638">$B$540/6</f>
        <v>0</v>
      </c>
      <c r="I540" s="407">
        <f t="shared" si="638"/>
        <v>0</v>
      </c>
      <c r="J540" s="407">
        <f t="shared" si="638"/>
        <v>0</v>
      </c>
      <c r="K540" s="407">
        <f t="shared" si="638"/>
        <v>0</v>
      </c>
      <c r="L540" s="408">
        <f t="shared" si="638"/>
        <v>0</v>
      </c>
      <c r="M540" s="117"/>
      <c r="N540" s="117"/>
      <c r="O540" s="117"/>
      <c r="P540" s="117"/>
    </row>
    <row r="541" spans="1:16" s="122" customFormat="1" ht="52.5" thickBot="1" x14ac:dyDescent="0.35">
      <c r="A541" s="484" t="s">
        <v>16</v>
      </c>
      <c r="B541" s="457">
        <f>'3.PIELIKUMS'!J60</f>
        <v>2500000</v>
      </c>
      <c r="C541" s="457">
        <v>0</v>
      </c>
      <c r="D541" s="457">
        <v>0</v>
      </c>
      <c r="E541" s="457">
        <v>0</v>
      </c>
      <c r="F541" s="457">
        <v>0</v>
      </c>
      <c r="G541" s="457">
        <f>$B$541/6</f>
        <v>416666.66666666669</v>
      </c>
      <c r="H541" s="457">
        <f t="shared" ref="H541:L541" si="639">$B$541/6</f>
        <v>416666.66666666669</v>
      </c>
      <c r="I541" s="457">
        <f t="shared" si="639"/>
        <v>416666.66666666669</v>
      </c>
      <c r="J541" s="457">
        <f t="shared" si="639"/>
        <v>416666.66666666669</v>
      </c>
      <c r="K541" s="457">
        <f t="shared" si="639"/>
        <v>416666.66666666669</v>
      </c>
      <c r="L541" s="458">
        <f t="shared" si="639"/>
        <v>416666.66666666669</v>
      </c>
      <c r="M541" s="117"/>
      <c r="N541" s="117"/>
      <c r="O541" s="117"/>
      <c r="P541" s="117"/>
    </row>
    <row r="542" spans="1:16" s="122" customFormat="1" ht="41.25" customHeight="1" x14ac:dyDescent="0.3">
      <c r="A542" s="447" t="s">
        <v>529</v>
      </c>
      <c r="B542" s="652"/>
      <c r="C542" s="652"/>
      <c r="D542" s="652"/>
      <c r="E542" s="652"/>
      <c r="F542" s="652"/>
      <c r="G542" s="652"/>
      <c r="H542" s="652"/>
      <c r="I542" s="652"/>
      <c r="J542" s="652"/>
      <c r="K542" s="652"/>
      <c r="L542" s="653"/>
      <c r="M542" s="117"/>
      <c r="N542" s="117"/>
      <c r="O542" s="117"/>
      <c r="P542" s="117"/>
    </row>
    <row r="543" spans="1:16" s="122" customFormat="1" ht="17.25" customHeight="1" x14ac:dyDescent="0.3">
      <c r="A543" s="436" t="s">
        <v>9</v>
      </c>
      <c r="B543" s="584">
        <f>B547</f>
        <v>39150000</v>
      </c>
      <c r="C543" s="584">
        <f t="shared" ref="C543:L543" si="640">C547</f>
        <v>0</v>
      </c>
      <c r="D543" s="584">
        <f t="shared" si="640"/>
        <v>0</v>
      </c>
      <c r="E543" s="584">
        <f t="shared" si="640"/>
        <v>0</v>
      </c>
      <c r="F543" s="584">
        <f t="shared" si="640"/>
        <v>0</v>
      </c>
      <c r="G543" s="584">
        <f t="shared" si="640"/>
        <v>6525000</v>
      </c>
      <c r="H543" s="584">
        <f t="shared" si="640"/>
        <v>6525000</v>
      </c>
      <c r="I543" s="584">
        <f t="shared" si="640"/>
        <v>6525000</v>
      </c>
      <c r="J543" s="584">
        <f t="shared" si="640"/>
        <v>6525000</v>
      </c>
      <c r="K543" s="584">
        <f t="shared" si="640"/>
        <v>6525000</v>
      </c>
      <c r="L543" s="585">
        <f t="shared" si="640"/>
        <v>6525000</v>
      </c>
      <c r="M543" s="117"/>
      <c r="N543" s="117"/>
      <c r="O543" s="117"/>
      <c r="P543" s="117"/>
    </row>
    <row r="544" spans="1:16" hidden="1" x14ac:dyDescent="0.3">
      <c r="A544" s="433" t="s">
        <v>10</v>
      </c>
      <c r="B544" s="434"/>
      <c r="C544" s="434"/>
      <c r="D544" s="434"/>
      <c r="E544" s="434"/>
      <c r="F544" s="434"/>
      <c r="G544" s="434"/>
      <c r="H544" s="434"/>
      <c r="I544" s="434"/>
      <c r="J544" s="434"/>
      <c r="K544" s="434"/>
      <c r="L544" s="435"/>
    </row>
    <row r="545" spans="1:55" hidden="1" x14ac:dyDescent="0.3">
      <c r="A545" s="433" t="s">
        <v>11</v>
      </c>
      <c r="B545" s="434"/>
      <c r="C545" s="434"/>
      <c r="D545" s="434"/>
      <c r="E545" s="434"/>
      <c r="F545" s="434"/>
      <c r="G545" s="434"/>
      <c r="H545" s="434"/>
      <c r="I545" s="434"/>
      <c r="J545" s="434"/>
      <c r="K545" s="434"/>
      <c r="L545" s="435"/>
    </row>
    <row r="546" spans="1:55" ht="26" hidden="1" x14ac:dyDescent="0.3">
      <c r="A546" s="433" t="s">
        <v>12</v>
      </c>
      <c r="B546" s="434"/>
      <c r="C546" s="434"/>
      <c r="D546" s="434"/>
      <c r="E546" s="434"/>
      <c r="F546" s="434"/>
      <c r="G546" s="434"/>
      <c r="H546" s="434"/>
      <c r="I546" s="434"/>
      <c r="J546" s="434"/>
      <c r="K546" s="434"/>
      <c r="L546" s="435"/>
    </row>
    <row r="547" spans="1:55" s="122" customFormat="1" x14ac:dyDescent="0.3">
      <c r="A547" s="436" t="s">
        <v>13</v>
      </c>
      <c r="B547" s="584">
        <f>B549+B550</f>
        <v>39150000</v>
      </c>
      <c r="C547" s="584">
        <f t="shared" ref="C547:L547" si="641">C549+C550</f>
        <v>0</v>
      </c>
      <c r="D547" s="584">
        <f t="shared" si="641"/>
        <v>0</v>
      </c>
      <c r="E547" s="584">
        <f t="shared" si="641"/>
        <v>0</v>
      </c>
      <c r="F547" s="584">
        <f t="shared" si="641"/>
        <v>0</v>
      </c>
      <c r="G547" s="584">
        <f t="shared" si="641"/>
        <v>6525000</v>
      </c>
      <c r="H547" s="584">
        <f t="shared" si="641"/>
        <v>6525000</v>
      </c>
      <c r="I547" s="584">
        <f t="shared" si="641"/>
        <v>6525000</v>
      </c>
      <c r="J547" s="584">
        <f t="shared" si="641"/>
        <v>6525000</v>
      </c>
      <c r="K547" s="584">
        <f t="shared" si="641"/>
        <v>6525000</v>
      </c>
      <c r="L547" s="585">
        <f t="shared" si="641"/>
        <v>6525000</v>
      </c>
      <c r="M547" s="117"/>
      <c r="N547" s="117"/>
      <c r="O547" s="117"/>
      <c r="P547" s="117"/>
    </row>
    <row r="548" spans="1:55" x14ac:dyDescent="0.3">
      <c r="A548" s="433" t="s">
        <v>14</v>
      </c>
      <c r="B548" s="434"/>
      <c r="C548" s="434"/>
      <c r="D548" s="434"/>
      <c r="E548" s="434"/>
      <c r="F548" s="434"/>
      <c r="G548" s="434"/>
      <c r="H548" s="434"/>
      <c r="I548" s="434"/>
      <c r="J548" s="434"/>
      <c r="K548" s="434"/>
      <c r="L548" s="435"/>
    </row>
    <row r="549" spans="1:55" hidden="1" x14ac:dyDescent="0.3">
      <c r="A549" s="433" t="s">
        <v>15</v>
      </c>
      <c r="B549" s="437">
        <f>B558</f>
        <v>0</v>
      </c>
      <c r="C549" s="437">
        <f t="shared" ref="C549:L549" si="642">C558</f>
        <v>0</v>
      </c>
      <c r="D549" s="437">
        <f t="shared" si="642"/>
        <v>0</v>
      </c>
      <c r="E549" s="437">
        <f t="shared" si="642"/>
        <v>0</v>
      </c>
      <c r="F549" s="437">
        <f t="shared" si="642"/>
        <v>0</v>
      </c>
      <c r="G549" s="437">
        <f t="shared" si="642"/>
        <v>0</v>
      </c>
      <c r="H549" s="437">
        <f t="shared" si="642"/>
        <v>0</v>
      </c>
      <c r="I549" s="437">
        <f t="shared" si="642"/>
        <v>0</v>
      </c>
      <c r="J549" s="437">
        <f t="shared" si="642"/>
        <v>0</v>
      </c>
      <c r="K549" s="437">
        <f t="shared" si="642"/>
        <v>0</v>
      </c>
      <c r="L549" s="438">
        <f t="shared" si="642"/>
        <v>0</v>
      </c>
    </row>
    <row r="550" spans="1:55" ht="52.5" thickBot="1" x14ac:dyDescent="0.35">
      <c r="A550" s="440" t="s">
        <v>16</v>
      </c>
      <c r="B550" s="441">
        <f>B559</f>
        <v>39150000</v>
      </c>
      <c r="C550" s="441">
        <f t="shared" ref="C550:L550" si="643">C559</f>
        <v>0</v>
      </c>
      <c r="D550" s="441">
        <f t="shared" si="643"/>
        <v>0</v>
      </c>
      <c r="E550" s="441">
        <f t="shared" si="643"/>
        <v>0</v>
      </c>
      <c r="F550" s="441">
        <f t="shared" si="643"/>
        <v>0</v>
      </c>
      <c r="G550" s="441">
        <f t="shared" si="643"/>
        <v>6525000</v>
      </c>
      <c r="H550" s="441">
        <f t="shared" si="643"/>
        <v>6525000</v>
      </c>
      <c r="I550" s="441">
        <f t="shared" si="643"/>
        <v>6525000</v>
      </c>
      <c r="J550" s="441">
        <f t="shared" si="643"/>
        <v>6525000</v>
      </c>
      <c r="K550" s="441">
        <f t="shared" si="643"/>
        <v>6525000</v>
      </c>
      <c r="L550" s="442">
        <f t="shared" si="643"/>
        <v>6525000</v>
      </c>
    </row>
    <row r="551" spans="1:55" s="397" customFormat="1" x14ac:dyDescent="0.3">
      <c r="A551" s="475" t="s">
        <v>461</v>
      </c>
      <c r="B551" s="476"/>
      <c r="C551" s="476"/>
      <c r="D551" s="476"/>
      <c r="E551" s="476"/>
      <c r="F551" s="476"/>
      <c r="G551" s="476"/>
      <c r="H551" s="476"/>
      <c r="I551" s="476"/>
      <c r="J551" s="476"/>
      <c r="K551" s="476"/>
      <c r="L551" s="477"/>
      <c r="M551" s="117"/>
      <c r="N551" s="117"/>
      <c r="O551" s="117"/>
      <c r="P551" s="117"/>
    </row>
    <row r="552" spans="1:55" s="397" customFormat="1" x14ac:dyDescent="0.3">
      <c r="A552" s="478" t="s">
        <v>462</v>
      </c>
      <c r="B552" s="451"/>
      <c r="C552" s="451"/>
      <c r="D552" s="451"/>
      <c r="E552" s="451"/>
      <c r="F552" s="451"/>
      <c r="G552" s="451"/>
      <c r="H552" s="451"/>
      <c r="I552" s="451"/>
      <c r="J552" s="451"/>
      <c r="K552" s="451"/>
      <c r="L552" s="479"/>
      <c r="M552" s="117"/>
      <c r="N552" s="117"/>
      <c r="O552" s="117"/>
      <c r="P552" s="117"/>
    </row>
    <row r="553" spans="1:55" s="469" customFormat="1" x14ac:dyDescent="0.3">
      <c r="A553" s="502" t="s">
        <v>464</v>
      </c>
      <c r="B553" s="451">
        <f>B557</f>
        <v>39150000</v>
      </c>
      <c r="C553" s="451">
        <f t="shared" ref="C553:L553" si="644">C557</f>
        <v>0</v>
      </c>
      <c r="D553" s="451">
        <f t="shared" si="644"/>
        <v>0</v>
      </c>
      <c r="E553" s="451">
        <f t="shared" si="644"/>
        <v>0</v>
      </c>
      <c r="F553" s="451">
        <f t="shared" si="644"/>
        <v>0</v>
      </c>
      <c r="G553" s="451">
        <f t="shared" si="644"/>
        <v>6525000</v>
      </c>
      <c r="H553" s="451">
        <f t="shared" si="644"/>
        <v>6525000</v>
      </c>
      <c r="I553" s="451">
        <f t="shared" si="644"/>
        <v>6525000</v>
      </c>
      <c r="J553" s="451">
        <f t="shared" si="644"/>
        <v>6525000</v>
      </c>
      <c r="K553" s="451">
        <f t="shared" si="644"/>
        <v>6525000</v>
      </c>
      <c r="L553" s="479">
        <f t="shared" si="644"/>
        <v>6525000</v>
      </c>
      <c r="M553" s="117"/>
      <c r="N553" s="117"/>
      <c r="O553" s="117"/>
      <c r="P553" s="117"/>
      <c r="Q553" s="468"/>
      <c r="R553" s="468"/>
      <c r="S553" s="468"/>
      <c r="T553" s="468"/>
      <c r="U553" s="468"/>
      <c r="V553" s="468"/>
      <c r="W553" s="468"/>
      <c r="X553" s="468"/>
      <c r="Y553" s="468"/>
      <c r="Z553" s="468"/>
      <c r="AA553" s="468"/>
      <c r="AB553" s="468"/>
      <c r="AC553" s="468"/>
      <c r="AD553" s="468"/>
      <c r="AE553" s="468"/>
      <c r="AF553" s="468"/>
      <c r="AG553" s="468"/>
      <c r="AH553" s="468"/>
      <c r="AI553" s="468"/>
      <c r="AJ553" s="468"/>
      <c r="AK553" s="468"/>
      <c r="AL553" s="468"/>
      <c r="AM553" s="468"/>
      <c r="AN553" s="468"/>
      <c r="AO553" s="468"/>
      <c r="AP553" s="468"/>
      <c r="AQ553" s="468"/>
      <c r="AR553" s="468"/>
      <c r="AS553" s="468"/>
      <c r="AT553" s="468"/>
      <c r="AU553" s="468"/>
      <c r="AV553" s="468"/>
      <c r="AW553" s="468"/>
      <c r="AX553" s="468"/>
      <c r="AY553" s="468"/>
      <c r="AZ553" s="468"/>
      <c r="BA553" s="468"/>
      <c r="BB553" s="468"/>
      <c r="BC553" s="468"/>
    </row>
    <row r="554" spans="1:55" s="250" customFormat="1" hidden="1" x14ac:dyDescent="0.3">
      <c r="A554" s="478" t="s">
        <v>15</v>
      </c>
      <c r="B554" s="452">
        <f>B558</f>
        <v>0</v>
      </c>
      <c r="C554" s="452">
        <f t="shared" ref="C554:L554" si="645">C558</f>
        <v>0</v>
      </c>
      <c r="D554" s="452">
        <f t="shared" si="645"/>
        <v>0</v>
      </c>
      <c r="E554" s="452">
        <f t="shared" si="645"/>
        <v>0</v>
      </c>
      <c r="F554" s="452">
        <f t="shared" si="645"/>
        <v>0</v>
      </c>
      <c r="G554" s="452">
        <f t="shared" si="645"/>
        <v>0</v>
      </c>
      <c r="H554" s="452">
        <f t="shared" si="645"/>
        <v>0</v>
      </c>
      <c r="I554" s="452">
        <f t="shared" si="645"/>
        <v>0</v>
      </c>
      <c r="J554" s="452">
        <f t="shared" si="645"/>
        <v>0</v>
      </c>
      <c r="K554" s="452">
        <f t="shared" si="645"/>
        <v>0</v>
      </c>
      <c r="L554" s="459">
        <f t="shared" si="645"/>
        <v>0</v>
      </c>
      <c r="M554" s="117"/>
      <c r="N554" s="117"/>
      <c r="O554" s="117"/>
      <c r="P554" s="117"/>
      <c r="Q554" s="397"/>
      <c r="R554" s="397"/>
      <c r="S554" s="397"/>
      <c r="T554" s="397"/>
      <c r="U554" s="397"/>
      <c r="V554" s="397"/>
      <c r="W554" s="397"/>
      <c r="X554" s="397"/>
      <c r="Y554" s="397"/>
      <c r="Z554" s="397"/>
      <c r="AA554" s="397"/>
      <c r="AB554" s="397"/>
      <c r="AC554" s="397"/>
      <c r="AD554" s="397"/>
      <c r="AE554" s="397"/>
      <c r="AF554" s="397"/>
      <c r="AG554" s="397"/>
      <c r="AH554" s="397"/>
      <c r="AI554" s="397"/>
      <c r="AJ554" s="397"/>
      <c r="AK554" s="397"/>
      <c r="AL554" s="397"/>
      <c r="AM554" s="397"/>
      <c r="AN554" s="397"/>
      <c r="AO554" s="397"/>
      <c r="AP554" s="397"/>
      <c r="AQ554" s="397"/>
      <c r="AR554" s="397"/>
      <c r="AS554" s="397"/>
      <c r="AT554" s="397"/>
      <c r="AU554" s="397"/>
      <c r="AV554" s="397"/>
      <c r="AW554" s="397"/>
      <c r="AX554" s="397"/>
      <c r="AY554" s="397"/>
      <c r="AZ554" s="397"/>
      <c r="BA554" s="397"/>
      <c r="BB554" s="397"/>
      <c r="BC554" s="397"/>
    </row>
    <row r="555" spans="1:55" s="250" customFormat="1" ht="52.5" thickBot="1" x14ac:dyDescent="0.35">
      <c r="A555" s="503" t="s">
        <v>16</v>
      </c>
      <c r="B555" s="460">
        <f>B559</f>
        <v>39150000</v>
      </c>
      <c r="C555" s="460">
        <f t="shared" ref="C555:L555" si="646">C559</f>
        <v>0</v>
      </c>
      <c r="D555" s="460">
        <f t="shared" si="646"/>
        <v>0</v>
      </c>
      <c r="E555" s="460">
        <f t="shared" si="646"/>
        <v>0</v>
      </c>
      <c r="F555" s="460">
        <f t="shared" si="646"/>
        <v>0</v>
      </c>
      <c r="G555" s="460">
        <f t="shared" si="646"/>
        <v>6525000</v>
      </c>
      <c r="H555" s="460">
        <f t="shared" si="646"/>
        <v>6525000</v>
      </c>
      <c r="I555" s="460">
        <f t="shared" si="646"/>
        <v>6525000</v>
      </c>
      <c r="J555" s="460">
        <f t="shared" si="646"/>
        <v>6525000</v>
      </c>
      <c r="K555" s="460">
        <f t="shared" si="646"/>
        <v>6525000</v>
      </c>
      <c r="L555" s="461">
        <f t="shared" si="646"/>
        <v>6525000</v>
      </c>
      <c r="M555" s="117"/>
      <c r="N555" s="117"/>
      <c r="O555" s="117"/>
      <c r="P555" s="117"/>
      <c r="Q555" s="397"/>
      <c r="R555" s="397"/>
      <c r="S555" s="397"/>
      <c r="T555" s="397"/>
      <c r="U555" s="397"/>
      <c r="V555" s="397"/>
      <c r="W555" s="397"/>
      <c r="X555" s="397"/>
      <c r="Y555" s="397"/>
      <c r="Z555" s="397"/>
      <c r="AA555" s="397"/>
      <c r="AB555" s="397"/>
      <c r="AC555" s="397"/>
      <c r="AD555" s="397"/>
      <c r="AE555" s="397"/>
      <c r="AF555" s="397"/>
      <c r="AG555" s="397"/>
      <c r="AH555" s="397"/>
      <c r="AI555" s="397"/>
      <c r="AJ555" s="397"/>
      <c r="AK555" s="397"/>
      <c r="AL555" s="397"/>
      <c r="AM555" s="397"/>
      <c r="AN555" s="397"/>
      <c r="AO555" s="397"/>
      <c r="AP555" s="397"/>
      <c r="AQ555" s="397"/>
      <c r="AR555" s="397"/>
      <c r="AS555" s="397"/>
      <c r="AT555" s="397"/>
      <c r="AU555" s="397"/>
      <c r="AV555" s="397"/>
      <c r="AW555" s="397"/>
      <c r="AX555" s="397"/>
      <c r="AY555" s="397"/>
      <c r="AZ555" s="397"/>
      <c r="BA555" s="397"/>
      <c r="BB555" s="397"/>
      <c r="BC555" s="397"/>
    </row>
    <row r="556" spans="1:55" s="122" customFormat="1" ht="77.5" customHeight="1" x14ac:dyDescent="0.3">
      <c r="A556" s="490" t="s">
        <v>530</v>
      </c>
      <c r="B556" s="491">
        <f>B558+B559</f>
        <v>39150000</v>
      </c>
      <c r="C556" s="491">
        <f t="shared" ref="C556" si="647">C558+C559</f>
        <v>0</v>
      </c>
      <c r="D556" s="491">
        <f t="shared" ref="D556" si="648">D558+D559</f>
        <v>0</v>
      </c>
      <c r="E556" s="491">
        <f t="shared" ref="E556" si="649">E558+E559</f>
        <v>0</v>
      </c>
      <c r="F556" s="491">
        <f t="shared" ref="F556" si="650">F558+F559</f>
        <v>0</v>
      </c>
      <c r="G556" s="491">
        <f t="shared" ref="G556" si="651">G558+G559</f>
        <v>6525000</v>
      </c>
      <c r="H556" s="491">
        <f t="shared" ref="H556" si="652">H558+H559</f>
        <v>6525000</v>
      </c>
      <c r="I556" s="491">
        <f t="shared" ref="I556" si="653">I558+I559</f>
        <v>6525000</v>
      </c>
      <c r="J556" s="491">
        <f t="shared" ref="J556" si="654">J558+J559</f>
        <v>6525000</v>
      </c>
      <c r="K556" s="491">
        <f t="shared" ref="K556" si="655">K558+K559</f>
        <v>6525000</v>
      </c>
      <c r="L556" s="492">
        <f t="shared" ref="L556" si="656">L558+L559</f>
        <v>6525000</v>
      </c>
      <c r="M556" s="117"/>
      <c r="N556" s="117"/>
      <c r="O556" s="117"/>
      <c r="P556" s="117"/>
    </row>
    <row r="557" spans="1:55" s="448" customFormat="1" x14ac:dyDescent="0.3">
      <c r="A557" s="547" t="s">
        <v>464</v>
      </c>
      <c r="B557" s="545">
        <f>B558+B559</f>
        <v>39150000</v>
      </c>
      <c r="C557" s="545">
        <f t="shared" ref="C557" si="657">C558+C559</f>
        <v>0</v>
      </c>
      <c r="D557" s="545">
        <f t="shared" ref="D557" si="658">D558+D559</f>
        <v>0</v>
      </c>
      <c r="E557" s="545">
        <f t="shared" ref="E557" si="659">E558+E559</f>
        <v>0</v>
      </c>
      <c r="F557" s="545">
        <f t="shared" ref="F557" si="660">F558+F559</f>
        <v>0</v>
      </c>
      <c r="G557" s="545">
        <f t="shared" ref="G557" si="661">G558+G559</f>
        <v>6525000</v>
      </c>
      <c r="H557" s="545">
        <f t="shared" ref="H557" si="662">H558+H559</f>
        <v>6525000</v>
      </c>
      <c r="I557" s="545">
        <f t="shared" ref="I557" si="663">I558+I559</f>
        <v>6525000</v>
      </c>
      <c r="J557" s="545">
        <f t="shared" ref="J557" si="664">J558+J559</f>
        <v>6525000</v>
      </c>
      <c r="K557" s="545">
        <f t="shared" ref="K557" si="665">K558+K559</f>
        <v>6525000</v>
      </c>
      <c r="L557" s="546">
        <f t="shared" ref="L557" si="666">L558+L559</f>
        <v>6525000</v>
      </c>
      <c r="M557" s="117"/>
      <c r="N557" s="117"/>
      <c r="O557" s="117"/>
      <c r="P557" s="117"/>
      <c r="Q557" s="465"/>
      <c r="R557" s="465"/>
      <c r="S557" s="465"/>
      <c r="T557" s="465"/>
      <c r="U557" s="465"/>
      <c r="V557" s="465"/>
      <c r="W557" s="465"/>
      <c r="X557" s="465"/>
      <c r="Y557" s="465"/>
      <c r="Z557" s="465"/>
      <c r="AA557" s="465"/>
      <c r="AB557" s="465"/>
      <c r="AC557" s="465"/>
      <c r="AD557" s="465"/>
      <c r="AE557" s="465"/>
      <c r="AF557" s="465"/>
      <c r="AG557" s="465"/>
      <c r="AH557" s="465"/>
      <c r="AI557" s="465"/>
      <c r="AJ557" s="465"/>
      <c r="AK557" s="465"/>
      <c r="AL557" s="465"/>
      <c r="AM557" s="465"/>
      <c r="AN557" s="465"/>
      <c r="AO557" s="465"/>
      <c r="AP557" s="465"/>
      <c r="AQ557" s="465"/>
      <c r="AR557" s="465"/>
      <c r="AS557" s="465"/>
      <c r="AT557" s="465"/>
      <c r="AU557" s="465"/>
      <c r="AV557" s="465"/>
      <c r="AW557" s="465"/>
      <c r="AX557" s="465"/>
      <c r="AY557" s="465"/>
      <c r="AZ557" s="465"/>
      <c r="BA557" s="465"/>
      <c r="BB557" s="465"/>
      <c r="BC557" s="465"/>
    </row>
    <row r="558" spans="1:55" s="122" customFormat="1" hidden="1" x14ac:dyDescent="0.3">
      <c r="A558" s="406" t="s">
        <v>15</v>
      </c>
      <c r="B558" s="407">
        <v>0</v>
      </c>
      <c r="C558" s="407">
        <v>0</v>
      </c>
      <c r="D558" s="407">
        <v>0</v>
      </c>
      <c r="E558" s="407">
        <v>0</v>
      </c>
      <c r="F558" s="407">
        <v>0</v>
      </c>
      <c r="G558" s="407">
        <f>$B$558/6</f>
        <v>0</v>
      </c>
      <c r="H558" s="407">
        <f t="shared" ref="H558:L558" si="667">$B$558/6</f>
        <v>0</v>
      </c>
      <c r="I558" s="407">
        <f t="shared" si="667"/>
        <v>0</v>
      </c>
      <c r="J558" s="407">
        <f t="shared" si="667"/>
        <v>0</v>
      </c>
      <c r="K558" s="407">
        <f t="shared" si="667"/>
        <v>0</v>
      </c>
      <c r="L558" s="408">
        <f t="shared" si="667"/>
        <v>0</v>
      </c>
      <c r="M558" s="117"/>
      <c r="N558" s="117"/>
      <c r="O558" s="117"/>
      <c r="P558" s="117"/>
    </row>
    <row r="559" spans="1:55" s="122" customFormat="1" ht="52.5" thickBot="1" x14ac:dyDescent="0.35">
      <c r="A559" s="484" t="s">
        <v>16</v>
      </c>
      <c r="B559" s="457">
        <f>'3.PIELIKUMS'!J62</f>
        <v>39150000</v>
      </c>
      <c r="C559" s="457">
        <v>0</v>
      </c>
      <c r="D559" s="457">
        <v>0</v>
      </c>
      <c r="E559" s="457">
        <v>0</v>
      </c>
      <c r="F559" s="457">
        <v>0</v>
      </c>
      <c r="G559" s="457">
        <f>$B$559/6</f>
        <v>6525000</v>
      </c>
      <c r="H559" s="457">
        <f t="shared" ref="H559:L559" si="668">$B$559/6</f>
        <v>6525000</v>
      </c>
      <c r="I559" s="457">
        <f t="shared" si="668"/>
        <v>6525000</v>
      </c>
      <c r="J559" s="457">
        <f t="shared" si="668"/>
        <v>6525000</v>
      </c>
      <c r="K559" s="457">
        <f t="shared" si="668"/>
        <v>6525000</v>
      </c>
      <c r="L559" s="458">
        <f t="shared" si="668"/>
        <v>6525000</v>
      </c>
      <c r="M559" s="117"/>
      <c r="N559" s="117"/>
      <c r="O559" s="117"/>
      <c r="P559" s="117"/>
    </row>
    <row r="560" spans="1:55" s="122" customFormat="1" ht="41.25" customHeight="1" x14ac:dyDescent="0.3">
      <c r="A560" s="447" t="s">
        <v>531</v>
      </c>
      <c r="B560" s="652"/>
      <c r="C560" s="652"/>
      <c r="D560" s="652"/>
      <c r="E560" s="652"/>
      <c r="F560" s="652"/>
      <c r="G560" s="652"/>
      <c r="H560" s="652"/>
      <c r="I560" s="652"/>
      <c r="J560" s="652"/>
      <c r="K560" s="652"/>
      <c r="L560" s="653"/>
      <c r="M560" s="117"/>
      <c r="N560" s="117"/>
      <c r="O560" s="117"/>
      <c r="P560" s="117"/>
    </row>
    <row r="561" spans="1:55" s="122" customFormat="1" ht="17.25" customHeight="1" x14ac:dyDescent="0.3">
      <c r="A561" s="436" t="s">
        <v>9</v>
      </c>
      <c r="B561" s="584">
        <f>B565</f>
        <v>73950000</v>
      </c>
      <c r="C561" s="584">
        <f t="shared" ref="C561:L561" si="669">C565</f>
        <v>0</v>
      </c>
      <c r="D561" s="584">
        <f t="shared" si="669"/>
        <v>0</v>
      </c>
      <c r="E561" s="584">
        <f t="shared" si="669"/>
        <v>0</v>
      </c>
      <c r="F561" s="584">
        <f t="shared" si="669"/>
        <v>0</v>
      </c>
      <c r="G561" s="584">
        <f t="shared" si="669"/>
        <v>12325000</v>
      </c>
      <c r="H561" s="584">
        <f t="shared" si="669"/>
        <v>12325000</v>
      </c>
      <c r="I561" s="584">
        <f t="shared" si="669"/>
        <v>12325000</v>
      </c>
      <c r="J561" s="584">
        <f t="shared" si="669"/>
        <v>12325000</v>
      </c>
      <c r="K561" s="584">
        <f t="shared" si="669"/>
        <v>12325000</v>
      </c>
      <c r="L561" s="585">
        <f t="shared" si="669"/>
        <v>12325000</v>
      </c>
      <c r="M561" s="117"/>
      <c r="N561" s="117"/>
      <c r="O561" s="117"/>
      <c r="P561" s="117"/>
    </row>
    <row r="562" spans="1:55" hidden="1" x14ac:dyDescent="0.3">
      <c r="A562" s="433" t="s">
        <v>10</v>
      </c>
      <c r="B562" s="434"/>
      <c r="C562" s="434"/>
      <c r="D562" s="434"/>
      <c r="E562" s="434"/>
      <c r="F562" s="434"/>
      <c r="G562" s="434"/>
      <c r="H562" s="434"/>
      <c r="I562" s="434"/>
      <c r="J562" s="434"/>
      <c r="K562" s="434"/>
      <c r="L562" s="435"/>
    </row>
    <row r="563" spans="1:55" hidden="1" x14ac:dyDescent="0.3">
      <c r="A563" s="433" t="s">
        <v>11</v>
      </c>
      <c r="B563" s="434"/>
      <c r="C563" s="434"/>
      <c r="D563" s="434"/>
      <c r="E563" s="434"/>
      <c r="F563" s="434"/>
      <c r="G563" s="434"/>
      <c r="H563" s="434"/>
      <c r="I563" s="434"/>
      <c r="J563" s="434"/>
      <c r="K563" s="434"/>
      <c r="L563" s="435"/>
    </row>
    <row r="564" spans="1:55" ht="26" hidden="1" x14ac:dyDescent="0.3">
      <c r="A564" s="433" t="s">
        <v>12</v>
      </c>
      <c r="B564" s="434"/>
      <c r="C564" s="434"/>
      <c r="D564" s="434"/>
      <c r="E564" s="434"/>
      <c r="F564" s="434"/>
      <c r="G564" s="434"/>
      <c r="H564" s="434"/>
      <c r="I564" s="434"/>
      <c r="J564" s="434"/>
      <c r="K564" s="434"/>
      <c r="L564" s="435"/>
    </row>
    <row r="565" spans="1:55" s="122" customFormat="1" x14ac:dyDescent="0.3">
      <c r="A565" s="436" t="s">
        <v>13</v>
      </c>
      <c r="B565" s="584">
        <f>B567+B568</f>
        <v>73950000</v>
      </c>
      <c r="C565" s="584">
        <f t="shared" ref="C565:L565" si="670">C567+C568</f>
        <v>0</v>
      </c>
      <c r="D565" s="584">
        <f t="shared" si="670"/>
        <v>0</v>
      </c>
      <c r="E565" s="584">
        <f t="shared" si="670"/>
        <v>0</v>
      </c>
      <c r="F565" s="584">
        <f t="shared" si="670"/>
        <v>0</v>
      </c>
      <c r="G565" s="584">
        <f t="shared" si="670"/>
        <v>12325000</v>
      </c>
      <c r="H565" s="584">
        <f t="shared" si="670"/>
        <v>12325000</v>
      </c>
      <c r="I565" s="584">
        <f t="shared" si="670"/>
        <v>12325000</v>
      </c>
      <c r="J565" s="584">
        <f t="shared" si="670"/>
        <v>12325000</v>
      </c>
      <c r="K565" s="584">
        <f t="shared" si="670"/>
        <v>12325000</v>
      </c>
      <c r="L565" s="585">
        <f t="shared" si="670"/>
        <v>12325000</v>
      </c>
      <c r="M565" s="117"/>
      <c r="N565" s="117"/>
      <c r="O565" s="117"/>
      <c r="P565" s="117"/>
    </row>
    <row r="566" spans="1:55" x14ac:dyDescent="0.3">
      <c r="A566" s="433" t="s">
        <v>14</v>
      </c>
      <c r="B566" s="434"/>
      <c r="C566" s="434"/>
      <c r="D566" s="434"/>
      <c r="E566" s="434"/>
      <c r="F566" s="434"/>
      <c r="G566" s="434"/>
      <c r="H566" s="434"/>
      <c r="I566" s="434"/>
      <c r="J566" s="434"/>
      <c r="K566" s="434"/>
      <c r="L566" s="435"/>
    </row>
    <row r="567" spans="1:55" hidden="1" x14ac:dyDescent="0.3">
      <c r="A567" s="433" t="s">
        <v>15</v>
      </c>
      <c r="B567" s="437">
        <f>B576</f>
        <v>0</v>
      </c>
      <c r="C567" s="437">
        <f t="shared" ref="C567:L567" si="671">C576</f>
        <v>0</v>
      </c>
      <c r="D567" s="437">
        <f t="shared" si="671"/>
        <v>0</v>
      </c>
      <c r="E567" s="437">
        <f t="shared" si="671"/>
        <v>0</v>
      </c>
      <c r="F567" s="437">
        <f t="shared" si="671"/>
        <v>0</v>
      </c>
      <c r="G567" s="437">
        <f t="shared" si="671"/>
        <v>0</v>
      </c>
      <c r="H567" s="437">
        <f t="shared" si="671"/>
        <v>0</v>
      </c>
      <c r="I567" s="437">
        <f t="shared" si="671"/>
        <v>0</v>
      </c>
      <c r="J567" s="437">
        <f t="shared" si="671"/>
        <v>0</v>
      </c>
      <c r="K567" s="437">
        <f t="shared" si="671"/>
        <v>0</v>
      </c>
      <c r="L567" s="438">
        <f t="shared" si="671"/>
        <v>0</v>
      </c>
    </row>
    <row r="568" spans="1:55" ht="52.5" thickBot="1" x14ac:dyDescent="0.35">
      <c r="A568" s="440" t="s">
        <v>16</v>
      </c>
      <c r="B568" s="441">
        <f>B577</f>
        <v>73950000</v>
      </c>
      <c r="C568" s="441">
        <f t="shared" ref="C568:L568" si="672">C577</f>
        <v>0</v>
      </c>
      <c r="D568" s="441">
        <f t="shared" si="672"/>
        <v>0</v>
      </c>
      <c r="E568" s="441">
        <f t="shared" si="672"/>
        <v>0</v>
      </c>
      <c r="F568" s="441">
        <f t="shared" si="672"/>
        <v>0</v>
      </c>
      <c r="G568" s="441">
        <f t="shared" si="672"/>
        <v>12325000</v>
      </c>
      <c r="H568" s="441">
        <f t="shared" si="672"/>
        <v>12325000</v>
      </c>
      <c r="I568" s="441">
        <f t="shared" si="672"/>
        <v>12325000</v>
      </c>
      <c r="J568" s="441">
        <f t="shared" si="672"/>
        <v>12325000</v>
      </c>
      <c r="K568" s="441">
        <f t="shared" si="672"/>
        <v>12325000</v>
      </c>
      <c r="L568" s="442">
        <f t="shared" si="672"/>
        <v>12325000</v>
      </c>
    </row>
    <row r="569" spans="1:55" s="397" customFormat="1" x14ac:dyDescent="0.3">
      <c r="A569" s="475" t="s">
        <v>461</v>
      </c>
      <c r="B569" s="476"/>
      <c r="C569" s="476"/>
      <c r="D569" s="476"/>
      <c r="E569" s="476"/>
      <c r="F569" s="476"/>
      <c r="G569" s="476"/>
      <c r="H569" s="476"/>
      <c r="I569" s="476"/>
      <c r="J569" s="476"/>
      <c r="K569" s="476"/>
      <c r="L569" s="477"/>
      <c r="M569" s="117"/>
      <c r="N569" s="117"/>
      <c r="O569" s="117"/>
      <c r="P569" s="117"/>
    </row>
    <row r="570" spans="1:55" s="397" customFormat="1" x14ac:dyDescent="0.3">
      <c r="A570" s="478" t="s">
        <v>462</v>
      </c>
      <c r="B570" s="451"/>
      <c r="C570" s="451"/>
      <c r="D570" s="451"/>
      <c r="E570" s="451"/>
      <c r="F570" s="451"/>
      <c r="G570" s="451"/>
      <c r="H570" s="451"/>
      <c r="I570" s="451"/>
      <c r="J570" s="451"/>
      <c r="K570" s="451"/>
      <c r="L570" s="479"/>
      <c r="M570" s="117"/>
      <c r="N570" s="117"/>
      <c r="O570" s="117"/>
      <c r="P570" s="117"/>
    </row>
    <row r="571" spans="1:55" s="122" customFormat="1" ht="26" x14ac:dyDescent="0.3">
      <c r="A571" s="502" t="s">
        <v>470</v>
      </c>
      <c r="B571" s="451">
        <f>B575</f>
        <v>73950000</v>
      </c>
      <c r="C571" s="451">
        <f t="shared" ref="C571:L571" si="673">C575</f>
        <v>0</v>
      </c>
      <c r="D571" s="451">
        <f t="shared" si="673"/>
        <v>0</v>
      </c>
      <c r="E571" s="451">
        <f t="shared" si="673"/>
        <v>0</v>
      </c>
      <c r="F571" s="451">
        <f t="shared" si="673"/>
        <v>0</v>
      </c>
      <c r="G571" s="451">
        <f t="shared" si="673"/>
        <v>12325000</v>
      </c>
      <c r="H571" s="451">
        <f t="shared" si="673"/>
        <v>12325000</v>
      </c>
      <c r="I571" s="451">
        <f t="shared" si="673"/>
        <v>12325000</v>
      </c>
      <c r="J571" s="451">
        <f t="shared" si="673"/>
        <v>12325000</v>
      </c>
      <c r="K571" s="451">
        <f t="shared" si="673"/>
        <v>12325000</v>
      </c>
      <c r="L571" s="479">
        <f t="shared" si="673"/>
        <v>12325000</v>
      </c>
      <c r="M571" s="117"/>
      <c r="N571" s="117"/>
      <c r="O571" s="117"/>
      <c r="P571" s="117"/>
      <c r="Q571" s="397"/>
      <c r="R571" s="397"/>
      <c r="S571" s="397"/>
      <c r="T571" s="397"/>
      <c r="U571" s="397"/>
      <c r="V571" s="397"/>
      <c r="W571" s="397"/>
      <c r="X571" s="397"/>
      <c r="Y571" s="397"/>
      <c r="Z571" s="397"/>
      <c r="AA571" s="397"/>
      <c r="AB571" s="397"/>
      <c r="AC571" s="397"/>
      <c r="AD571" s="397"/>
      <c r="AE571" s="397"/>
      <c r="AF571" s="397"/>
      <c r="AG571" s="397"/>
      <c r="AH571" s="397"/>
      <c r="AI571" s="397"/>
      <c r="AJ571" s="397"/>
      <c r="AK571" s="397"/>
      <c r="AL571" s="397"/>
      <c r="AM571" s="397"/>
      <c r="AN571" s="397"/>
      <c r="AO571" s="397"/>
      <c r="AP571" s="397"/>
      <c r="AQ571" s="397"/>
      <c r="AR571" s="397"/>
      <c r="AS571" s="397"/>
      <c r="AT571" s="397"/>
      <c r="AU571" s="397"/>
      <c r="AV571" s="397"/>
      <c r="AW571" s="397"/>
      <c r="AX571" s="397"/>
      <c r="AY571" s="397"/>
      <c r="AZ571" s="397"/>
      <c r="BA571" s="397"/>
      <c r="BB571" s="397"/>
      <c r="BC571" s="397"/>
    </row>
    <row r="572" spans="1:55" s="122" customFormat="1" hidden="1" x14ac:dyDescent="0.3">
      <c r="A572" s="478" t="s">
        <v>15</v>
      </c>
      <c r="B572" s="452">
        <f>B576</f>
        <v>0</v>
      </c>
      <c r="C572" s="452">
        <f t="shared" ref="C572:L572" si="674">C576</f>
        <v>0</v>
      </c>
      <c r="D572" s="452">
        <f t="shared" si="674"/>
        <v>0</v>
      </c>
      <c r="E572" s="452">
        <f t="shared" si="674"/>
        <v>0</v>
      </c>
      <c r="F572" s="452">
        <f t="shared" si="674"/>
        <v>0</v>
      </c>
      <c r="G572" s="452">
        <f t="shared" si="674"/>
        <v>0</v>
      </c>
      <c r="H572" s="452">
        <f t="shared" si="674"/>
        <v>0</v>
      </c>
      <c r="I572" s="452">
        <f t="shared" si="674"/>
        <v>0</v>
      </c>
      <c r="J572" s="452">
        <f t="shared" si="674"/>
        <v>0</v>
      </c>
      <c r="K572" s="452">
        <f t="shared" si="674"/>
        <v>0</v>
      </c>
      <c r="L572" s="459">
        <f t="shared" si="674"/>
        <v>0</v>
      </c>
      <c r="M572" s="117"/>
      <c r="N572" s="117"/>
      <c r="O572" s="117"/>
      <c r="P572" s="117"/>
      <c r="Q572" s="397"/>
      <c r="R572" s="397"/>
      <c r="S572" s="397"/>
      <c r="T572" s="397"/>
      <c r="U572" s="397"/>
      <c r="V572" s="397"/>
      <c r="W572" s="397"/>
      <c r="X572" s="397"/>
      <c r="Y572" s="397"/>
      <c r="Z572" s="397"/>
      <c r="AA572" s="397"/>
      <c r="AB572" s="397"/>
      <c r="AC572" s="397"/>
      <c r="AD572" s="397"/>
      <c r="AE572" s="397"/>
      <c r="AF572" s="397"/>
      <c r="AG572" s="397"/>
      <c r="AH572" s="397"/>
      <c r="AI572" s="397"/>
      <c r="AJ572" s="397"/>
      <c r="AK572" s="397"/>
      <c r="AL572" s="397"/>
      <c r="AM572" s="397"/>
      <c r="AN572" s="397"/>
      <c r="AO572" s="397"/>
      <c r="AP572" s="397"/>
      <c r="AQ572" s="397"/>
      <c r="AR572" s="397"/>
      <c r="AS572" s="397"/>
      <c r="AT572" s="397"/>
      <c r="AU572" s="397"/>
      <c r="AV572" s="397"/>
      <c r="AW572" s="397"/>
      <c r="AX572" s="397"/>
      <c r="AY572" s="397"/>
      <c r="AZ572" s="397"/>
      <c r="BA572" s="397"/>
      <c r="BB572" s="397"/>
      <c r="BC572" s="397"/>
    </row>
    <row r="573" spans="1:55" s="122" customFormat="1" ht="52.5" thickBot="1" x14ac:dyDescent="0.35">
      <c r="A573" s="503" t="s">
        <v>16</v>
      </c>
      <c r="B573" s="460">
        <f>B577</f>
        <v>73950000</v>
      </c>
      <c r="C573" s="460">
        <f t="shared" ref="C573:L573" si="675">C577</f>
        <v>0</v>
      </c>
      <c r="D573" s="460">
        <f t="shared" si="675"/>
        <v>0</v>
      </c>
      <c r="E573" s="460">
        <f t="shared" si="675"/>
        <v>0</v>
      </c>
      <c r="F573" s="460">
        <f t="shared" si="675"/>
        <v>0</v>
      </c>
      <c r="G573" s="460">
        <f t="shared" si="675"/>
        <v>12325000</v>
      </c>
      <c r="H573" s="460">
        <f t="shared" si="675"/>
        <v>12325000</v>
      </c>
      <c r="I573" s="460">
        <f t="shared" si="675"/>
        <v>12325000</v>
      </c>
      <c r="J573" s="460">
        <f t="shared" si="675"/>
        <v>12325000</v>
      </c>
      <c r="K573" s="460">
        <f t="shared" si="675"/>
        <v>12325000</v>
      </c>
      <c r="L573" s="461">
        <f t="shared" si="675"/>
        <v>12325000</v>
      </c>
      <c r="M573" s="117"/>
      <c r="N573" s="117"/>
      <c r="O573" s="117"/>
      <c r="P573" s="117"/>
    </row>
    <row r="574" spans="1:55" s="122" customFormat="1" ht="56.25" customHeight="1" x14ac:dyDescent="0.3">
      <c r="A574" s="490" t="s">
        <v>532</v>
      </c>
      <c r="B574" s="491">
        <f>B576+B577</f>
        <v>73950000</v>
      </c>
      <c r="C574" s="491">
        <f t="shared" ref="C574" si="676">C576+C577</f>
        <v>0</v>
      </c>
      <c r="D574" s="491">
        <f t="shared" ref="D574" si="677">D576+D577</f>
        <v>0</v>
      </c>
      <c r="E574" s="491">
        <f t="shared" ref="E574" si="678">E576+E577</f>
        <v>0</v>
      </c>
      <c r="F574" s="491">
        <f t="shared" ref="F574" si="679">F576+F577</f>
        <v>0</v>
      </c>
      <c r="G574" s="491">
        <f t="shared" ref="G574" si="680">G576+G577</f>
        <v>12325000</v>
      </c>
      <c r="H574" s="491">
        <f t="shared" ref="H574" si="681">H576+H577</f>
        <v>12325000</v>
      </c>
      <c r="I574" s="491">
        <f t="shared" ref="I574" si="682">I576+I577</f>
        <v>12325000</v>
      </c>
      <c r="J574" s="491">
        <f t="shared" ref="J574" si="683">J576+J577</f>
        <v>12325000</v>
      </c>
      <c r="K574" s="491">
        <f t="shared" ref="K574" si="684">K576+K577</f>
        <v>12325000</v>
      </c>
      <c r="L574" s="492">
        <f t="shared" ref="L574" si="685">L576+L577</f>
        <v>12325000</v>
      </c>
      <c r="M574" s="117"/>
      <c r="N574" s="117"/>
      <c r="O574" s="117"/>
      <c r="P574" s="117"/>
    </row>
    <row r="575" spans="1:55" s="122" customFormat="1" ht="26" x14ac:dyDescent="0.3">
      <c r="A575" s="547" t="s">
        <v>470</v>
      </c>
      <c r="B575" s="545">
        <f>B576+B577</f>
        <v>73950000</v>
      </c>
      <c r="C575" s="545">
        <f t="shared" ref="C575:L575" si="686">C576+C577</f>
        <v>0</v>
      </c>
      <c r="D575" s="545">
        <f t="shared" si="686"/>
        <v>0</v>
      </c>
      <c r="E575" s="545">
        <f t="shared" si="686"/>
        <v>0</v>
      </c>
      <c r="F575" s="545">
        <f t="shared" si="686"/>
        <v>0</v>
      </c>
      <c r="G575" s="545">
        <f t="shared" si="686"/>
        <v>12325000</v>
      </c>
      <c r="H575" s="545">
        <f t="shared" si="686"/>
        <v>12325000</v>
      </c>
      <c r="I575" s="545">
        <f t="shared" si="686"/>
        <v>12325000</v>
      </c>
      <c r="J575" s="545">
        <f t="shared" si="686"/>
        <v>12325000</v>
      </c>
      <c r="K575" s="545">
        <f t="shared" si="686"/>
        <v>12325000</v>
      </c>
      <c r="L575" s="546">
        <f t="shared" si="686"/>
        <v>12325000</v>
      </c>
      <c r="M575" s="117"/>
      <c r="N575" s="117"/>
      <c r="O575" s="117"/>
      <c r="P575" s="117"/>
      <c r="Q575" s="397"/>
      <c r="R575" s="397"/>
      <c r="S575" s="397"/>
      <c r="T575" s="397"/>
      <c r="U575" s="397"/>
      <c r="V575" s="397"/>
      <c r="W575" s="397"/>
      <c r="X575" s="397"/>
      <c r="Y575" s="397"/>
      <c r="Z575" s="397"/>
      <c r="AA575" s="397"/>
      <c r="AB575" s="397"/>
      <c r="AC575" s="397"/>
      <c r="AD575" s="397"/>
      <c r="AE575" s="397"/>
      <c r="AF575" s="397"/>
      <c r="AG575" s="397"/>
      <c r="AH575" s="397"/>
      <c r="AI575" s="397"/>
      <c r="AJ575" s="397"/>
      <c r="AK575" s="397"/>
      <c r="AL575" s="397"/>
      <c r="AM575" s="397"/>
      <c r="AN575" s="397"/>
      <c r="AO575" s="397"/>
      <c r="AP575" s="397"/>
      <c r="AQ575" s="397"/>
      <c r="AR575" s="397"/>
      <c r="AS575" s="397"/>
      <c r="AT575" s="397"/>
      <c r="AU575" s="397"/>
      <c r="AV575" s="397"/>
      <c r="AW575" s="397"/>
      <c r="AX575" s="397"/>
      <c r="AY575" s="397"/>
      <c r="AZ575" s="397"/>
      <c r="BA575" s="397"/>
      <c r="BB575" s="397"/>
      <c r="BC575" s="397"/>
    </row>
    <row r="576" spans="1:55" s="122" customFormat="1" hidden="1" x14ac:dyDescent="0.3">
      <c r="A576" s="406" t="s">
        <v>15</v>
      </c>
      <c r="B576" s="407">
        <v>0</v>
      </c>
      <c r="C576" s="407">
        <v>0</v>
      </c>
      <c r="D576" s="407">
        <v>0</v>
      </c>
      <c r="E576" s="407">
        <v>0</v>
      </c>
      <c r="F576" s="407">
        <v>0</v>
      </c>
      <c r="G576" s="407">
        <f>$B$576/6</f>
        <v>0</v>
      </c>
      <c r="H576" s="407">
        <f t="shared" ref="H576:L576" si="687">$B$576/6</f>
        <v>0</v>
      </c>
      <c r="I576" s="407">
        <f t="shared" si="687"/>
        <v>0</v>
      </c>
      <c r="J576" s="407">
        <f t="shared" si="687"/>
        <v>0</v>
      </c>
      <c r="K576" s="407">
        <f t="shared" si="687"/>
        <v>0</v>
      </c>
      <c r="L576" s="408">
        <f t="shared" si="687"/>
        <v>0</v>
      </c>
      <c r="M576" s="117"/>
      <c r="N576" s="117"/>
      <c r="O576" s="117"/>
      <c r="P576" s="117"/>
    </row>
    <row r="577" spans="1:55" s="122" customFormat="1" ht="52.5" thickBot="1" x14ac:dyDescent="0.35">
      <c r="A577" s="484" t="s">
        <v>16</v>
      </c>
      <c r="B577" s="457">
        <f>'3.PIELIKUMS'!J64</f>
        <v>73950000</v>
      </c>
      <c r="C577" s="457">
        <v>0</v>
      </c>
      <c r="D577" s="457">
        <v>0</v>
      </c>
      <c r="E577" s="457">
        <v>0</v>
      </c>
      <c r="F577" s="457">
        <v>0</v>
      </c>
      <c r="G577" s="457">
        <f>$B$577/6</f>
        <v>12325000</v>
      </c>
      <c r="H577" s="457">
        <f t="shared" ref="H577:L577" si="688">$B$577/6</f>
        <v>12325000</v>
      </c>
      <c r="I577" s="457">
        <f t="shared" si="688"/>
        <v>12325000</v>
      </c>
      <c r="J577" s="457">
        <f t="shared" si="688"/>
        <v>12325000</v>
      </c>
      <c r="K577" s="457">
        <f t="shared" si="688"/>
        <v>12325000</v>
      </c>
      <c r="L577" s="458">
        <f t="shared" si="688"/>
        <v>12325000</v>
      </c>
      <c r="M577" s="117"/>
      <c r="N577" s="117"/>
      <c r="O577" s="117"/>
      <c r="P577" s="117"/>
    </row>
    <row r="578" spans="1:55" s="122" customFormat="1" ht="26.25" customHeight="1" x14ac:dyDescent="0.3">
      <c r="A578" s="447" t="s">
        <v>533</v>
      </c>
      <c r="B578" s="652"/>
      <c r="C578" s="652"/>
      <c r="D578" s="652"/>
      <c r="E578" s="652"/>
      <c r="F578" s="652"/>
      <c r="G578" s="652"/>
      <c r="H578" s="652"/>
      <c r="I578" s="652"/>
      <c r="J578" s="652"/>
      <c r="K578" s="652"/>
      <c r="L578" s="653"/>
      <c r="M578" s="117"/>
      <c r="N578" s="117"/>
      <c r="O578" s="117"/>
      <c r="P578" s="117"/>
    </row>
    <row r="579" spans="1:55" s="122" customFormat="1" x14ac:dyDescent="0.3">
      <c r="A579" s="436" t="s">
        <v>9</v>
      </c>
      <c r="B579" s="584">
        <f>B583</f>
        <v>75130000</v>
      </c>
      <c r="C579" s="584">
        <f t="shared" ref="C579:L579" si="689">C583</f>
        <v>0</v>
      </c>
      <c r="D579" s="584">
        <f t="shared" si="689"/>
        <v>0</v>
      </c>
      <c r="E579" s="584">
        <f t="shared" si="689"/>
        <v>0</v>
      </c>
      <c r="F579" s="584">
        <f t="shared" si="689"/>
        <v>0</v>
      </c>
      <c r="G579" s="584">
        <f t="shared" si="689"/>
        <v>12521666.666666666</v>
      </c>
      <c r="H579" s="584">
        <f t="shared" si="689"/>
        <v>12521666.666666666</v>
      </c>
      <c r="I579" s="584">
        <f t="shared" si="689"/>
        <v>12521666.666666666</v>
      </c>
      <c r="J579" s="584">
        <f t="shared" si="689"/>
        <v>12521666.666666666</v>
      </c>
      <c r="K579" s="584">
        <f t="shared" si="689"/>
        <v>12521666.666666666</v>
      </c>
      <c r="L579" s="585">
        <f t="shared" si="689"/>
        <v>12521666.666666666</v>
      </c>
      <c r="M579" s="117"/>
      <c r="N579" s="117"/>
      <c r="O579" s="117"/>
      <c r="P579" s="117"/>
    </row>
    <row r="580" spans="1:55" hidden="1" x14ac:dyDescent="0.3">
      <c r="A580" s="433" t="s">
        <v>10</v>
      </c>
      <c r="B580" s="434"/>
      <c r="C580" s="434"/>
      <c r="D580" s="434"/>
      <c r="E580" s="434"/>
      <c r="F580" s="434"/>
      <c r="G580" s="434"/>
      <c r="H580" s="434"/>
      <c r="I580" s="434"/>
      <c r="J580" s="434"/>
      <c r="K580" s="434"/>
      <c r="L580" s="435"/>
    </row>
    <row r="581" spans="1:55" hidden="1" x14ac:dyDescent="0.3">
      <c r="A581" s="433" t="s">
        <v>11</v>
      </c>
      <c r="B581" s="434"/>
      <c r="C581" s="434"/>
      <c r="D581" s="434"/>
      <c r="E581" s="434"/>
      <c r="F581" s="434"/>
      <c r="G581" s="434"/>
      <c r="H581" s="434"/>
      <c r="I581" s="434"/>
      <c r="J581" s="434"/>
      <c r="K581" s="434"/>
      <c r="L581" s="435"/>
    </row>
    <row r="582" spans="1:55" ht="26" hidden="1" x14ac:dyDescent="0.3">
      <c r="A582" s="433" t="s">
        <v>12</v>
      </c>
      <c r="B582" s="434"/>
      <c r="C582" s="434"/>
      <c r="D582" s="434"/>
      <c r="E582" s="434"/>
      <c r="F582" s="434"/>
      <c r="G582" s="434"/>
      <c r="H582" s="434"/>
      <c r="I582" s="434"/>
      <c r="J582" s="434"/>
      <c r="K582" s="434"/>
      <c r="L582" s="435"/>
    </row>
    <row r="583" spans="1:55" s="122" customFormat="1" x14ac:dyDescent="0.3">
      <c r="A583" s="436" t="s">
        <v>13</v>
      </c>
      <c r="B583" s="584">
        <f>B585+B586</f>
        <v>75130000</v>
      </c>
      <c r="C583" s="584">
        <f t="shared" ref="C583:L583" si="690">C585+C586</f>
        <v>0</v>
      </c>
      <c r="D583" s="584">
        <f t="shared" si="690"/>
        <v>0</v>
      </c>
      <c r="E583" s="584">
        <f t="shared" si="690"/>
        <v>0</v>
      </c>
      <c r="F583" s="584">
        <f t="shared" si="690"/>
        <v>0</v>
      </c>
      <c r="G583" s="584">
        <f t="shared" si="690"/>
        <v>12521666.666666666</v>
      </c>
      <c r="H583" s="584">
        <f t="shared" si="690"/>
        <v>12521666.666666666</v>
      </c>
      <c r="I583" s="584">
        <f t="shared" si="690"/>
        <v>12521666.666666666</v>
      </c>
      <c r="J583" s="584">
        <f t="shared" si="690"/>
        <v>12521666.666666666</v>
      </c>
      <c r="K583" s="584">
        <f t="shared" si="690"/>
        <v>12521666.666666666</v>
      </c>
      <c r="L583" s="585">
        <f t="shared" si="690"/>
        <v>12521666.666666666</v>
      </c>
      <c r="M583" s="117"/>
      <c r="N583" s="117"/>
      <c r="O583" s="117"/>
      <c r="P583" s="117"/>
    </row>
    <row r="584" spans="1:55" x14ac:dyDescent="0.3">
      <c r="A584" s="433" t="s">
        <v>14</v>
      </c>
      <c r="B584" s="434"/>
      <c r="C584" s="434"/>
      <c r="D584" s="434"/>
      <c r="E584" s="434"/>
      <c r="F584" s="434"/>
      <c r="G584" s="434"/>
      <c r="H584" s="434"/>
      <c r="I584" s="434"/>
      <c r="J584" s="434"/>
      <c r="K584" s="434"/>
      <c r="L584" s="435"/>
    </row>
    <row r="585" spans="1:55" x14ac:dyDescent="0.3">
      <c r="A585" s="433" t="s">
        <v>15</v>
      </c>
      <c r="B585" s="437">
        <f t="shared" ref="B585:L585" si="691">B603+B607+B611+B615+B619</f>
        <v>6400000</v>
      </c>
      <c r="C585" s="437">
        <f t="shared" si="691"/>
        <v>0</v>
      </c>
      <c r="D585" s="437">
        <f t="shared" si="691"/>
        <v>0</v>
      </c>
      <c r="E585" s="437">
        <f t="shared" si="691"/>
        <v>0</v>
      </c>
      <c r="F585" s="437">
        <f t="shared" si="691"/>
        <v>0</v>
      </c>
      <c r="G585" s="437">
        <f t="shared" si="691"/>
        <v>1066666.6666666667</v>
      </c>
      <c r="H585" s="437">
        <f t="shared" si="691"/>
        <v>1066666.6666666667</v>
      </c>
      <c r="I585" s="437">
        <f t="shared" si="691"/>
        <v>1066666.6666666667</v>
      </c>
      <c r="J585" s="437">
        <f t="shared" si="691"/>
        <v>1066666.6666666667</v>
      </c>
      <c r="K585" s="437">
        <f t="shared" si="691"/>
        <v>1066666.6666666667</v>
      </c>
      <c r="L585" s="438">
        <f t="shared" si="691"/>
        <v>1066666.6666666667</v>
      </c>
    </row>
    <row r="586" spans="1:55" ht="52.5" thickBot="1" x14ac:dyDescent="0.35">
      <c r="A586" s="440" t="s">
        <v>16</v>
      </c>
      <c r="B586" s="441">
        <f t="shared" ref="B586:L586" si="692">B604+B608+B612+B616+B620</f>
        <v>68730000</v>
      </c>
      <c r="C586" s="441">
        <f t="shared" si="692"/>
        <v>0</v>
      </c>
      <c r="D586" s="441">
        <f t="shared" si="692"/>
        <v>0</v>
      </c>
      <c r="E586" s="441">
        <f t="shared" si="692"/>
        <v>0</v>
      </c>
      <c r="F586" s="441">
        <f t="shared" si="692"/>
        <v>0</v>
      </c>
      <c r="G586" s="441">
        <f t="shared" si="692"/>
        <v>11455000</v>
      </c>
      <c r="H586" s="441">
        <f t="shared" si="692"/>
        <v>11455000</v>
      </c>
      <c r="I586" s="441">
        <f t="shared" si="692"/>
        <v>11455000</v>
      </c>
      <c r="J586" s="441">
        <f t="shared" si="692"/>
        <v>11455000</v>
      </c>
      <c r="K586" s="441">
        <f t="shared" si="692"/>
        <v>11455000</v>
      </c>
      <c r="L586" s="442">
        <f t="shared" si="692"/>
        <v>11455000</v>
      </c>
    </row>
    <row r="587" spans="1:55" s="397" customFormat="1" x14ac:dyDescent="0.3">
      <c r="A587" s="475" t="s">
        <v>461</v>
      </c>
      <c r="B587" s="476"/>
      <c r="C587" s="476"/>
      <c r="D587" s="476"/>
      <c r="E587" s="476"/>
      <c r="F587" s="476"/>
      <c r="G587" s="476"/>
      <c r="H587" s="476"/>
      <c r="I587" s="476"/>
      <c r="J587" s="476"/>
      <c r="K587" s="476"/>
      <c r="L587" s="477"/>
      <c r="M587" s="117"/>
      <c r="N587" s="117"/>
      <c r="O587" s="117"/>
      <c r="P587" s="117"/>
    </row>
    <row r="588" spans="1:55" s="397" customFormat="1" x14ac:dyDescent="0.3">
      <c r="A588" s="478" t="s">
        <v>462</v>
      </c>
      <c r="B588" s="451"/>
      <c r="C588" s="451"/>
      <c r="D588" s="451"/>
      <c r="E588" s="451"/>
      <c r="F588" s="451"/>
      <c r="G588" s="451"/>
      <c r="H588" s="451"/>
      <c r="I588" s="451"/>
      <c r="J588" s="451"/>
      <c r="K588" s="451"/>
      <c r="L588" s="479"/>
      <c r="M588" s="117"/>
      <c r="N588" s="117"/>
      <c r="O588" s="117"/>
      <c r="P588" s="117"/>
    </row>
    <row r="589" spans="1:55" s="469" customFormat="1" x14ac:dyDescent="0.3">
      <c r="A589" s="502" t="s">
        <v>464</v>
      </c>
      <c r="B589" s="451">
        <f>B614+B618</f>
        <v>52200000</v>
      </c>
      <c r="C589" s="451">
        <f t="shared" ref="C589:L589" si="693">C614+C618</f>
        <v>0</v>
      </c>
      <c r="D589" s="451">
        <f t="shared" si="693"/>
        <v>0</v>
      </c>
      <c r="E589" s="451">
        <f t="shared" si="693"/>
        <v>0</v>
      </c>
      <c r="F589" s="451">
        <f t="shared" si="693"/>
        <v>0</v>
      </c>
      <c r="G589" s="451">
        <f t="shared" si="693"/>
        <v>8700000</v>
      </c>
      <c r="H589" s="451">
        <f t="shared" si="693"/>
        <v>8700000</v>
      </c>
      <c r="I589" s="451">
        <f t="shared" si="693"/>
        <v>8700000</v>
      </c>
      <c r="J589" s="451">
        <f t="shared" si="693"/>
        <v>8700000</v>
      </c>
      <c r="K589" s="451">
        <f t="shared" si="693"/>
        <v>8700000</v>
      </c>
      <c r="L589" s="479">
        <f t="shared" si="693"/>
        <v>8700000</v>
      </c>
      <c r="M589" s="117"/>
      <c r="N589" s="117"/>
      <c r="O589" s="117"/>
      <c r="P589" s="117"/>
      <c r="Q589" s="468"/>
      <c r="R589" s="468"/>
      <c r="S589" s="468"/>
      <c r="T589" s="468"/>
      <c r="U589" s="468"/>
      <c r="V589" s="468"/>
      <c r="W589" s="468"/>
      <c r="X589" s="468"/>
      <c r="Y589" s="468"/>
      <c r="Z589" s="468"/>
      <c r="AA589" s="468"/>
      <c r="AB589" s="468"/>
      <c r="AC589" s="468"/>
      <c r="AD589" s="468"/>
      <c r="AE589" s="468"/>
      <c r="AF589" s="468"/>
      <c r="AG589" s="468"/>
      <c r="AH589" s="468"/>
      <c r="AI589" s="468"/>
      <c r="AJ589" s="468"/>
      <c r="AK589" s="468"/>
      <c r="AL589" s="468"/>
      <c r="AM589" s="468"/>
      <c r="AN589" s="468"/>
      <c r="AO589" s="468"/>
      <c r="AP589" s="468"/>
      <c r="AQ589" s="468"/>
      <c r="AR589" s="468"/>
      <c r="AS589" s="468"/>
      <c r="AT589" s="468"/>
      <c r="AU589" s="468"/>
      <c r="AV589" s="468"/>
      <c r="AW589" s="468"/>
      <c r="AX589" s="468"/>
      <c r="AY589" s="468"/>
      <c r="AZ589" s="468"/>
      <c r="BA589" s="468"/>
      <c r="BB589" s="468"/>
      <c r="BC589" s="468"/>
    </row>
    <row r="590" spans="1:55" s="122" customFormat="1" hidden="1" x14ac:dyDescent="0.3">
      <c r="A590" s="478" t="s">
        <v>15</v>
      </c>
      <c r="B590" s="452">
        <f t="shared" ref="B590:L590" si="694">B615+B619</f>
        <v>0</v>
      </c>
      <c r="C590" s="452">
        <f t="shared" si="694"/>
        <v>0</v>
      </c>
      <c r="D590" s="452">
        <f t="shared" si="694"/>
        <v>0</v>
      </c>
      <c r="E590" s="452">
        <f t="shared" si="694"/>
        <v>0</v>
      </c>
      <c r="F590" s="452">
        <f t="shared" si="694"/>
        <v>0</v>
      </c>
      <c r="G590" s="452">
        <f t="shared" si="694"/>
        <v>0</v>
      </c>
      <c r="H590" s="452">
        <f t="shared" si="694"/>
        <v>0</v>
      </c>
      <c r="I590" s="452">
        <f t="shared" si="694"/>
        <v>0</v>
      </c>
      <c r="J590" s="452">
        <f t="shared" si="694"/>
        <v>0</v>
      </c>
      <c r="K590" s="452">
        <f t="shared" si="694"/>
        <v>0</v>
      </c>
      <c r="L590" s="459">
        <f t="shared" si="694"/>
        <v>0</v>
      </c>
      <c r="M590" s="117"/>
      <c r="N590" s="117"/>
      <c r="O590" s="117"/>
      <c r="P590" s="117"/>
    </row>
    <row r="591" spans="1:55" s="122" customFormat="1" ht="52" x14ac:dyDescent="0.3">
      <c r="A591" s="478" t="s">
        <v>16</v>
      </c>
      <c r="B591" s="452">
        <f t="shared" ref="B591:L591" si="695">B616+B620</f>
        <v>52200000</v>
      </c>
      <c r="C591" s="452">
        <f t="shared" si="695"/>
        <v>0</v>
      </c>
      <c r="D591" s="452">
        <f t="shared" si="695"/>
        <v>0</v>
      </c>
      <c r="E591" s="452">
        <f t="shared" si="695"/>
        <v>0</v>
      </c>
      <c r="F591" s="452">
        <f t="shared" si="695"/>
        <v>0</v>
      </c>
      <c r="G591" s="452">
        <f t="shared" si="695"/>
        <v>8700000</v>
      </c>
      <c r="H591" s="452">
        <f t="shared" si="695"/>
        <v>8700000</v>
      </c>
      <c r="I591" s="452">
        <f t="shared" si="695"/>
        <v>8700000</v>
      </c>
      <c r="J591" s="452">
        <f t="shared" si="695"/>
        <v>8700000</v>
      </c>
      <c r="K591" s="452">
        <f t="shared" si="695"/>
        <v>8700000</v>
      </c>
      <c r="L591" s="459">
        <f t="shared" si="695"/>
        <v>8700000</v>
      </c>
      <c r="M591" s="117"/>
      <c r="N591" s="117"/>
      <c r="O591" s="117"/>
      <c r="P591" s="117"/>
    </row>
    <row r="592" spans="1:55" s="415" customFormat="1" x14ac:dyDescent="0.3">
      <c r="A592" s="502" t="s">
        <v>534</v>
      </c>
      <c r="B592" s="451">
        <f>B610</f>
        <v>6400000</v>
      </c>
      <c r="C592" s="451">
        <f t="shared" ref="C592:L592" si="696">C610</f>
        <v>0</v>
      </c>
      <c r="D592" s="451">
        <f t="shared" si="696"/>
        <v>0</v>
      </c>
      <c r="E592" s="451">
        <f t="shared" si="696"/>
        <v>0</v>
      </c>
      <c r="F592" s="451">
        <f t="shared" si="696"/>
        <v>0</v>
      </c>
      <c r="G592" s="451">
        <f t="shared" si="696"/>
        <v>1066666.6666666667</v>
      </c>
      <c r="H592" s="451">
        <f t="shared" si="696"/>
        <v>1066666.6666666667</v>
      </c>
      <c r="I592" s="451">
        <f t="shared" si="696"/>
        <v>1066666.6666666667</v>
      </c>
      <c r="J592" s="451">
        <f t="shared" si="696"/>
        <v>1066666.6666666667</v>
      </c>
      <c r="K592" s="451">
        <f t="shared" si="696"/>
        <v>1066666.6666666667</v>
      </c>
      <c r="L592" s="479">
        <f t="shared" si="696"/>
        <v>1066666.6666666667</v>
      </c>
      <c r="M592" s="117"/>
      <c r="N592" s="117"/>
      <c r="O592" s="117"/>
      <c r="P592" s="117"/>
      <c r="Q592" s="397"/>
      <c r="R592" s="397"/>
      <c r="S592" s="397"/>
      <c r="T592" s="397"/>
      <c r="U592" s="397"/>
      <c r="V592" s="397"/>
      <c r="W592" s="397"/>
      <c r="X592" s="397"/>
      <c r="Y592" s="397"/>
      <c r="Z592" s="397"/>
      <c r="AA592" s="397"/>
      <c r="AB592" s="397"/>
      <c r="AC592" s="397"/>
      <c r="AD592" s="397"/>
      <c r="AE592" s="397"/>
      <c r="AF592" s="397"/>
      <c r="AG592" s="397"/>
      <c r="AH592" s="397"/>
      <c r="AI592" s="397"/>
      <c r="AJ592" s="397"/>
      <c r="AK592" s="397"/>
      <c r="AL592" s="397"/>
      <c r="AM592" s="397"/>
      <c r="AN592" s="397"/>
      <c r="AO592" s="397"/>
      <c r="AP592" s="397"/>
      <c r="AQ592" s="397"/>
      <c r="AR592" s="397"/>
      <c r="AS592" s="397"/>
      <c r="AT592" s="397"/>
      <c r="AU592" s="397"/>
      <c r="AV592" s="397"/>
      <c r="AW592" s="397"/>
      <c r="AX592" s="397"/>
      <c r="AY592" s="397"/>
      <c r="AZ592" s="397"/>
      <c r="BA592" s="397"/>
      <c r="BB592" s="397"/>
      <c r="BC592" s="397"/>
    </row>
    <row r="593" spans="1:55" s="122" customFormat="1" x14ac:dyDescent="0.3">
      <c r="A593" s="478" t="s">
        <v>15</v>
      </c>
      <c r="B593" s="452">
        <f t="shared" ref="B593:L594" si="697">B611</f>
        <v>6400000</v>
      </c>
      <c r="C593" s="452">
        <f t="shared" si="697"/>
        <v>0</v>
      </c>
      <c r="D593" s="452">
        <f t="shared" si="697"/>
        <v>0</v>
      </c>
      <c r="E593" s="452">
        <f t="shared" si="697"/>
        <v>0</v>
      </c>
      <c r="F593" s="452">
        <f t="shared" si="697"/>
        <v>0</v>
      </c>
      <c r="G593" s="452">
        <f t="shared" si="697"/>
        <v>1066666.6666666667</v>
      </c>
      <c r="H593" s="452">
        <f t="shared" si="697"/>
        <v>1066666.6666666667</v>
      </c>
      <c r="I593" s="452">
        <f t="shared" si="697"/>
        <v>1066666.6666666667</v>
      </c>
      <c r="J593" s="452">
        <f t="shared" si="697"/>
        <v>1066666.6666666667</v>
      </c>
      <c r="K593" s="452">
        <f t="shared" si="697"/>
        <v>1066666.6666666667</v>
      </c>
      <c r="L593" s="459">
        <f t="shared" si="697"/>
        <v>1066666.6666666667</v>
      </c>
      <c r="M593" s="117"/>
      <c r="N593" s="117"/>
      <c r="O593" s="117"/>
      <c r="P593" s="117"/>
      <c r="Q593" s="397"/>
      <c r="R593" s="397"/>
      <c r="S593" s="397"/>
      <c r="T593" s="397"/>
      <c r="U593" s="397"/>
      <c r="V593" s="397"/>
      <c r="W593" s="397"/>
      <c r="X593" s="397"/>
      <c r="Y593" s="397"/>
      <c r="Z593" s="397"/>
      <c r="AA593" s="397"/>
      <c r="AB593" s="397"/>
      <c r="AC593" s="397"/>
      <c r="AD593" s="397"/>
      <c r="AE593" s="397"/>
      <c r="AF593" s="397"/>
      <c r="AG593" s="397"/>
      <c r="AH593" s="397"/>
      <c r="AI593" s="397"/>
      <c r="AJ593" s="397"/>
      <c r="AK593" s="397"/>
      <c r="AL593" s="397"/>
      <c r="AM593" s="397"/>
      <c r="AN593" s="397"/>
      <c r="AO593" s="397"/>
      <c r="AP593" s="397"/>
      <c r="AQ593" s="397"/>
      <c r="AR593" s="397"/>
      <c r="AS593" s="397"/>
      <c r="AT593" s="397"/>
      <c r="AU593" s="397"/>
      <c r="AV593" s="397"/>
      <c r="AW593" s="397"/>
      <c r="AX593" s="397"/>
      <c r="AY593" s="397"/>
      <c r="AZ593" s="397"/>
      <c r="BA593" s="397"/>
      <c r="BB593" s="397"/>
      <c r="BC593" s="397"/>
    </row>
    <row r="594" spans="1:55" s="122" customFormat="1" ht="52" hidden="1" x14ac:dyDescent="0.3">
      <c r="A594" s="478" t="s">
        <v>16</v>
      </c>
      <c r="B594" s="452">
        <f t="shared" si="697"/>
        <v>0</v>
      </c>
      <c r="C594" s="452">
        <f t="shared" si="697"/>
        <v>0</v>
      </c>
      <c r="D594" s="452">
        <f t="shared" si="697"/>
        <v>0</v>
      </c>
      <c r="E594" s="452">
        <f t="shared" si="697"/>
        <v>0</v>
      </c>
      <c r="F594" s="452">
        <f t="shared" si="697"/>
        <v>0</v>
      </c>
      <c r="G594" s="452">
        <f t="shared" si="697"/>
        <v>0</v>
      </c>
      <c r="H594" s="452">
        <f t="shared" si="697"/>
        <v>0</v>
      </c>
      <c r="I594" s="452">
        <f t="shared" si="697"/>
        <v>0</v>
      </c>
      <c r="J594" s="452">
        <f t="shared" si="697"/>
        <v>0</v>
      </c>
      <c r="K594" s="452">
        <f t="shared" si="697"/>
        <v>0</v>
      </c>
      <c r="L594" s="459">
        <f t="shared" si="697"/>
        <v>0</v>
      </c>
      <c r="M594" s="117"/>
      <c r="N594" s="117"/>
      <c r="O594" s="117"/>
      <c r="P594" s="117"/>
    </row>
    <row r="595" spans="1:55" s="122" customFormat="1" x14ac:dyDescent="0.3">
      <c r="A595" s="502" t="s">
        <v>500</v>
      </c>
      <c r="B595" s="451">
        <f>B606</f>
        <v>4350000</v>
      </c>
      <c r="C595" s="451">
        <f t="shared" ref="C595:L595" si="698">C606</f>
        <v>0</v>
      </c>
      <c r="D595" s="451">
        <f t="shared" si="698"/>
        <v>0</v>
      </c>
      <c r="E595" s="451">
        <f t="shared" si="698"/>
        <v>0</v>
      </c>
      <c r="F595" s="451">
        <f t="shared" si="698"/>
        <v>0</v>
      </c>
      <c r="G595" s="451">
        <f t="shared" si="698"/>
        <v>725000</v>
      </c>
      <c r="H595" s="451">
        <f t="shared" si="698"/>
        <v>725000</v>
      </c>
      <c r="I595" s="451">
        <f t="shared" si="698"/>
        <v>725000</v>
      </c>
      <c r="J595" s="451">
        <f t="shared" si="698"/>
        <v>725000</v>
      </c>
      <c r="K595" s="451">
        <f t="shared" si="698"/>
        <v>725000</v>
      </c>
      <c r="L595" s="479">
        <f t="shared" si="698"/>
        <v>725000</v>
      </c>
      <c r="M595" s="117"/>
      <c r="N595" s="117"/>
      <c r="O595" s="117"/>
      <c r="P595" s="117"/>
      <c r="Q595" s="397"/>
      <c r="R595" s="397"/>
      <c r="S595" s="397"/>
      <c r="T595" s="397"/>
      <c r="U595" s="397"/>
      <c r="V595" s="397"/>
      <c r="W595" s="397"/>
      <c r="X595" s="397"/>
      <c r="Y595" s="397"/>
      <c r="Z595" s="397"/>
      <c r="AA595" s="397"/>
      <c r="AB595" s="397"/>
      <c r="AC595" s="397"/>
      <c r="AD595" s="397"/>
      <c r="AE595" s="397"/>
      <c r="AF595" s="397"/>
      <c r="AG595" s="397"/>
      <c r="AH595" s="397"/>
      <c r="AI595" s="397"/>
      <c r="AJ595" s="397"/>
      <c r="AK595" s="397"/>
      <c r="AL595" s="397"/>
      <c r="AM595" s="397"/>
      <c r="AN595" s="397"/>
      <c r="AO595" s="397"/>
      <c r="AP595" s="397"/>
      <c r="AQ595" s="397"/>
      <c r="AR595" s="397"/>
      <c r="AS595" s="397"/>
      <c r="AT595" s="397"/>
      <c r="AU595" s="397"/>
      <c r="AV595" s="397"/>
      <c r="AW595" s="397"/>
      <c r="AX595" s="397"/>
      <c r="AY595" s="397"/>
      <c r="AZ595" s="397"/>
      <c r="BA595" s="397"/>
      <c r="BB595" s="397"/>
      <c r="BC595" s="397"/>
    </row>
    <row r="596" spans="1:55" s="122" customFormat="1" hidden="1" x14ac:dyDescent="0.3">
      <c r="A596" s="478" t="s">
        <v>15</v>
      </c>
      <c r="B596" s="452">
        <f t="shared" ref="B596:L597" si="699">B607</f>
        <v>0</v>
      </c>
      <c r="C596" s="452">
        <f t="shared" si="699"/>
        <v>0</v>
      </c>
      <c r="D596" s="452">
        <f t="shared" si="699"/>
        <v>0</v>
      </c>
      <c r="E596" s="452">
        <f t="shared" si="699"/>
        <v>0</v>
      </c>
      <c r="F596" s="452">
        <f t="shared" si="699"/>
        <v>0</v>
      </c>
      <c r="G596" s="452">
        <f t="shared" si="699"/>
        <v>0</v>
      </c>
      <c r="H596" s="452">
        <f t="shared" si="699"/>
        <v>0</v>
      </c>
      <c r="I596" s="452">
        <f t="shared" si="699"/>
        <v>0</v>
      </c>
      <c r="J596" s="452">
        <f t="shared" si="699"/>
        <v>0</v>
      </c>
      <c r="K596" s="452">
        <f t="shared" si="699"/>
        <v>0</v>
      </c>
      <c r="L596" s="459">
        <f t="shared" si="699"/>
        <v>0</v>
      </c>
      <c r="M596" s="117"/>
      <c r="N596" s="117"/>
      <c r="O596" s="117"/>
      <c r="P596" s="117"/>
      <c r="Q596" s="397"/>
      <c r="R596" s="397"/>
      <c r="S596" s="397"/>
      <c r="T596" s="397"/>
      <c r="U596" s="397"/>
      <c r="V596" s="397"/>
      <c r="W596" s="397"/>
      <c r="X596" s="397"/>
      <c r="Y596" s="397"/>
      <c r="Z596" s="397"/>
      <c r="AA596" s="397"/>
      <c r="AB596" s="397"/>
      <c r="AC596" s="397"/>
      <c r="AD596" s="397"/>
      <c r="AE596" s="397"/>
      <c r="AF596" s="397"/>
      <c r="AG596" s="397"/>
      <c r="AH596" s="397"/>
      <c r="AI596" s="397"/>
      <c r="AJ596" s="397"/>
      <c r="AK596" s="397"/>
      <c r="AL596" s="397"/>
      <c r="AM596" s="397"/>
      <c r="AN596" s="397"/>
      <c r="AO596" s="397"/>
      <c r="AP596" s="397"/>
      <c r="AQ596" s="397"/>
      <c r="AR596" s="397"/>
      <c r="AS596" s="397"/>
      <c r="AT596" s="397"/>
      <c r="AU596" s="397"/>
      <c r="AV596" s="397"/>
      <c r="AW596" s="397"/>
      <c r="AX596" s="397"/>
      <c r="AY596" s="397"/>
      <c r="AZ596" s="397"/>
      <c r="BA596" s="397"/>
      <c r="BB596" s="397"/>
      <c r="BC596" s="397"/>
    </row>
    <row r="597" spans="1:55" s="122" customFormat="1" ht="52" x14ac:dyDescent="0.3">
      <c r="A597" s="478" t="s">
        <v>16</v>
      </c>
      <c r="B597" s="452">
        <f t="shared" si="699"/>
        <v>4350000</v>
      </c>
      <c r="C597" s="452">
        <f t="shared" si="699"/>
        <v>0</v>
      </c>
      <c r="D597" s="452">
        <f t="shared" si="699"/>
        <v>0</v>
      </c>
      <c r="E597" s="452">
        <f t="shared" si="699"/>
        <v>0</v>
      </c>
      <c r="F597" s="452">
        <f t="shared" si="699"/>
        <v>0</v>
      </c>
      <c r="G597" s="452">
        <f t="shared" si="699"/>
        <v>725000</v>
      </c>
      <c r="H597" s="452">
        <f t="shared" si="699"/>
        <v>725000</v>
      </c>
      <c r="I597" s="452">
        <f t="shared" si="699"/>
        <v>725000</v>
      </c>
      <c r="J597" s="452">
        <f t="shared" si="699"/>
        <v>725000</v>
      </c>
      <c r="K597" s="452">
        <f t="shared" si="699"/>
        <v>725000</v>
      </c>
      <c r="L597" s="459">
        <f t="shared" si="699"/>
        <v>725000</v>
      </c>
      <c r="M597" s="117"/>
      <c r="N597" s="117"/>
      <c r="O597" s="117"/>
      <c r="P597" s="117"/>
    </row>
    <row r="598" spans="1:55" s="122" customFormat="1" x14ac:dyDescent="0.3">
      <c r="A598" s="502" t="s">
        <v>467</v>
      </c>
      <c r="B598" s="451">
        <f>B602</f>
        <v>12180000</v>
      </c>
      <c r="C598" s="451">
        <f t="shared" ref="C598:L598" si="700">C602</f>
        <v>0</v>
      </c>
      <c r="D598" s="451">
        <f t="shared" si="700"/>
        <v>0</v>
      </c>
      <c r="E598" s="451">
        <f t="shared" si="700"/>
        <v>0</v>
      </c>
      <c r="F598" s="451">
        <f t="shared" si="700"/>
        <v>0</v>
      </c>
      <c r="G598" s="451">
        <f t="shared" si="700"/>
        <v>2030000</v>
      </c>
      <c r="H598" s="451">
        <f t="shared" si="700"/>
        <v>2030000</v>
      </c>
      <c r="I598" s="451">
        <f t="shared" si="700"/>
        <v>2030000</v>
      </c>
      <c r="J598" s="451">
        <f t="shared" si="700"/>
        <v>2030000</v>
      </c>
      <c r="K598" s="451">
        <f t="shared" si="700"/>
        <v>2030000</v>
      </c>
      <c r="L598" s="479">
        <f t="shared" si="700"/>
        <v>2030000</v>
      </c>
      <c r="M598" s="117"/>
      <c r="N598" s="117"/>
      <c r="O598" s="117"/>
      <c r="P598" s="117"/>
      <c r="Q598" s="397"/>
      <c r="R598" s="397"/>
      <c r="S598" s="397"/>
      <c r="T598" s="397"/>
      <c r="U598" s="397"/>
      <c r="V598" s="397"/>
      <c r="W598" s="397"/>
      <c r="X598" s="397"/>
      <c r="Y598" s="397"/>
      <c r="Z598" s="397"/>
      <c r="AA598" s="397"/>
      <c r="AB598" s="397"/>
      <c r="AC598" s="397"/>
      <c r="AD598" s="397"/>
      <c r="AE598" s="397"/>
      <c r="AF598" s="397"/>
      <c r="AG598" s="397"/>
      <c r="AH598" s="397"/>
      <c r="AI598" s="397"/>
      <c r="AJ598" s="397"/>
      <c r="AK598" s="397"/>
      <c r="AL598" s="397"/>
      <c r="AM598" s="397"/>
      <c r="AN598" s="397"/>
      <c r="AO598" s="397"/>
      <c r="AP598" s="397"/>
      <c r="AQ598" s="397"/>
      <c r="AR598" s="397"/>
      <c r="AS598" s="397"/>
      <c r="AT598" s="397"/>
      <c r="AU598" s="397"/>
      <c r="AV598" s="397"/>
      <c r="AW598" s="397"/>
      <c r="AX598" s="397"/>
      <c r="AY598" s="397"/>
      <c r="AZ598" s="397"/>
      <c r="BA598" s="397"/>
      <c r="BB598" s="397"/>
      <c r="BC598" s="397"/>
    </row>
    <row r="599" spans="1:55" s="122" customFormat="1" hidden="1" x14ac:dyDescent="0.3">
      <c r="A599" s="478" t="s">
        <v>15</v>
      </c>
      <c r="B599" s="452">
        <f t="shared" ref="B599:L600" si="701">B603</f>
        <v>0</v>
      </c>
      <c r="C599" s="452">
        <f t="shared" si="701"/>
        <v>0</v>
      </c>
      <c r="D599" s="452">
        <f t="shared" si="701"/>
        <v>0</v>
      </c>
      <c r="E599" s="452">
        <f t="shared" si="701"/>
        <v>0</v>
      </c>
      <c r="F599" s="452">
        <f t="shared" si="701"/>
        <v>0</v>
      </c>
      <c r="G599" s="452">
        <f t="shared" si="701"/>
        <v>0</v>
      </c>
      <c r="H599" s="452">
        <f t="shared" si="701"/>
        <v>0</v>
      </c>
      <c r="I599" s="452">
        <f t="shared" si="701"/>
        <v>0</v>
      </c>
      <c r="J599" s="452">
        <f t="shared" si="701"/>
        <v>0</v>
      </c>
      <c r="K599" s="452">
        <f t="shared" si="701"/>
        <v>0</v>
      </c>
      <c r="L599" s="459">
        <f t="shared" si="701"/>
        <v>0</v>
      </c>
      <c r="M599" s="117"/>
      <c r="N599" s="117"/>
      <c r="O599" s="117"/>
      <c r="P599" s="117"/>
      <c r="Q599" s="397"/>
      <c r="R599" s="397"/>
      <c r="S599" s="397"/>
      <c r="T599" s="397"/>
      <c r="U599" s="397"/>
      <c r="V599" s="397"/>
      <c r="W599" s="397"/>
      <c r="X599" s="397"/>
      <c r="Y599" s="397"/>
      <c r="Z599" s="397"/>
      <c r="AA599" s="397"/>
      <c r="AB599" s="397"/>
      <c r="AC599" s="397"/>
      <c r="AD599" s="397"/>
      <c r="AE599" s="397"/>
      <c r="AF599" s="397"/>
      <c r="AG599" s="397"/>
      <c r="AH599" s="397"/>
      <c r="AI599" s="397"/>
      <c r="AJ599" s="397"/>
      <c r="AK599" s="397"/>
      <c r="AL599" s="397"/>
      <c r="AM599" s="397"/>
      <c r="AN599" s="397"/>
      <c r="AO599" s="397"/>
      <c r="AP599" s="397"/>
      <c r="AQ599" s="397"/>
      <c r="AR599" s="397"/>
      <c r="AS599" s="397"/>
      <c r="AT599" s="397"/>
      <c r="AU599" s="397"/>
      <c r="AV599" s="397"/>
      <c r="AW599" s="397"/>
      <c r="AX599" s="397"/>
      <c r="AY599" s="397"/>
      <c r="AZ599" s="397"/>
      <c r="BA599" s="397"/>
      <c r="BB599" s="397"/>
      <c r="BC599" s="397"/>
    </row>
    <row r="600" spans="1:55" s="122" customFormat="1" ht="52.5" thickBot="1" x14ac:dyDescent="0.35">
      <c r="A600" s="503" t="s">
        <v>16</v>
      </c>
      <c r="B600" s="460">
        <f t="shared" si="701"/>
        <v>12180000</v>
      </c>
      <c r="C600" s="460">
        <f t="shared" si="701"/>
        <v>0</v>
      </c>
      <c r="D600" s="460">
        <f t="shared" si="701"/>
        <v>0</v>
      </c>
      <c r="E600" s="460">
        <f t="shared" si="701"/>
        <v>0</v>
      </c>
      <c r="F600" s="460">
        <f t="shared" si="701"/>
        <v>0</v>
      </c>
      <c r="G600" s="460">
        <f t="shared" si="701"/>
        <v>2030000</v>
      </c>
      <c r="H600" s="460">
        <f t="shared" si="701"/>
        <v>2030000</v>
      </c>
      <c r="I600" s="460">
        <f t="shared" si="701"/>
        <v>2030000</v>
      </c>
      <c r="J600" s="460">
        <f t="shared" si="701"/>
        <v>2030000</v>
      </c>
      <c r="K600" s="460">
        <f t="shared" si="701"/>
        <v>2030000</v>
      </c>
      <c r="L600" s="461">
        <f t="shared" si="701"/>
        <v>2030000</v>
      </c>
      <c r="M600" s="117"/>
      <c r="N600" s="117"/>
      <c r="O600" s="117"/>
      <c r="P600" s="117"/>
    </row>
    <row r="601" spans="1:55" s="122" customFormat="1" x14ac:dyDescent="0.3">
      <c r="A601" s="490" t="s">
        <v>535</v>
      </c>
      <c r="B601" s="491">
        <f>B603+B604</f>
        <v>12180000</v>
      </c>
      <c r="C601" s="491">
        <f t="shared" ref="C601" si="702">C603+C604</f>
        <v>0</v>
      </c>
      <c r="D601" s="491">
        <f t="shared" ref="D601" si="703">D603+D604</f>
        <v>0</v>
      </c>
      <c r="E601" s="491">
        <f t="shared" ref="E601" si="704">E603+E604</f>
        <v>0</v>
      </c>
      <c r="F601" s="491">
        <f t="shared" ref="F601" si="705">F603+F604</f>
        <v>0</v>
      </c>
      <c r="G601" s="491">
        <f t="shared" ref="G601" si="706">G603+G604</f>
        <v>2030000</v>
      </c>
      <c r="H601" s="491">
        <f t="shared" ref="H601" si="707">H603+H604</f>
        <v>2030000</v>
      </c>
      <c r="I601" s="491">
        <f t="shared" ref="I601" si="708">I603+I604</f>
        <v>2030000</v>
      </c>
      <c r="J601" s="491">
        <f t="shared" ref="J601" si="709">J603+J604</f>
        <v>2030000</v>
      </c>
      <c r="K601" s="491">
        <f t="shared" ref="K601" si="710">K603+K604</f>
        <v>2030000</v>
      </c>
      <c r="L601" s="492">
        <f t="shared" ref="L601" si="711">L603+L604</f>
        <v>2030000</v>
      </c>
      <c r="M601" s="117"/>
      <c r="N601" s="117"/>
      <c r="O601" s="117"/>
      <c r="P601" s="117"/>
    </row>
    <row r="602" spans="1:55" s="467" customFormat="1" x14ac:dyDescent="0.3">
      <c r="A602" s="547" t="s">
        <v>467</v>
      </c>
      <c r="B602" s="545">
        <f>B603+B604</f>
        <v>12180000</v>
      </c>
      <c r="C602" s="545">
        <f t="shared" ref="C602:L602" si="712">C603+C604</f>
        <v>0</v>
      </c>
      <c r="D602" s="545">
        <f t="shared" si="712"/>
        <v>0</v>
      </c>
      <c r="E602" s="545">
        <f t="shared" si="712"/>
        <v>0</v>
      </c>
      <c r="F602" s="545">
        <f t="shared" si="712"/>
        <v>0</v>
      </c>
      <c r="G602" s="545">
        <f t="shared" si="712"/>
        <v>2030000</v>
      </c>
      <c r="H602" s="545">
        <f t="shared" si="712"/>
        <v>2030000</v>
      </c>
      <c r="I602" s="545">
        <f t="shared" si="712"/>
        <v>2030000</v>
      </c>
      <c r="J602" s="545">
        <f t="shared" si="712"/>
        <v>2030000</v>
      </c>
      <c r="K602" s="545">
        <f t="shared" si="712"/>
        <v>2030000</v>
      </c>
      <c r="L602" s="546">
        <f t="shared" si="712"/>
        <v>2030000</v>
      </c>
      <c r="M602" s="117"/>
      <c r="N602" s="117"/>
      <c r="O602" s="117"/>
      <c r="P602" s="117"/>
    </row>
    <row r="603" spans="1:55" s="122" customFormat="1" ht="11.25" hidden="1" customHeight="1" x14ac:dyDescent="0.3">
      <c r="A603" s="406" t="s">
        <v>15</v>
      </c>
      <c r="B603" s="407">
        <f>'3.PIELIKUMS'!L66</f>
        <v>0</v>
      </c>
      <c r="C603" s="407">
        <v>0</v>
      </c>
      <c r="D603" s="407">
        <v>0</v>
      </c>
      <c r="E603" s="407">
        <v>0</v>
      </c>
      <c r="F603" s="407">
        <v>0</v>
      </c>
      <c r="G603" s="407">
        <f>$B$603/6</f>
        <v>0</v>
      </c>
      <c r="H603" s="407">
        <f t="shared" ref="H603:L603" si="713">$B$603/6</f>
        <v>0</v>
      </c>
      <c r="I603" s="407">
        <f t="shared" si="713"/>
        <v>0</v>
      </c>
      <c r="J603" s="407">
        <f t="shared" si="713"/>
        <v>0</v>
      </c>
      <c r="K603" s="407">
        <f t="shared" si="713"/>
        <v>0</v>
      </c>
      <c r="L603" s="408">
        <f t="shared" si="713"/>
        <v>0</v>
      </c>
      <c r="M603" s="117"/>
      <c r="N603" s="117"/>
      <c r="O603" s="117"/>
      <c r="P603" s="117"/>
    </row>
    <row r="604" spans="1:55" s="122" customFormat="1" ht="52" x14ac:dyDescent="0.3">
      <c r="A604" s="406" t="s">
        <v>16</v>
      </c>
      <c r="B604" s="407">
        <f>'3.PIELIKUMS'!J66</f>
        <v>12180000</v>
      </c>
      <c r="C604" s="407">
        <v>0</v>
      </c>
      <c r="D604" s="407">
        <v>0</v>
      </c>
      <c r="E604" s="407">
        <v>0</v>
      </c>
      <c r="F604" s="407">
        <v>0</v>
      </c>
      <c r="G604" s="407">
        <f>$B$604/6</f>
        <v>2030000</v>
      </c>
      <c r="H604" s="407">
        <f t="shared" ref="H604:L604" si="714">$B$604/6</f>
        <v>2030000</v>
      </c>
      <c r="I604" s="407">
        <f t="shared" si="714"/>
        <v>2030000</v>
      </c>
      <c r="J604" s="407">
        <f t="shared" si="714"/>
        <v>2030000</v>
      </c>
      <c r="K604" s="407">
        <f t="shared" si="714"/>
        <v>2030000</v>
      </c>
      <c r="L604" s="408">
        <f t="shared" si="714"/>
        <v>2030000</v>
      </c>
      <c r="M604" s="117"/>
      <c r="N604" s="117"/>
      <c r="O604" s="117"/>
      <c r="P604" s="117"/>
    </row>
    <row r="605" spans="1:55" s="122" customFormat="1" ht="26" x14ac:dyDescent="0.3">
      <c r="A605" s="402" t="s">
        <v>536</v>
      </c>
      <c r="B605" s="403">
        <f>B607+B608</f>
        <v>4350000</v>
      </c>
      <c r="C605" s="403">
        <f t="shared" ref="C605" si="715">C607+C608</f>
        <v>0</v>
      </c>
      <c r="D605" s="403">
        <f t="shared" ref="D605" si="716">D607+D608</f>
        <v>0</v>
      </c>
      <c r="E605" s="403">
        <f t="shared" ref="E605" si="717">E607+E608</f>
        <v>0</v>
      </c>
      <c r="F605" s="403">
        <f t="shared" ref="F605" si="718">F607+F608</f>
        <v>0</v>
      </c>
      <c r="G605" s="403">
        <f t="shared" ref="G605" si="719">G607+G608</f>
        <v>725000</v>
      </c>
      <c r="H605" s="403">
        <f t="shared" ref="H605" si="720">H607+H608</f>
        <v>725000</v>
      </c>
      <c r="I605" s="403">
        <f t="shared" ref="I605" si="721">I607+I608</f>
        <v>725000</v>
      </c>
      <c r="J605" s="403">
        <f t="shared" ref="J605" si="722">J607+J608</f>
        <v>725000</v>
      </c>
      <c r="K605" s="403">
        <f t="shared" ref="K605" si="723">K607+K608</f>
        <v>725000</v>
      </c>
      <c r="L605" s="404">
        <f t="shared" ref="L605" si="724">L607+L608</f>
        <v>725000</v>
      </c>
      <c r="M605" s="117"/>
      <c r="N605" s="117"/>
      <c r="O605" s="117"/>
      <c r="P605" s="117"/>
    </row>
    <row r="606" spans="1:55" s="467" customFormat="1" x14ac:dyDescent="0.3">
      <c r="A606" s="547" t="s">
        <v>500</v>
      </c>
      <c r="B606" s="545">
        <f>B607+B608</f>
        <v>4350000</v>
      </c>
      <c r="C606" s="545">
        <f t="shared" ref="C606:L606" si="725">C607+C608</f>
        <v>0</v>
      </c>
      <c r="D606" s="545">
        <f t="shared" si="725"/>
        <v>0</v>
      </c>
      <c r="E606" s="545">
        <f t="shared" si="725"/>
        <v>0</v>
      </c>
      <c r="F606" s="545">
        <f t="shared" si="725"/>
        <v>0</v>
      </c>
      <c r="G606" s="545">
        <f t="shared" si="725"/>
        <v>725000</v>
      </c>
      <c r="H606" s="545">
        <f t="shared" si="725"/>
        <v>725000</v>
      </c>
      <c r="I606" s="545">
        <f t="shared" si="725"/>
        <v>725000</v>
      </c>
      <c r="J606" s="545">
        <f t="shared" si="725"/>
        <v>725000</v>
      </c>
      <c r="K606" s="545">
        <f t="shared" si="725"/>
        <v>725000</v>
      </c>
      <c r="L606" s="546">
        <f t="shared" si="725"/>
        <v>725000</v>
      </c>
      <c r="M606" s="117"/>
      <c r="N606" s="117"/>
      <c r="O606" s="117"/>
      <c r="P606" s="117"/>
    </row>
    <row r="607" spans="1:55" s="122" customFormat="1" hidden="1" x14ac:dyDescent="0.3">
      <c r="A607" s="406" t="s">
        <v>15</v>
      </c>
      <c r="B607" s="407">
        <v>0</v>
      </c>
      <c r="C607" s="407">
        <v>0</v>
      </c>
      <c r="D607" s="407">
        <v>0</v>
      </c>
      <c r="E607" s="407">
        <v>0</v>
      </c>
      <c r="F607" s="407">
        <v>0</v>
      </c>
      <c r="G607" s="407">
        <f>$B$607/6</f>
        <v>0</v>
      </c>
      <c r="H607" s="407">
        <f t="shared" ref="H607:L607" si="726">$B$607/6</f>
        <v>0</v>
      </c>
      <c r="I607" s="407">
        <f t="shared" si="726"/>
        <v>0</v>
      </c>
      <c r="J607" s="407">
        <f t="shared" si="726"/>
        <v>0</v>
      </c>
      <c r="K607" s="407">
        <f t="shared" si="726"/>
        <v>0</v>
      </c>
      <c r="L607" s="408">
        <f t="shared" si="726"/>
        <v>0</v>
      </c>
      <c r="M607" s="117"/>
      <c r="N607" s="117"/>
      <c r="O607" s="117"/>
      <c r="P607" s="117"/>
    </row>
    <row r="608" spans="1:55" s="122" customFormat="1" ht="52" x14ac:dyDescent="0.3">
      <c r="A608" s="406" t="s">
        <v>16</v>
      </c>
      <c r="B608" s="407">
        <f>'3.PIELIKUMS'!J67</f>
        <v>4350000</v>
      </c>
      <c r="C608" s="407">
        <v>0</v>
      </c>
      <c r="D608" s="407">
        <v>0</v>
      </c>
      <c r="E608" s="407">
        <v>0</v>
      </c>
      <c r="F608" s="407">
        <v>0</v>
      </c>
      <c r="G608" s="407">
        <f>$B$608/6</f>
        <v>725000</v>
      </c>
      <c r="H608" s="407">
        <f t="shared" ref="H608:L608" si="727">$B$608/6</f>
        <v>725000</v>
      </c>
      <c r="I608" s="407">
        <f t="shared" si="727"/>
        <v>725000</v>
      </c>
      <c r="J608" s="407">
        <f t="shared" si="727"/>
        <v>725000</v>
      </c>
      <c r="K608" s="407">
        <f t="shared" si="727"/>
        <v>725000</v>
      </c>
      <c r="L608" s="408">
        <f t="shared" si="727"/>
        <v>725000</v>
      </c>
      <c r="M608" s="117"/>
      <c r="N608" s="117"/>
      <c r="O608" s="117"/>
      <c r="P608" s="117"/>
    </row>
    <row r="609" spans="1:55" s="122" customFormat="1" ht="39" x14ac:dyDescent="0.3">
      <c r="A609" s="402" t="s">
        <v>537</v>
      </c>
      <c r="B609" s="403">
        <f>B611+B612</f>
        <v>6400000</v>
      </c>
      <c r="C609" s="403">
        <f t="shared" ref="C609" si="728">C611+C612</f>
        <v>0</v>
      </c>
      <c r="D609" s="403">
        <f t="shared" ref="D609" si="729">D611+D612</f>
        <v>0</v>
      </c>
      <c r="E609" s="403">
        <f t="shared" ref="E609" si="730">E611+E612</f>
        <v>0</v>
      </c>
      <c r="F609" s="403">
        <f t="shared" ref="F609" si="731">F611+F612</f>
        <v>0</v>
      </c>
      <c r="G609" s="403">
        <f t="shared" ref="G609" si="732">G611+G612</f>
        <v>1066666.6666666667</v>
      </c>
      <c r="H609" s="403">
        <f t="shared" ref="H609" si="733">H611+H612</f>
        <v>1066666.6666666667</v>
      </c>
      <c r="I609" s="403">
        <f t="shared" ref="I609" si="734">I611+I612</f>
        <v>1066666.6666666667</v>
      </c>
      <c r="J609" s="403">
        <f t="shared" ref="J609" si="735">J611+J612</f>
        <v>1066666.6666666667</v>
      </c>
      <c r="K609" s="403">
        <f t="shared" ref="K609" si="736">K611+K612</f>
        <v>1066666.6666666667</v>
      </c>
      <c r="L609" s="404">
        <f t="shared" ref="L609" si="737">L611+L612</f>
        <v>1066666.6666666667</v>
      </c>
      <c r="M609" s="117"/>
      <c r="N609" s="117"/>
      <c r="O609" s="117"/>
      <c r="P609" s="117"/>
    </row>
    <row r="610" spans="1:55" s="467" customFormat="1" x14ac:dyDescent="0.3">
      <c r="A610" s="547" t="s">
        <v>534</v>
      </c>
      <c r="B610" s="545">
        <f>B611+B612</f>
        <v>6400000</v>
      </c>
      <c r="C610" s="545">
        <f t="shared" ref="C610:L610" si="738">C611+C612</f>
        <v>0</v>
      </c>
      <c r="D610" s="545">
        <f t="shared" si="738"/>
        <v>0</v>
      </c>
      <c r="E610" s="545">
        <f t="shared" si="738"/>
        <v>0</v>
      </c>
      <c r="F610" s="545">
        <f t="shared" si="738"/>
        <v>0</v>
      </c>
      <c r="G610" s="545">
        <f t="shared" si="738"/>
        <v>1066666.6666666667</v>
      </c>
      <c r="H610" s="545">
        <f t="shared" si="738"/>
        <v>1066666.6666666667</v>
      </c>
      <c r="I610" s="545">
        <f t="shared" si="738"/>
        <v>1066666.6666666667</v>
      </c>
      <c r="J610" s="545">
        <f t="shared" si="738"/>
        <v>1066666.6666666667</v>
      </c>
      <c r="K610" s="545">
        <f t="shared" si="738"/>
        <v>1066666.6666666667</v>
      </c>
      <c r="L610" s="546">
        <f t="shared" si="738"/>
        <v>1066666.6666666667</v>
      </c>
      <c r="M610" s="117"/>
      <c r="N610" s="117"/>
      <c r="O610" s="117"/>
      <c r="P610" s="117"/>
    </row>
    <row r="611" spans="1:55" s="122" customFormat="1" x14ac:dyDescent="0.3">
      <c r="A611" s="406" t="s">
        <v>15</v>
      </c>
      <c r="B611" s="407">
        <f>'3.PIELIKUMS'!J68</f>
        <v>6400000</v>
      </c>
      <c r="C611" s="407">
        <v>0</v>
      </c>
      <c r="D611" s="407">
        <v>0</v>
      </c>
      <c r="E611" s="407">
        <v>0</v>
      </c>
      <c r="F611" s="407">
        <v>0</v>
      </c>
      <c r="G611" s="407">
        <f>$B$611/6</f>
        <v>1066666.6666666667</v>
      </c>
      <c r="H611" s="407">
        <f t="shared" ref="H611:L611" si="739">$B$611/6</f>
        <v>1066666.6666666667</v>
      </c>
      <c r="I611" s="407">
        <f t="shared" si="739"/>
        <v>1066666.6666666667</v>
      </c>
      <c r="J611" s="407">
        <f t="shared" si="739"/>
        <v>1066666.6666666667</v>
      </c>
      <c r="K611" s="407">
        <f t="shared" si="739"/>
        <v>1066666.6666666667</v>
      </c>
      <c r="L611" s="408">
        <f t="shared" si="739"/>
        <v>1066666.6666666667</v>
      </c>
      <c r="M611" s="117"/>
      <c r="N611" s="117"/>
      <c r="O611" s="117"/>
      <c r="P611" s="117"/>
    </row>
    <row r="612" spans="1:55" s="122" customFormat="1" ht="52" hidden="1" x14ac:dyDescent="0.3">
      <c r="A612" s="406" t="s">
        <v>16</v>
      </c>
      <c r="B612" s="407">
        <v>0</v>
      </c>
      <c r="C612" s="407">
        <v>0</v>
      </c>
      <c r="D612" s="407">
        <v>0</v>
      </c>
      <c r="E612" s="407">
        <v>0</v>
      </c>
      <c r="F612" s="407">
        <v>0</v>
      </c>
      <c r="G612" s="407">
        <f>$B$612/6</f>
        <v>0</v>
      </c>
      <c r="H612" s="407">
        <f t="shared" ref="H612:L612" si="740">$B$612/6</f>
        <v>0</v>
      </c>
      <c r="I612" s="407">
        <f t="shared" si="740"/>
        <v>0</v>
      </c>
      <c r="J612" s="407">
        <f t="shared" si="740"/>
        <v>0</v>
      </c>
      <c r="K612" s="407">
        <f t="shared" si="740"/>
        <v>0</v>
      </c>
      <c r="L612" s="408">
        <f t="shared" si="740"/>
        <v>0</v>
      </c>
      <c r="M612" s="117"/>
      <c r="N612" s="117"/>
      <c r="O612" s="117"/>
      <c r="P612" s="117"/>
    </row>
    <row r="613" spans="1:55" s="122" customFormat="1" ht="78" x14ac:dyDescent="0.3">
      <c r="A613" s="402" t="s">
        <v>538</v>
      </c>
      <c r="B613" s="403">
        <f>B615+B616</f>
        <v>52200000</v>
      </c>
      <c r="C613" s="403">
        <f t="shared" ref="C613" si="741">C615+C616</f>
        <v>0</v>
      </c>
      <c r="D613" s="403">
        <f t="shared" ref="D613" si="742">D615+D616</f>
        <v>0</v>
      </c>
      <c r="E613" s="403">
        <f t="shared" ref="E613" si="743">E615+E616</f>
        <v>0</v>
      </c>
      <c r="F613" s="403">
        <f t="shared" ref="F613" si="744">F615+F616</f>
        <v>0</v>
      </c>
      <c r="G613" s="403">
        <f t="shared" ref="G613" si="745">G615+G616</f>
        <v>8700000</v>
      </c>
      <c r="H613" s="403">
        <f t="shared" ref="H613" si="746">H615+H616</f>
        <v>8700000</v>
      </c>
      <c r="I613" s="403">
        <f t="shared" ref="I613" si="747">I615+I616</f>
        <v>8700000</v>
      </c>
      <c r="J613" s="403">
        <f t="shared" ref="J613" si="748">J615+J616</f>
        <v>8700000</v>
      </c>
      <c r="K613" s="403">
        <f t="shared" ref="K613" si="749">K615+K616</f>
        <v>8700000</v>
      </c>
      <c r="L613" s="404">
        <f t="shared" ref="L613" si="750">L615+L616</f>
        <v>8700000</v>
      </c>
      <c r="M613" s="117"/>
      <c r="N613" s="117"/>
      <c r="O613" s="117"/>
      <c r="P613" s="117"/>
    </row>
    <row r="614" spans="1:55" s="469" customFormat="1" x14ac:dyDescent="0.3">
      <c r="A614" s="547" t="s">
        <v>464</v>
      </c>
      <c r="B614" s="545">
        <f>B615+B616</f>
        <v>52200000</v>
      </c>
      <c r="C614" s="545">
        <f t="shared" ref="C614:L614" si="751">C615+C616</f>
        <v>0</v>
      </c>
      <c r="D614" s="545">
        <f t="shared" si="751"/>
        <v>0</v>
      </c>
      <c r="E614" s="545">
        <f t="shared" si="751"/>
        <v>0</v>
      </c>
      <c r="F614" s="545">
        <f t="shared" si="751"/>
        <v>0</v>
      </c>
      <c r="G614" s="545">
        <f t="shared" si="751"/>
        <v>8700000</v>
      </c>
      <c r="H614" s="545">
        <f t="shared" si="751"/>
        <v>8700000</v>
      </c>
      <c r="I614" s="545">
        <f t="shared" si="751"/>
        <v>8700000</v>
      </c>
      <c r="J614" s="545">
        <f t="shared" si="751"/>
        <v>8700000</v>
      </c>
      <c r="K614" s="545">
        <f t="shared" si="751"/>
        <v>8700000</v>
      </c>
      <c r="L614" s="546">
        <f t="shared" si="751"/>
        <v>8700000</v>
      </c>
      <c r="M614" s="117"/>
      <c r="N614" s="117"/>
      <c r="O614" s="117"/>
      <c r="P614" s="117"/>
      <c r="Q614" s="468"/>
      <c r="R614" s="468"/>
      <c r="S614" s="468"/>
      <c r="T614" s="468"/>
      <c r="U614" s="468"/>
      <c r="V614" s="468"/>
      <c r="W614" s="468"/>
      <c r="X614" s="468"/>
      <c r="Y614" s="468"/>
      <c r="Z614" s="468"/>
      <c r="AA614" s="468"/>
      <c r="AB614" s="468"/>
      <c r="AC614" s="468"/>
      <c r="AD614" s="468"/>
      <c r="AE614" s="468"/>
      <c r="AF614" s="468"/>
      <c r="AG614" s="468"/>
      <c r="AH614" s="468"/>
      <c r="AI614" s="468"/>
      <c r="AJ614" s="468"/>
      <c r="AK614" s="468"/>
      <c r="AL614" s="468"/>
      <c r="AM614" s="468"/>
      <c r="AN614" s="468"/>
      <c r="AO614" s="468"/>
      <c r="AP614" s="468"/>
      <c r="AQ614" s="468"/>
      <c r="AR614" s="468"/>
      <c r="AS614" s="468"/>
      <c r="AT614" s="468"/>
      <c r="AU614" s="468"/>
      <c r="AV614" s="468"/>
      <c r="AW614" s="468"/>
      <c r="AX614" s="468"/>
      <c r="AY614" s="468"/>
      <c r="AZ614" s="468"/>
      <c r="BA614" s="468"/>
      <c r="BB614" s="468"/>
      <c r="BC614" s="468"/>
    </row>
    <row r="615" spans="1:55" s="122" customFormat="1" hidden="1" x14ac:dyDescent="0.3">
      <c r="A615" s="406" t="s">
        <v>15</v>
      </c>
      <c r="B615" s="407">
        <v>0</v>
      </c>
      <c r="C615" s="407">
        <v>0</v>
      </c>
      <c r="D615" s="407">
        <v>0</v>
      </c>
      <c r="E615" s="407">
        <v>0</v>
      </c>
      <c r="F615" s="407">
        <v>0</v>
      </c>
      <c r="G615" s="407">
        <f>$B$615/6</f>
        <v>0</v>
      </c>
      <c r="H615" s="407">
        <f t="shared" ref="H615:L615" si="752">$B$615/6</f>
        <v>0</v>
      </c>
      <c r="I615" s="407">
        <f t="shared" si="752"/>
        <v>0</v>
      </c>
      <c r="J615" s="407">
        <f t="shared" si="752"/>
        <v>0</v>
      </c>
      <c r="K615" s="407">
        <f t="shared" si="752"/>
        <v>0</v>
      </c>
      <c r="L615" s="408">
        <f t="shared" si="752"/>
        <v>0</v>
      </c>
      <c r="M615" s="117"/>
      <c r="N615" s="117"/>
      <c r="O615" s="117"/>
      <c r="P615" s="117"/>
    </row>
    <row r="616" spans="1:55" s="122" customFormat="1" ht="52" x14ac:dyDescent="0.3">
      <c r="A616" s="406" t="s">
        <v>16</v>
      </c>
      <c r="B616" s="407">
        <f>'3.PIELIKUMS'!J69</f>
        <v>52200000</v>
      </c>
      <c r="C616" s="407">
        <v>0</v>
      </c>
      <c r="D616" s="407">
        <v>0</v>
      </c>
      <c r="E616" s="407">
        <v>0</v>
      </c>
      <c r="F616" s="407">
        <v>0</v>
      </c>
      <c r="G616" s="407">
        <f>$B$616/6</f>
        <v>8700000</v>
      </c>
      <c r="H616" s="407">
        <f t="shared" ref="H616:L616" si="753">$B$616/6</f>
        <v>8700000</v>
      </c>
      <c r="I616" s="407">
        <f t="shared" si="753"/>
        <v>8700000</v>
      </c>
      <c r="J616" s="407">
        <f t="shared" si="753"/>
        <v>8700000</v>
      </c>
      <c r="K616" s="407">
        <f t="shared" si="753"/>
        <v>8700000</v>
      </c>
      <c r="L616" s="408">
        <f t="shared" si="753"/>
        <v>8700000</v>
      </c>
      <c r="M616" s="117"/>
      <c r="N616" s="117"/>
      <c r="O616" s="117"/>
      <c r="P616" s="117"/>
    </row>
    <row r="617" spans="1:55" s="122" customFormat="1" ht="52" x14ac:dyDescent="0.3">
      <c r="A617" s="402" t="s">
        <v>539</v>
      </c>
      <c r="B617" s="403">
        <f>B619+B620</f>
        <v>0</v>
      </c>
      <c r="C617" s="403">
        <f t="shared" ref="C617" si="754">C619+C620</f>
        <v>0</v>
      </c>
      <c r="D617" s="403">
        <f t="shared" ref="D617" si="755">D619+D620</f>
        <v>0</v>
      </c>
      <c r="E617" s="403">
        <f t="shared" ref="E617" si="756">E619+E620</f>
        <v>0</v>
      </c>
      <c r="F617" s="403">
        <f t="shared" ref="F617" si="757">F619+F620</f>
        <v>0</v>
      </c>
      <c r="G617" s="403">
        <f t="shared" ref="G617" si="758">G619+G620</f>
        <v>0</v>
      </c>
      <c r="H617" s="403">
        <f t="shared" ref="H617" si="759">H619+H620</f>
        <v>0</v>
      </c>
      <c r="I617" s="403">
        <f t="shared" ref="I617" si="760">I619+I620</f>
        <v>0</v>
      </c>
      <c r="J617" s="403">
        <f t="shared" ref="J617" si="761">J619+J620</f>
        <v>0</v>
      </c>
      <c r="K617" s="403">
        <f t="shared" ref="K617" si="762">K619+K620</f>
        <v>0</v>
      </c>
      <c r="L617" s="404">
        <f t="shared" ref="L617" si="763">L619+L620</f>
        <v>0</v>
      </c>
      <c r="M617" s="117"/>
      <c r="N617" s="117"/>
      <c r="O617" s="117"/>
      <c r="P617" s="117"/>
    </row>
    <row r="618" spans="1:55" s="469" customFormat="1" ht="13.5" thickBot="1" x14ac:dyDescent="0.35">
      <c r="A618" s="548" t="s">
        <v>464</v>
      </c>
      <c r="B618" s="549">
        <f>B619+B620</f>
        <v>0</v>
      </c>
      <c r="C618" s="549">
        <f t="shared" ref="C618:L618" si="764">C619+C620</f>
        <v>0</v>
      </c>
      <c r="D618" s="549">
        <f t="shared" si="764"/>
        <v>0</v>
      </c>
      <c r="E618" s="549">
        <f t="shared" si="764"/>
        <v>0</v>
      </c>
      <c r="F618" s="549">
        <f t="shared" si="764"/>
        <v>0</v>
      </c>
      <c r="G618" s="549">
        <f t="shared" si="764"/>
        <v>0</v>
      </c>
      <c r="H618" s="549">
        <f t="shared" si="764"/>
        <v>0</v>
      </c>
      <c r="I618" s="549">
        <f t="shared" si="764"/>
        <v>0</v>
      </c>
      <c r="J618" s="549">
        <f t="shared" si="764"/>
        <v>0</v>
      </c>
      <c r="K618" s="549">
        <f t="shared" si="764"/>
        <v>0</v>
      </c>
      <c r="L618" s="550">
        <f t="shared" si="764"/>
        <v>0</v>
      </c>
      <c r="M618" s="117"/>
      <c r="N618" s="117"/>
      <c r="O618" s="117"/>
      <c r="P618" s="117"/>
      <c r="Q618" s="468"/>
      <c r="R618" s="468"/>
      <c r="S618" s="468"/>
      <c r="T618" s="468"/>
      <c r="U618" s="468"/>
      <c r="V618" s="468"/>
      <c r="W618" s="468"/>
      <c r="X618" s="468"/>
      <c r="Y618" s="468"/>
      <c r="Z618" s="468"/>
      <c r="AA618" s="468"/>
      <c r="AB618" s="468"/>
      <c r="AC618" s="468"/>
      <c r="AD618" s="468"/>
      <c r="AE618" s="468"/>
      <c r="AF618" s="468"/>
      <c r="AG618" s="468"/>
      <c r="AH618" s="468"/>
      <c r="AI618" s="468"/>
      <c r="AJ618" s="468"/>
      <c r="AK618" s="468"/>
      <c r="AL618" s="468"/>
      <c r="AM618" s="468"/>
      <c r="AN618" s="468"/>
      <c r="AO618" s="468"/>
      <c r="AP618" s="468"/>
      <c r="AQ618" s="468"/>
      <c r="AR618" s="468"/>
      <c r="AS618" s="468"/>
      <c r="AT618" s="468"/>
      <c r="AU618" s="468"/>
      <c r="AV618" s="468"/>
      <c r="AW618" s="468"/>
      <c r="AX618" s="468"/>
      <c r="AY618" s="468"/>
      <c r="AZ618" s="468"/>
      <c r="BA618" s="468"/>
      <c r="BB618" s="468"/>
      <c r="BC618" s="468"/>
    </row>
    <row r="619" spans="1:55" s="122" customFormat="1" hidden="1" x14ac:dyDescent="0.3">
      <c r="A619" s="279" t="s">
        <v>15</v>
      </c>
      <c r="B619" s="431">
        <v>0</v>
      </c>
      <c r="C619" s="431">
        <v>0</v>
      </c>
      <c r="D619" s="431">
        <v>0</v>
      </c>
      <c r="E619" s="431">
        <v>0</v>
      </c>
      <c r="F619" s="431">
        <v>0</v>
      </c>
      <c r="G619" s="431">
        <f>$B$619/6</f>
        <v>0</v>
      </c>
      <c r="H619" s="430">
        <f t="shared" ref="H619:L619" si="765">$B$619/6</f>
        <v>0</v>
      </c>
      <c r="I619" s="430">
        <f t="shared" si="765"/>
        <v>0</v>
      </c>
      <c r="J619" s="430">
        <f t="shared" si="765"/>
        <v>0</v>
      </c>
      <c r="K619" s="430">
        <f t="shared" si="765"/>
        <v>0</v>
      </c>
      <c r="L619" s="535">
        <f t="shared" si="765"/>
        <v>0</v>
      </c>
      <c r="M619" s="117"/>
      <c r="N619" s="117"/>
      <c r="O619" s="117"/>
      <c r="P619" s="117"/>
    </row>
    <row r="620" spans="1:55" s="122" customFormat="1" ht="52" hidden="1" x14ac:dyDescent="0.3">
      <c r="A620" s="176" t="s">
        <v>16</v>
      </c>
      <c r="B620" s="519">
        <f>'3.PIELIKUMS'!K70</f>
        <v>0</v>
      </c>
      <c r="C620" s="519">
        <v>0</v>
      </c>
      <c r="D620" s="519">
        <v>0</v>
      </c>
      <c r="E620" s="519">
        <v>0</v>
      </c>
      <c r="F620" s="519">
        <v>0</v>
      </c>
      <c r="G620" s="519">
        <f>$B$620/6</f>
        <v>0</v>
      </c>
      <c r="H620" s="183">
        <f t="shared" ref="H620:L620" si="766">$B$620/6</f>
        <v>0</v>
      </c>
      <c r="I620" s="183">
        <f t="shared" si="766"/>
        <v>0</v>
      </c>
      <c r="J620" s="183">
        <f t="shared" si="766"/>
        <v>0</v>
      </c>
      <c r="K620" s="183">
        <f t="shared" si="766"/>
        <v>0</v>
      </c>
      <c r="L620" s="184">
        <f t="shared" si="766"/>
        <v>0</v>
      </c>
      <c r="M620" s="117"/>
      <c r="N620" s="117"/>
      <c r="O620" s="117"/>
      <c r="P620" s="117"/>
    </row>
    <row r="621" spans="1:55" s="122" customFormat="1" ht="13.5" thickBot="1" x14ac:dyDescent="0.35">
      <c r="A621" s="667" t="s">
        <v>540</v>
      </c>
      <c r="B621" s="668"/>
      <c r="C621" s="668"/>
      <c r="D621" s="668"/>
      <c r="E621" s="668"/>
      <c r="F621" s="668"/>
      <c r="G621" s="668"/>
      <c r="H621" s="668"/>
      <c r="I621" s="668"/>
      <c r="J621" s="668"/>
      <c r="K621" s="668"/>
      <c r="L621" s="669"/>
      <c r="M621" s="117"/>
      <c r="N621" s="117"/>
      <c r="O621" s="117"/>
      <c r="P621" s="117"/>
    </row>
    <row r="622" spans="1:55" s="122" customFormat="1" ht="17.25" customHeight="1" x14ac:dyDescent="0.3">
      <c r="A622" s="470" t="s">
        <v>9</v>
      </c>
      <c r="B622" s="247">
        <f>B626</f>
        <v>721001429</v>
      </c>
      <c r="C622" s="247">
        <f t="shared" ref="C622:L622" si="767">C626</f>
        <v>0</v>
      </c>
      <c r="D622" s="247">
        <f t="shared" si="767"/>
        <v>0</v>
      </c>
      <c r="E622" s="247">
        <f t="shared" si="767"/>
        <v>0</v>
      </c>
      <c r="F622" s="247">
        <f t="shared" si="767"/>
        <v>0</v>
      </c>
      <c r="G622" s="247">
        <f t="shared" si="767"/>
        <v>120166904.83333333</v>
      </c>
      <c r="H622" s="247">
        <f t="shared" si="767"/>
        <v>120166904.83333333</v>
      </c>
      <c r="I622" s="247">
        <f t="shared" si="767"/>
        <v>120166904.83333333</v>
      </c>
      <c r="J622" s="247">
        <f t="shared" si="767"/>
        <v>120166904.83333333</v>
      </c>
      <c r="K622" s="247">
        <f t="shared" si="767"/>
        <v>120166904.83333333</v>
      </c>
      <c r="L622" s="280">
        <f t="shared" si="767"/>
        <v>120166904.83333333</v>
      </c>
      <c r="M622" s="117"/>
      <c r="N622" s="117"/>
      <c r="O622" s="117"/>
      <c r="P622" s="117"/>
    </row>
    <row r="623" spans="1:55" hidden="1" x14ac:dyDescent="0.3">
      <c r="A623" s="107" t="s">
        <v>10</v>
      </c>
      <c r="B623" s="171"/>
      <c r="C623" s="171"/>
      <c r="D623" s="171"/>
      <c r="E623" s="171"/>
      <c r="F623" s="171"/>
      <c r="G623" s="171"/>
      <c r="H623" s="171"/>
      <c r="I623" s="171"/>
      <c r="J623" s="171"/>
      <c r="K623" s="171"/>
      <c r="L623" s="172"/>
    </row>
    <row r="624" spans="1:55" hidden="1" x14ac:dyDescent="0.3">
      <c r="A624" s="107" t="s">
        <v>11</v>
      </c>
      <c r="B624" s="171"/>
      <c r="C624" s="171"/>
      <c r="D624" s="171"/>
      <c r="E624" s="171"/>
      <c r="F624" s="171"/>
      <c r="G624" s="171"/>
      <c r="H624" s="171"/>
      <c r="I624" s="171"/>
      <c r="J624" s="171"/>
      <c r="K624" s="171"/>
      <c r="L624" s="172"/>
    </row>
    <row r="625" spans="1:55" ht="26" hidden="1" x14ac:dyDescent="0.3">
      <c r="A625" s="107" t="s">
        <v>12</v>
      </c>
      <c r="B625" s="171"/>
      <c r="C625" s="171"/>
      <c r="D625" s="171"/>
      <c r="E625" s="171"/>
      <c r="F625" s="171"/>
      <c r="G625" s="171"/>
      <c r="H625" s="171"/>
      <c r="I625" s="171"/>
      <c r="J625" s="171"/>
      <c r="K625" s="171"/>
      <c r="L625" s="172"/>
    </row>
    <row r="626" spans="1:55" s="122" customFormat="1" x14ac:dyDescent="0.3">
      <c r="A626" s="146" t="s">
        <v>13</v>
      </c>
      <c r="B626" s="147">
        <f>B628+B629</f>
        <v>721001429</v>
      </c>
      <c r="C626" s="147">
        <f t="shared" ref="C626:L626" si="768">C628+C629</f>
        <v>0</v>
      </c>
      <c r="D626" s="147">
        <f t="shared" si="768"/>
        <v>0</v>
      </c>
      <c r="E626" s="147">
        <f t="shared" si="768"/>
        <v>0</v>
      </c>
      <c r="F626" s="147">
        <f t="shared" si="768"/>
        <v>0</v>
      </c>
      <c r="G626" s="147">
        <f t="shared" si="768"/>
        <v>120166904.83333333</v>
      </c>
      <c r="H626" s="147">
        <f t="shared" si="768"/>
        <v>120166904.83333333</v>
      </c>
      <c r="I626" s="147">
        <f t="shared" si="768"/>
        <v>120166904.83333333</v>
      </c>
      <c r="J626" s="147">
        <f t="shared" si="768"/>
        <v>120166904.83333333</v>
      </c>
      <c r="K626" s="147">
        <f t="shared" si="768"/>
        <v>120166904.83333333</v>
      </c>
      <c r="L626" s="151">
        <f t="shared" si="768"/>
        <v>120166904.83333333</v>
      </c>
      <c r="M626" s="117"/>
      <c r="N626" s="117"/>
      <c r="O626" s="117"/>
      <c r="P626" s="117"/>
    </row>
    <row r="627" spans="1:55" hidden="1" x14ac:dyDescent="0.3">
      <c r="A627" s="148" t="s">
        <v>14</v>
      </c>
      <c r="B627" s="171"/>
      <c r="C627" s="171"/>
      <c r="D627" s="171"/>
      <c r="E627" s="171"/>
      <c r="F627" s="171"/>
      <c r="G627" s="171"/>
      <c r="H627" s="171"/>
      <c r="I627" s="171"/>
      <c r="J627" s="171"/>
      <c r="K627" s="171"/>
      <c r="L627" s="172"/>
    </row>
    <row r="628" spans="1:55" x14ac:dyDescent="0.3">
      <c r="A628" s="148" t="s">
        <v>15</v>
      </c>
      <c r="B628" s="149">
        <f t="shared" ref="B628:L628" si="769">B657+B675+B709+B727+B745+B771+B789+B817+B842</f>
        <v>10000000</v>
      </c>
      <c r="C628" s="149">
        <f t="shared" si="769"/>
        <v>0</v>
      </c>
      <c r="D628" s="149">
        <f t="shared" si="769"/>
        <v>0</v>
      </c>
      <c r="E628" s="149">
        <f t="shared" si="769"/>
        <v>0</v>
      </c>
      <c r="F628" s="149">
        <f t="shared" si="769"/>
        <v>0</v>
      </c>
      <c r="G628" s="149">
        <f t="shared" si="769"/>
        <v>1666666.6666666667</v>
      </c>
      <c r="H628" s="149">
        <f t="shared" si="769"/>
        <v>1666666.6666666667</v>
      </c>
      <c r="I628" s="149">
        <f t="shared" si="769"/>
        <v>1666666.6666666667</v>
      </c>
      <c r="J628" s="149">
        <f t="shared" si="769"/>
        <v>1666666.6666666667</v>
      </c>
      <c r="K628" s="149">
        <f t="shared" si="769"/>
        <v>1666666.6666666667</v>
      </c>
      <c r="L628" s="178">
        <f t="shared" si="769"/>
        <v>1666666.6666666667</v>
      </c>
    </row>
    <row r="629" spans="1:55" ht="52.5" thickBot="1" x14ac:dyDescent="0.35">
      <c r="A629" s="150" t="s">
        <v>16</v>
      </c>
      <c r="B629" s="177">
        <f t="shared" ref="B629:L629" si="770">B658+B676+B710+B728+B746+B772+B790+B818+B843</f>
        <v>711001429</v>
      </c>
      <c r="C629" s="177">
        <f t="shared" si="770"/>
        <v>0</v>
      </c>
      <c r="D629" s="177">
        <f t="shared" si="770"/>
        <v>0</v>
      </c>
      <c r="E629" s="177">
        <f t="shared" si="770"/>
        <v>0</v>
      </c>
      <c r="F629" s="177">
        <f t="shared" si="770"/>
        <v>0</v>
      </c>
      <c r="G629" s="177">
        <f t="shared" si="770"/>
        <v>118500238.16666666</v>
      </c>
      <c r="H629" s="177">
        <f t="shared" si="770"/>
        <v>118500238.16666666</v>
      </c>
      <c r="I629" s="177">
        <f t="shared" si="770"/>
        <v>118500238.16666666</v>
      </c>
      <c r="J629" s="177">
        <f t="shared" si="770"/>
        <v>118500238.16666666</v>
      </c>
      <c r="K629" s="177">
        <f t="shared" si="770"/>
        <v>118500238.16666666</v>
      </c>
      <c r="L629" s="179">
        <f t="shared" si="770"/>
        <v>118500238.16666666</v>
      </c>
    </row>
    <row r="630" spans="1:55" s="250" customFormat="1" x14ac:dyDescent="0.3">
      <c r="A630" s="475" t="s">
        <v>461</v>
      </c>
      <c r="B630" s="476"/>
      <c r="C630" s="476"/>
      <c r="D630" s="476"/>
      <c r="E630" s="476"/>
      <c r="F630" s="476"/>
      <c r="G630" s="476"/>
      <c r="H630" s="476"/>
      <c r="I630" s="476"/>
      <c r="J630" s="476"/>
      <c r="K630" s="476"/>
      <c r="L630" s="477"/>
      <c r="M630" s="117"/>
      <c r="N630" s="117"/>
      <c r="O630" s="117"/>
      <c r="P630" s="117"/>
    </row>
    <row r="631" spans="1:55" s="250" customFormat="1" x14ac:dyDescent="0.3">
      <c r="A631" s="478" t="s">
        <v>462</v>
      </c>
      <c r="B631" s="451"/>
      <c r="C631" s="451"/>
      <c r="D631" s="451"/>
      <c r="E631" s="451"/>
      <c r="F631" s="451"/>
      <c r="G631" s="451"/>
      <c r="H631" s="451"/>
      <c r="I631" s="451"/>
      <c r="J631" s="451"/>
      <c r="K631" s="451"/>
      <c r="L631" s="479"/>
      <c r="M631" s="117"/>
      <c r="N631" s="117"/>
      <c r="O631" s="117"/>
      <c r="P631" s="117"/>
    </row>
    <row r="632" spans="1:55" s="415" customFormat="1" hidden="1" x14ac:dyDescent="0.3">
      <c r="A632" s="502" t="s">
        <v>541</v>
      </c>
      <c r="B632" s="451">
        <f t="shared" ref="B632:L632" si="771">B796</f>
        <v>0</v>
      </c>
      <c r="C632" s="451">
        <f t="shared" si="771"/>
        <v>0</v>
      </c>
      <c r="D632" s="451">
        <f t="shared" si="771"/>
        <v>0</v>
      </c>
      <c r="E632" s="451">
        <f t="shared" si="771"/>
        <v>0</v>
      </c>
      <c r="F632" s="451">
        <f t="shared" si="771"/>
        <v>0</v>
      </c>
      <c r="G632" s="451">
        <f t="shared" si="771"/>
        <v>0</v>
      </c>
      <c r="H632" s="451">
        <f t="shared" si="771"/>
        <v>0</v>
      </c>
      <c r="I632" s="451">
        <f t="shared" si="771"/>
        <v>0</v>
      </c>
      <c r="J632" s="451">
        <f t="shared" si="771"/>
        <v>0</v>
      </c>
      <c r="K632" s="451">
        <f t="shared" si="771"/>
        <v>0</v>
      </c>
      <c r="L632" s="479">
        <f t="shared" si="771"/>
        <v>0</v>
      </c>
      <c r="M632" s="117"/>
      <c r="N632" s="117"/>
      <c r="O632" s="117"/>
      <c r="P632" s="117"/>
      <c r="Q632" s="397"/>
      <c r="R632" s="397"/>
      <c r="S632" s="397"/>
      <c r="T632" s="397"/>
      <c r="U632" s="397"/>
      <c r="V632" s="397"/>
      <c r="W632" s="397"/>
      <c r="X632" s="397"/>
      <c r="Y632" s="397"/>
      <c r="Z632" s="397"/>
      <c r="AA632" s="397"/>
      <c r="AB632" s="397"/>
      <c r="AC632" s="397"/>
      <c r="AD632" s="397"/>
      <c r="AE632" s="397"/>
      <c r="AF632" s="397"/>
      <c r="AG632" s="397"/>
      <c r="AH632" s="397"/>
      <c r="AI632" s="397"/>
      <c r="AJ632" s="397"/>
      <c r="AK632" s="397"/>
      <c r="AL632" s="397"/>
      <c r="AM632" s="397"/>
      <c r="AN632" s="397"/>
      <c r="AO632" s="397"/>
      <c r="AP632" s="397"/>
      <c r="AQ632" s="397"/>
      <c r="AR632" s="397"/>
      <c r="AS632" s="397"/>
      <c r="AT632" s="397"/>
      <c r="AU632" s="397"/>
      <c r="AV632" s="397"/>
      <c r="AW632" s="397"/>
      <c r="AX632" s="397"/>
      <c r="AY632" s="397"/>
      <c r="AZ632" s="397"/>
      <c r="BA632" s="397"/>
      <c r="BB632" s="397"/>
      <c r="BC632" s="397"/>
    </row>
    <row r="633" spans="1:55" s="122" customFormat="1" hidden="1" x14ac:dyDescent="0.3">
      <c r="A633" s="478" t="s">
        <v>15</v>
      </c>
      <c r="B633" s="452">
        <f t="shared" ref="B633:L633" si="772">B797</f>
        <v>0</v>
      </c>
      <c r="C633" s="452">
        <f t="shared" si="772"/>
        <v>0</v>
      </c>
      <c r="D633" s="452">
        <f t="shared" si="772"/>
        <v>0</v>
      </c>
      <c r="E633" s="452">
        <f t="shared" si="772"/>
        <v>0</v>
      </c>
      <c r="F633" s="452">
        <f t="shared" si="772"/>
        <v>0</v>
      </c>
      <c r="G633" s="452">
        <f t="shared" si="772"/>
        <v>0</v>
      </c>
      <c r="H633" s="452">
        <f t="shared" si="772"/>
        <v>0</v>
      </c>
      <c r="I633" s="452">
        <f t="shared" si="772"/>
        <v>0</v>
      </c>
      <c r="J633" s="452">
        <f t="shared" si="772"/>
        <v>0</v>
      </c>
      <c r="K633" s="452">
        <f t="shared" si="772"/>
        <v>0</v>
      </c>
      <c r="L633" s="459">
        <f t="shared" si="772"/>
        <v>0</v>
      </c>
      <c r="M633" s="117"/>
      <c r="N633" s="117"/>
      <c r="O633" s="117"/>
      <c r="P633" s="117"/>
      <c r="Q633" s="397"/>
      <c r="R633" s="397"/>
      <c r="S633" s="397"/>
      <c r="T633" s="397"/>
      <c r="U633" s="397"/>
      <c r="V633" s="397"/>
      <c r="W633" s="397"/>
      <c r="X633" s="397"/>
      <c r="Y633" s="397"/>
      <c r="Z633" s="397"/>
      <c r="AA633" s="397"/>
      <c r="AB633" s="397"/>
      <c r="AC633" s="397"/>
      <c r="AD633" s="397"/>
      <c r="AE633" s="397"/>
      <c r="AF633" s="397"/>
      <c r="AG633" s="397"/>
      <c r="AH633" s="397"/>
      <c r="AI633" s="397"/>
      <c r="AJ633" s="397"/>
      <c r="AK633" s="397"/>
      <c r="AL633" s="397"/>
      <c r="AM633" s="397"/>
      <c r="AN633" s="397"/>
      <c r="AO633" s="397"/>
      <c r="AP633" s="397"/>
      <c r="AQ633" s="397"/>
      <c r="AR633" s="397"/>
      <c r="AS633" s="397"/>
      <c r="AT633" s="397"/>
      <c r="AU633" s="397"/>
      <c r="AV633" s="397"/>
      <c r="AW633" s="397"/>
      <c r="AX633" s="397"/>
      <c r="AY633" s="397"/>
      <c r="AZ633" s="397"/>
      <c r="BA633" s="397"/>
      <c r="BB633" s="397"/>
      <c r="BC633" s="397"/>
    </row>
    <row r="634" spans="1:55" s="122" customFormat="1" ht="52" hidden="1" x14ac:dyDescent="0.3">
      <c r="A634" s="478" t="s">
        <v>16</v>
      </c>
      <c r="B634" s="452">
        <f t="shared" ref="B634:L634" si="773">B798</f>
        <v>0</v>
      </c>
      <c r="C634" s="452">
        <f t="shared" si="773"/>
        <v>0</v>
      </c>
      <c r="D634" s="452">
        <f t="shared" si="773"/>
        <v>0</v>
      </c>
      <c r="E634" s="452">
        <f t="shared" si="773"/>
        <v>0</v>
      </c>
      <c r="F634" s="452">
        <f t="shared" si="773"/>
        <v>0</v>
      </c>
      <c r="G634" s="452">
        <f t="shared" si="773"/>
        <v>0</v>
      </c>
      <c r="H634" s="452">
        <f t="shared" si="773"/>
        <v>0</v>
      </c>
      <c r="I634" s="452">
        <f t="shared" si="773"/>
        <v>0</v>
      </c>
      <c r="J634" s="452">
        <f t="shared" si="773"/>
        <v>0</v>
      </c>
      <c r="K634" s="452">
        <f t="shared" si="773"/>
        <v>0</v>
      </c>
      <c r="L634" s="459">
        <f t="shared" si="773"/>
        <v>0</v>
      </c>
      <c r="M634" s="117"/>
      <c r="N634" s="117"/>
      <c r="O634" s="117"/>
      <c r="P634" s="117"/>
    </row>
    <row r="635" spans="1:55" s="469" customFormat="1" x14ac:dyDescent="0.3">
      <c r="A635" s="502" t="s">
        <v>464</v>
      </c>
      <c r="B635" s="451">
        <f>B679+B713+B793+B846</f>
        <v>264290000</v>
      </c>
      <c r="C635" s="451">
        <f t="shared" ref="C635:L636" si="774">C679+C713+C793+C846</f>
        <v>0</v>
      </c>
      <c r="D635" s="451">
        <f t="shared" si="774"/>
        <v>0</v>
      </c>
      <c r="E635" s="451">
        <f t="shared" si="774"/>
        <v>0</v>
      </c>
      <c r="F635" s="451">
        <f t="shared" si="774"/>
        <v>0</v>
      </c>
      <c r="G635" s="451">
        <f t="shared" si="774"/>
        <v>44048333.333333328</v>
      </c>
      <c r="H635" s="451">
        <f t="shared" si="774"/>
        <v>44048333.333333328</v>
      </c>
      <c r="I635" s="451">
        <f t="shared" si="774"/>
        <v>44048333.333333328</v>
      </c>
      <c r="J635" s="451">
        <f t="shared" si="774"/>
        <v>44048333.333333328</v>
      </c>
      <c r="K635" s="451">
        <f t="shared" si="774"/>
        <v>44048333.333333328</v>
      </c>
      <c r="L635" s="451">
        <f t="shared" si="774"/>
        <v>44048333.333333328</v>
      </c>
      <c r="M635" s="117"/>
      <c r="N635" s="117"/>
      <c r="O635" s="117"/>
      <c r="P635" s="117"/>
      <c r="Q635" s="471"/>
      <c r="R635" s="468"/>
      <c r="S635" s="468"/>
      <c r="T635" s="468"/>
      <c r="U635" s="468"/>
      <c r="V635" s="468"/>
      <c r="W635" s="468"/>
      <c r="X635" s="468"/>
      <c r="Y635" s="468"/>
      <c r="Z635" s="468"/>
      <c r="AA635" s="468"/>
      <c r="AB635" s="468"/>
      <c r="AC635" s="468"/>
      <c r="AD635" s="468"/>
      <c r="AE635" s="468"/>
      <c r="AF635" s="468"/>
      <c r="AG635" s="468"/>
      <c r="AH635" s="468"/>
      <c r="AI635" s="468"/>
      <c r="AJ635" s="468"/>
      <c r="AK635" s="468"/>
      <c r="AL635" s="468"/>
      <c r="AM635" s="468"/>
      <c r="AN635" s="468"/>
      <c r="AO635" s="468"/>
      <c r="AP635" s="468"/>
      <c r="AQ635" s="468"/>
      <c r="AR635" s="468"/>
      <c r="AS635" s="468"/>
      <c r="AT635" s="468"/>
      <c r="AU635" s="468"/>
      <c r="AV635" s="468"/>
      <c r="AW635" s="468"/>
      <c r="AX635" s="468"/>
      <c r="AY635" s="468"/>
      <c r="AZ635" s="468"/>
      <c r="BA635" s="468"/>
      <c r="BB635" s="468"/>
      <c r="BC635" s="468"/>
    </row>
    <row r="636" spans="1:55" s="250" customFormat="1" x14ac:dyDescent="0.3">
      <c r="A636" s="478" t="s">
        <v>15</v>
      </c>
      <c r="B636" s="452">
        <f>B680+B714+B794+B847</f>
        <v>10000000</v>
      </c>
      <c r="C636" s="452">
        <f t="shared" si="774"/>
        <v>0</v>
      </c>
      <c r="D636" s="452">
        <f t="shared" si="774"/>
        <v>0</v>
      </c>
      <c r="E636" s="452">
        <f t="shared" si="774"/>
        <v>0</v>
      </c>
      <c r="F636" s="452">
        <f t="shared" si="774"/>
        <v>0</v>
      </c>
      <c r="G636" s="452">
        <f t="shared" si="774"/>
        <v>1666666.6666666667</v>
      </c>
      <c r="H636" s="452">
        <f t="shared" si="774"/>
        <v>1666666.6666666667</v>
      </c>
      <c r="I636" s="452">
        <f t="shared" si="774"/>
        <v>1666666.6666666667</v>
      </c>
      <c r="J636" s="452">
        <f t="shared" si="774"/>
        <v>1666666.6666666667</v>
      </c>
      <c r="K636" s="452">
        <f t="shared" si="774"/>
        <v>1666666.6666666667</v>
      </c>
      <c r="L636" s="452">
        <f t="shared" si="774"/>
        <v>1666666.6666666667</v>
      </c>
      <c r="M636" s="117"/>
      <c r="N636" s="117"/>
      <c r="O636" s="117"/>
      <c r="P636" s="117"/>
    </row>
    <row r="637" spans="1:55" s="250" customFormat="1" ht="52" x14ac:dyDescent="0.3">
      <c r="A637" s="478" t="s">
        <v>16</v>
      </c>
      <c r="B637" s="452">
        <f>B681+B715+B795+B848</f>
        <v>254290000</v>
      </c>
      <c r="C637" s="452">
        <f t="shared" ref="C637:L637" si="775">C681+C715+C795+C848</f>
        <v>0</v>
      </c>
      <c r="D637" s="452">
        <f t="shared" si="775"/>
        <v>0</v>
      </c>
      <c r="E637" s="452">
        <f t="shared" si="775"/>
        <v>0</v>
      </c>
      <c r="F637" s="452">
        <f t="shared" si="775"/>
        <v>0</v>
      </c>
      <c r="G637" s="452">
        <f t="shared" si="775"/>
        <v>42381666.666666664</v>
      </c>
      <c r="H637" s="452">
        <f t="shared" si="775"/>
        <v>42381666.666666664</v>
      </c>
      <c r="I637" s="452">
        <f t="shared" si="775"/>
        <v>42381666.666666664</v>
      </c>
      <c r="J637" s="452">
        <f t="shared" si="775"/>
        <v>42381666.666666664</v>
      </c>
      <c r="K637" s="452">
        <f t="shared" si="775"/>
        <v>42381666.666666664</v>
      </c>
      <c r="L637" s="452">
        <f t="shared" si="775"/>
        <v>42381666.666666664</v>
      </c>
      <c r="M637" s="117"/>
      <c r="N637" s="117"/>
      <c r="O637" s="117"/>
      <c r="P637" s="117"/>
    </row>
    <row r="638" spans="1:55" s="122" customFormat="1" x14ac:dyDescent="0.3">
      <c r="A638" s="502" t="s">
        <v>466</v>
      </c>
      <c r="B638" s="451">
        <f>B639+B640</f>
        <v>102000000</v>
      </c>
      <c r="C638" s="451">
        <f t="shared" ref="C638:L638" si="776">C639+C640</f>
        <v>0</v>
      </c>
      <c r="D638" s="451">
        <f t="shared" si="776"/>
        <v>0</v>
      </c>
      <c r="E638" s="451">
        <f t="shared" si="776"/>
        <v>0</v>
      </c>
      <c r="F638" s="451">
        <f t="shared" si="776"/>
        <v>0</v>
      </c>
      <c r="G638" s="451">
        <f t="shared" si="776"/>
        <v>17000000</v>
      </c>
      <c r="H638" s="451">
        <f t="shared" si="776"/>
        <v>17000000</v>
      </c>
      <c r="I638" s="451">
        <f t="shared" si="776"/>
        <v>17000000</v>
      </c>
      <c r="J638" s="451">
        <f t="shared" si="776"/>
        <v>17000000</v>
      </c>
      <c r="K638" s="451">
        <f t="shared" si="776"/>
        <v>17000000</v>
      </c>
      <c r="L638" s="479">
        <f t="shared" si="776"/>
        <v>17000000</v>
      </c>
      <c r="M638" s="117"/>
      <c r="N638" s="117"/>
      <c r="O638" s="117"/>
      <c r="P638" s="117"/>
      <c r="Q638" s="397"/>
      <c r="R638" s="397"/>
      <c r="S638" s="397"/>
      <c r="T638" s="397"/>
      <c r="U638" s="397"/>
      <c r="V638" s="397"/>
      <c r="W638" s="397"/>
      <c r="X638" s="397"/>
      <c r="Y638" s="397"/>
      <c r="Z638" s="397"/>
      <c r="AA638" s="397"/>
      <c r="AB638" s="397"/>
      <c r="AC638" s="397"/>
      <c r="AD638" s="397"/>
      <c r="AE638" s="397"/>
      <c r="AF638" s="397"/>
      <c r="AG638" s="397"/>
      <c r="AH638" s="397"/>
      <c r="AI638" s="397"/>
      <c r="AJ638" s="397"/>
      <c r="AK638" s="397"/>
      <c r="AL638" s="397"/>
      <c r="AM638" s="397"/>
      <c r="AN638" s="397"/>
      <c r="AO638" s="397"/>
      <c r="AP638" s="397"/>
      <c r="AQ638" s="397"/>
      <c r="AR638" s="397"/>
      <c r="AS638" s="397"/>
      <c r="AT638" s="397"/>
      <c r="AU638" s="397"/>
      <c r="AV638" s="397"/>
      <c r="AW638" s="397"/>
      <c r="AX638" s="397"/>
      <c r="AY638" s="397"/>
      <c r="AZ638" s="397"/>
      <c r="BA638" s="397"/>
      <c r="BB638" s="397"/>
      <c r="BC638" s="397"/>
    </row>
    <row r="639" spans="1:55" s="122" customFormat="1" hidden="1" x14ac:dyDescent="0.3">
      <c r="A639" s="478" t="s">
        <v>15</v>
      </c>
      <c r="B639" s="452">
        <f t="shared" ref="B639:L639" si="777">B800+B850</f>
        <v>0</v>
      </c>
      <c r="C639" s="452">
        <f t="shared" si="777"/>
        <v>0</v>
      </c>
      <c r="D639" s="452">
        <f t="shared" si="777"/>
        <v>0</v>
      </c>
      <c r="E639" s="452">
        <f t="shared" si="777"/>
        <v>0</v>
      </c>
      <c r="F639" s="452">
        <f t="shared" si="777"/>
        <v>0</v>
      </c>
      <c r="G639" s="452">
        <f t="shared" si="777"/>
        <v>0</v>
      </c>
      <c r="H639" s="452">
        <f t="shared" si="777"/>
        <v>0</v>
      </c>
      <c r="I639" s="452">
        <f t="shared" si="777"/>
        <v>0</v>
      </c>
      <c r="J639" s="452">
        <f t="shared" si="777"/>
        <v>0</v>
      </c>
      <c r="K639" s="452">
        <f t="shared" si="777"/>
        <v>0</v>
      </c>
      <c r="L639" s="459">
        <f t="shared" si="777"/>
        <v>0</v>
      </c>
      <c r="M639" s="117"/>
      <c r="N639" s="117"/>
      <c r="O639" s="117"/>
      <c r="P639" s="117"/>
      <c r="Q639" s="397"/>
      <c r="R639" s="397"/>
      <c r="S639" s="397"/>
      <c r="T639" s="397"/>
      <c r="U639" s="397"/>
      <c r="V639" s="397"/>
      <c r="W639" s="397"/>
      <c r="X639" s="397"/>
      <c r="Y639" s="397"/>
      <c r="Z639" s="397"/>
      <c r="AA639" s="397"/>
      <c r="AB639" s="397"/>
      <c r="AC639" s="397"/>
      <c r="AD639" s="397"/>
      <c r="AE639" s="397"/>
      <c r="AF639" s="397"/>
      <c r="AG639" s="397"/>
      <c r="AH639" s="397"/>
      <c r="AI639" s="397"/>
      <c r="AJ639" s="397"/>
      <c r="AK639" s="397"/>
      <c r="AL639" s="397"/>
      <c r="AM639" s="397"/>
      <c r="AN639" s="397"/>
      <c r="AO639" s="397"/>
      <c r="AP639" s="397"/>
      <c r="AQ639" s="397"/>
      <c r="AR639" s="397"/>
      <c r="AS639" s="397"/>
      <c r="AT639" s="397"/>
      <c r="AU639" s="397"/>
      <c r="AV639" s="397"/>
      <c r="AW639" s="397"/>
      <c r="AX639" s="397"/>
      <c r="AY639" s="397"/>
      <c r="AZ639" s="397"/>
      <c r="BA639" s="397"/>
      <c r="BB639" s="397"/>
      <c r="BC639" s="397"/>
    </row>
    <row r="640" spans="1:55" s="122" customFormat="1" ht="52" x14ac:dyDescent="0.3">
      <c r="A640" s="478" t="s">
        <v>16</v>
      </c>
      <c r="B640" s="452">
        <f t="shared" ref="B640:L640" si="778">B801+B851</f>
        <v>102000000</v>
      </c>
      <c r="C640" s="452">
        <f t="shared" si="778"/>
        <v>0</v>
      </c>
      <c r="D640" s="452">
        <f t="shared" si="778"/>
        <v>0</v>
      </c>
      <c r="E640" s="452">
        <f t="shared" si="778"/>
        <v>0</v>
      </c>
      <c r="F640" s="452">
        <f t="shared" si="778"/>
        <v>0</v>
      </c>
      <c r="G640" s="452">
        <f t="shared" si="778"/>
        <v>17000000</v>
      </c>
      <c r="H640" s="452">
        <f t="shared" si="778"/>
        <v>17000000</v>
      </c>
      <c r="I640" s="452">
        <f t="shared" si="778"/>
        <v>17000000</v>
      </c>
      <c r="J640" s="452">
        <f t="shared" si="778"/>
        <v>17000000</v>
      </c>
      <c r="K640" s="452">
        <f t="shared" si="778"/>
        <v>17000000</v>
      </c>
      <c r="L640" s="459">
        <f t="shared" si="778"/>
        <v>17000000</v>
      </c>
      <c r="M640" s="117"/>
      <c r="N640" s="117"/>
      <c r="O640" s="117"/>
      <c r="P640" s="117"/>
    </row>
    <row r="641" spans="1:55" s="469" customFormat="1" x14ac:dyDescent="0.3">
      <c r="A641" s="502" t="s">
        <v>467</v>
      </c>
      <c r="B641" s="451">
        <f>B642+B643</f>
        <v>0</v>
      </c>
      <c r="C641" s="451">
        <f t="shared" ref="C641:K641" si="779">C642+C643</f>
        <v>0</v>
      </c>
      <c r="D641" s="451">
        <f t="shared" si="779"/>
        <v>0</v>
      </c>
      <c r="E641" s="451">
        <f t="shared" si="779"/>
        <v>0</v>
      </c>
      <c r="F641" s="451">
        <f t="shared" si="779"/>
        <v>0</v>
      </c>
      <c r="G641" s="451">
        <f t="shared" si="779"/>
        <v>0</v>
      </c>
      <c r="H641" s="451">
        <f t="shared" si="779"/>
        <v>0</v>
      </c>
      <c r="I641" s="451">
        <f t="shared" si="779"/>
        <v>0</v>
      </c>
      <c r="J641" s="451">
        <f t="shared" si="779"/>
        <v>0</v>
      </c>
      <c r="K641" s="451">
        <f t="shared" si="779"/>
        <v>0</v>
      </c>
      <c r="L641" s="479">
        <f>L642+L643</f>
        <v>0</v>
      </c>
      <c r="M641" s="117"/>
      <c r="N641" s="117"/>
      <c r="O641" s="117"/>
      <c r="P641" s="117"/>
      <c r="Q641" s="468"/>
      <c r="R641" s="468"/>
      <c r="S641" s="468"/>
      <c r="T641" s="468"/>
      <c r="U641" s="468"/>
      <c r="V641" s="468"/>
      <c r="W641" s="468"/>
      <c r="X641" s="468"/>
      <c r="Y641" s="468"/>
      <c r="Z641" s="468"/>
      <c r="AA641" s="468"/>
      <c r="AB641" s="468"/>
      <c r="AC641" s="468"/>
      <c r="AD641" s="468"/>
      <c r="AE641" s="468"/>
      <c r="AF641" s="468"/>
      <c r="AG641" s="468"/>
      <c r="AH641" s="468"/>
      <c r="AI641" s="468"/>
      <c r="AJ641" s="468"/>
      <c r="AK641" s="468"/>
      <c r="AL641" s="468"/>
      <c r="AM641" s="468"/>
      <c r="AN641" s="468"/>
      <c r="AO641" s="468"/>
      <c r="AP641" s="468"/>
      <c r="AQ641" s="468"/>
      <c r="AR641" s="468"/>
      <c r="AS641" s="468"/>
      <c r="AT641" s="468"/>
      <c r="AU641" s="468"/>
      <c r="AV641" s="468"/>
      <c r="AW641" s="468"/>
      <c r="AX641" s="468"/>
      <c r="AY641" s="468"/>
      <c r="AZ641" s="468"/>
      <c r="BA641" s="468"/>
      <c r="BB641" s="468"/>
      <c r="BC641" s="468"/>
    </row>
    <row r="642" spans="1:55" s="448" customFormat="1" hidden="1" x14ac:dyDescent="0.3">
      <c r="A642" s="478" t="s">
        <v>15</v>
      </c>
      <c r="B642" s="452">
        <f>B732</f>
        <v>0</v>
      </c>
      <c r="C642" s="452">
        <f t="shared" ref="C642:L642" si="780">C732</f>
        <v>0</v>
      </c>
      <c r="D642" s="452">
        <f t="shared" si="780"/>
        <v>0</v>
      </c>
      <c r="E642" s="452">
        <f t="shared" si="780"/>
        <v>0</v>
      </c>
      <c r="F642" s="452">
        <f t="shared" si="780"/>
        <v>0</v>
      </c>
      <c r="G642" s="452">
        <f t="shared" si="780"/>
        <v>0</v>
      </c>
      <c r="H642" s="452">
        <f t="shared" si="780"/>
        <v>0</v>
      </c>
      <c r="I642" s="452">
        <f t="shared" si="780"/>
        <v>0</v>
      </c>
      <c r="J642" s="452">
        <f t="shared" si="780"/>
        <v>0</v>
      </c>
      <c r="K642" s="452">
        <f t="shared" si="780"/>
        <v>0</v>
      </c>
      <c r="L642" s="459">
        <f t="shared" si="780"/>
        <v>0</v>
      </c>
      <c r="M642" s="117"/>
      <c r="N642" s="117"/>
      <c r="O642" s="117"/>
      <c r="P642" s="117"/>
    </row>
    <row r="643" spans="1:55" s="448" customFormat="1" ht="52" hidden="1" x14ac:dyDescent="0.3">
      <c r="A643" s="478" t="s">
        <v>16</v>
      </c>
      <c r="B643" s="452">
        <f>B733</f>
        <v>0</v>
      </c>
      <c r="C643" s="452">
        <f t="shared" ref="C643:L643" si="781">C733</f>
        <v>0</v>
      </c>
      <c r="D643" s="452">
        <f t="shared" si="781"/>
        <v>0</v>
      </c>
      <c r="E643" s="452">
        <f t="shared" si="781"/>
        <v>0</v>
      </c>
      <c r="F643" s="452">
        <f t="shared" si="781"/>
        <v>0</v>
      </c>
      <c r="G643" s="452">
        <f t="shared" si="781"/>
        <v>0</v>
      </c>
      <c r="H643" s="452">
        <f t="shared" si="781"/>
        <v>0</v>
      </c>
      <c r="I643" s="452">
        <f t="shared" si="781"/>
        <v>0</v>
      </c>
      <c r="J643" s="452">
        <f t="shared" si="781"/>
        <v>0</v>
      </c>
      <c r="K643" s="452">
        <f t="shared" si="781"/>
        <v>0</v>
      </c>
      <c r="L643" s="459">
        <f t="shared" si="781"/>
        <v>0</v>
      </c>
      <c r="M643" s="117"/>
      <c r="N643" s="117"/>
      <c r="O643" s="117"/>
      <c r="P643" s="117"/>
    </row>
    <row r="644" spans="1:55" s="122" customFormat="1" ht="26" x14ac:dyDescent="0.3">
      <c r="A644" s="530" t="s">
        <v>470</v>
      </c>
      <c r="B644" s="487">
        <f t="shared" ref="B644:L644" si="782">B661+B731+B749+B775+B821</f>
        <v>337311429</v>
      </c>
      <c r="C644" s="487">
        <f t="shared" si="782"/>
        <v>0</v>
      </c>
      <c r="D644" s="487">
        <f t="shared" si="782"/>
        <v>0</v>
      </c>
      <c r="E644" s="487">
        <f t="shared" si="782"/>
        <v>0</v>
      </c>
      <c r="F644" s="487">
        <f t="shared" si="782"/>
        <v>0</v>
      </c>
      <c r="G644" s="487">
        <f t="shared" si="782"/>
        <v>56218571.5</v>
      </c>
      <c r="H644" s="487">
        <f t="shared" si="782"/>
        <v>56218571.5</v>
      </c>
      <c r="I644" s="487">
        <f t="shared" si="782"/>
        <v>56218571.5</v>
      </c>
      <c r="J644" s="487">
        <f t="shared" si="782"/>
        <v>56218571.5</v>
      </c>
      <c r="K644" s="487">
        <f t="shared" si="782"/>
        <v>56218571.5</v>
      </c>
      <c r="L644" s="531">
        <f t="shared" si="782"/>
        <v>56218571.5</v>
      </c>
      <c r="M644" s="117"/>
      <c r="N644" s="117"/>
      <c r="O644" s="117"/>
      <c r="P644" s="117"/>
      <c r="Q644" s="397"/>
      <c r="R644" s="397"/>
      <c r="S644" s="397"/>
      <c r="T644" s="397"/>
      <c r="U644" s="397"/>
      <c r="V644" s="397"/>
      <c r="W644" s="397"/>
      <c r="X644" s="397"/>
      <c r="Y644" s="397"/>
      <c r="Z644" s="397"/>
      <c r="AA644" s="397"/>
      <c r="AB644" s="397"/>
      <c r="AC644" s="397"/>
      <c r="AD644" s="397"/>
      <c r="AE644" s="397"/>
      <c r="AF644" s="397"/>
      <c r="AG644" s="397"/>
      <c r="AH644" s="397"/>
      <c r="AI644" s="397"/>
      <c r="AJ644" s="397"/>
      <c r="AK644" s="397"/>
      <c r="AL644" s="397"/>
      <c r="AM644" s="397"/>
      <c r="AN644" s="397"/>
      <c r="AO644" s="397"/>
      <c r="AP644" s="397"/>
      <c r="AQ644" s="397"/>
      <c r="AR644" s="397"/>
      <c r="AS644" s="397"/>
      <c r="AT644" s="397"/>
      <c r="AU644" s="397"/>
      <c r="AV644" s="397"/>
      <c r="AW644" s="397"/>
      <c r="AX644" s="397"/>
      <c r="AY644" s="397"/>
      <c r="AZ644" s="397"/>
      <c r="BA644" s="397"/>
      <c r="BB644" s="397"/>
      <c r="BC644" s="397"/>
    </row>
    <row r="645" spans="1:55" s="122" customFormat="1" hidden="1" x14ac:dyDescent="0.3">
      <c r="A645" s="478" t="s">
        <v>15</v>
      </c>
      <c r="B645" s="452">
        <f t="shared" ref="B645:L645" si="783">B662+B732+B750+B776+B822</f>
        <v>0</v>
      </c>
      <c r="C645" s="452">
        <f t="shared" si="783"/>
        <v>0</v>
      </c>
      <c r="D645" s="452">
        <f t="shared" si="783"/>
        <v>0</v>
      </c>
      <c r="E645" s="452">
        <f t="shared" si="783"/>
        <v>0</v>
      </c>
      <c r="F645" s="452">
        <f t="shared" si="783"/>
        <v>0</v>
      </c>
      <c r="G645" s="452">
        <f t="shared" si="783"/>
        <v>0</v>
      </c>
      <c r="H645" s="452">
        <f t="shared" si="783"/>
        <v>0</v>
      </c>
      <c r="I645" s="452">
        <f t="shared" si="783"/>
        <v>0</v>
      </c>
      <c r="J645" s="452">
        <f t="shared" si="783"/>
        <v>0</v>
      </c>
      <c r="K645" s="452">
        <f t="shared" si="783"/>
        <v>0</v>
      </c>
      <c r="L645" s="459">
        <f t="shared" si="783"/>
        <v>0</v>
      </c>
      <c r="M645" s="117"/>
      <c r="N645" s="117"/>
      <c r="O645" s="117"/>
      <c r="P645" s="117"/>
      <c r="Q645" s="397"/>
      <c r="R645" s="397"/>
      <c r="S645" s="397"/>
      <c r="T645" s="397"/>
      <c r="U645" s="397"/>
      <c r="V645" s="397"/>
      <c r="W645" s="397"/>
      <c r="X645" s="397"/>
      <c r="Y645" s="397"/>
      <c r="Z645" s="397"/>
      <c r="AA645" s="397"/>
      <c r="AB645" s="397"/>
      <c r="AC645" s="397"/>
      <c r="AD645" s="397"/>
      <c r="AE645" s="397"/>
      <c r="AF645" s="397"/>
      <c r="AG645" s="397"/>
      <c r="AH645" s="397"/>
      <c r="AI645" s="397"/>
      <c r="AJ645" s="397"/>
      <c r="AK645" s="397"/>
      <c r="AL645" s="397"/>
      <c r="AM645" s="397"/>
      <c r="AN645" s="397"/>
      <c r="AO645" s="397"/>
      <c r="AP645" s="397"/>
      <c r="AQ645" s="397"/>
      <c r="AR645" s="397"/>
      <c r="AS645" s="397"/>
      <c r="AT645" s="397"/>
      <c r="AU645" s="397"/>
      <c r="AV645" s="397"/>
      <c r="AW645" s="397"/>
      <c r="AX645" s="397"/>
      <c r="AY645" s="397"/>
      <c r="AZ645" s="397"/>
      <c r="BA645" s="397"/>
      <c r="BB645" s="397"/>
      <c r="BC645" s="397"/>
    </row>
    <row r="646" spans="1:55" s="122" customFormat="1" ht="52" x14ac:dyDescent="0.3">
      <c r="A646" s="478" t="s">
        <v>16</v>
      </c>
      <c r="B646" s="452">
        <f t="shared" ref="B646:L646" si="784">B663+B733+B751+B777+B823</f>
        <v>337311429</v>
      </c>
      <c r="C646" s="452">
        <f t="shared" si="784"/>
        <v>0</v>
      </c>
      <c r="D646" s="452">
        <f t="shared" si="784"/>
        <v>0</v>
      </c>
      <c r="E646" s="452">
        <f t="shared" si="784"/>
        <v>0</v>
      </c>
      <c r="F646" s="452">
        <f t="shared" si="784"/>
        <v>0</v>
      </c>
      <c r="G646" s="452">
        <f t="shared" si="784"/>
        <v>56218571.5</v>
      </c>
      <c r="H646" s="452">
        <f t="shared" si="784"/>
        <v>56218571.5</v>
      </c>
      <c r="I646" s="452">
        <f t="shared" si="784"/>
        <v>56218571.5</v>
      </c>
      <c r="J646" s="452">
        <f t="shared" si="784"/>
        <v>56218571.5</v>
      </c>
      <c r="K646" s="452">
        <f t="shared" si="784"/>
        <v>56218571.5</v>
      </c>
      <c r="L646" s="459">
        <f t="shared" si="784"/>
        <v>56218571.5</v>
      </c>
      <c r="M646" s="117"/>
      <c r="N646" s="117"/>
      <c r="O646" s="117"/>
      <c r="P646" s="117"/>
    </row>
    <row r="647" spans="1:55" s="122" customFormat="1" x14ac:dyDescent="0.3">
      <c r="A647" s="502" t="s">
        <v>471</v>
      </c>
      <c r="B647" s="451">
        <f>B824</f>
        <v>17400000</v>
      </c>
      <c r="C647" s="451">
        <f t="shared" ref="C647:L647" si="785">C824</f>
        <v>0</v>
      </c>
      <c r="D647" s="451">
        <f t="shared" si="785"/>
        <v>0</v>
      </c>
      <c r="E647" s="451">
        <f t="shared" si="785"/>
        <v>0</v>
      </c>
      <c r="F647" s="451">
        <f t="shared" si="785"/>
        <v>0</v>
      </c>
      <c r="G647" s="451">
        <f t="shared" si="785"/>
        <v>2900000</v>
      </c>
      <c r="H647" s="451">
        <f t="shared" si="785"/>
        <v>2900000</v>
      </c>
      <c r="I647" s="451">
        <f t="shared" si="785"/>
        <v>2900000</v>
      </c>
      <c r="J647" s="451">
        <f t="shared" si="785"/>
        <v>2900000</v>
      </c>
      <c r="K647" s="451">
        <f t="shared" si="785"/>
        <v>2900000</v>
      </c>
      <c r="L647" s="479">
        <f t="shared" si="785"/>
        <v>2900000</v>
      </c>
      <c r="M647" s="117"/>
      <c r="N647" s="117"/>
      <c r="O647" s="117"/>
      <c r="P647" s="117"/>
      <c r="Q647" s="397"/>
      <c r="R647" s="397"/>
      <c r="S647" s="397"/>
      <c r="T647" s="397"/>
      <c r="U647" s="397"/>
      <c r="V647" s="397"/>
      <c r="W647" s="397"/>
      <c r="X647" s="397"/>
      <c r="Y647" s="397"/>
      <c r="Z647" s="397"/>
      <c r="AA647" s="397"/>
      <c r="AB647" s="397"/>
      <c r="AC647" s="397"/>
      <c r="AD647" s="397"/>
      <c r="AE647" s="397"/>
      <c r="AF647" s="397"/>
      <c r="AG647" s="397"/>
      <c r="AH647" s="397"/>
      <c r="AI647" s="397"/>
      <c r="AJ647" s="397"/>
      <c r="AK647" s="397"/>
      <c r="AL647" s="397"/>
      <c r="AM647" s="397"/>
      <c r="AN647" s="397"/>
      <c r="AO647" s="397"/>
      <c r="AP647" s="397"/>
      <c r="AQ647" s="397"/>
      <c r="AR647" s="397"/>
      <c r="AS647" s="397"/>
      <c r="AT647" s="397"/>
      <c r="AU647" s="397"/>
      <c r="AV647" s="397"/>
      <c r="AW647" s="397"/>
      <c r="AX647" s="397"/>
      <c r="AY647" s="397"/>
      <c r="AZ647" s="397"/>
      <c r="BA647" s="397"/>
      <c r="BB647" s="397"/>
      <c r="BC647" s="397"/>
    </row>
    <row r="648" spans="1:55" s="122" customFormat="1" hidden="1" x14ac:dyDescent="0.3">
      <c r="A648" s="478" t="s">
        <v>15</v>
      </c>
      <c r="B648" s="452">
        <f t="shared" ref="B648:L648" si="786">B825</f>
        <v>0</v>
      </c>
      <c r="C648" s="452">
        <f t="shared" si="786"/>
        <v>0</v>
      </c>
      <c r="D648" s="452">
        <f t="shared" si="786"/>
        <v>0</v>
      </c>
      <c r="E648" s="452">
        <f t="shared" si="786"/>
        <v>0</v>
      </c>
      <c r="F648" s="452">
        <f t="shared" si="786"/>
        <v>0</v>
      </c>
      <c r="G648" s="452">
        <f t="shared" si="786"/>
        <v>0</v>
      </c>
      <c r="H648" s="452">
        <f t="shared" si="786"/>
        <v>0</v>
      </c>
      <c r="I648" s="452">
        <f t="shared" si="786"/>
        <v>0</v>
      </c>
      <c r="J648" s="452">
        <f t="shared" si="786"/>
        <v>0</v>
      </c>
      <c r="K648" s="452">
        <f t="shared" si="786"/>
        <v>0</v>
      </c>
      <c r="L648" s="459">
        <f t="shared" si="786"/>
        <v>0</v>
      </c>
      <c r="M648" s="117"/>
      <c r="N648" s="117"/>
      <c r="O648" s="117"/>
      <c r="P648" s="117"/>
      <c r="Q648" s="397"/>
      <c r="R648" s="397"/>
      <c r="S648" s="397"/>
      <c r="T648" s="397"/>
      <c r="U648" s="397"/>
      <c r="V648" s="397"/>
      <c r="W648" s="397"/>
      <c r="X648" s="397"/>
      <c r="Y648" s="397"/>
      <c r="Z648" s="397"/>
      <c r="AA648" s="397"/>
      <c r="AB648" s="397"/>
      <c r="AC648" s="397"/>
      <c r="AD648" s="397"/>
      <c r="AE648" s="397"/>
      <c r="AF648" s="397"/>
      <c r="AG648" s="397"/>
      <c r="AH648" s="397"/>
      <c r="AI648" s="397"/>
      <c r="AJ648" s="397"/>
      <c r="AK648" s="397"/>
      <c r="AL648" s="397"/>
      <c r="AM648" s="397"/>
      <c r="AN648" s="397"/>
      <c r="AO648" s="397"/>
      <c r="AP648" s="397"/>
      <c r="AQ648" s="397"/>
      <c r="AR648" s="397"/>
      <c r="AS648" s="397"/>
      <c r="AT648" s="397"/>
      <c r="AU648" s="397"/>
      <c r="AV648" s="397"/>
      <c r="AW648" s="397"/>
      <c r="AX648" s="397"/>
      <c r="AY648" s="397"/>
      <c r="AZ648" s="397"/>
      <c r="BA648" s="397"/>
      <c r="BB648" s="397"/>
      <c r="BC648" s="397"/>
    </row>
    <row r="649" spans="1:55" s="122" customFormat="1" ht="52.5" thickBot="1" x14ac:dyDescent="0.35">
      <c r="A649" s="503" t="s">
        <v>16</v>
      </c>
      <c r="B649" s="460">
        <f t="shared" ref="B649:L649" si="787">B826</f>
        <v>17400000</v>
      </c>
      <c r="C649" s="460">
        <f t="shared" si="787"/>
        <v>0</v>
      </c>
      <c r="D649" s="460">
        <f t="shared" si="787"/>
        <v>0</v>
      </c>
      <c r="E649" s="460">
        <f t="shared" si="787"/>
        <v>0</v>
      </c>
      <c r="F649" s="460">
        <f t="shared" si="787"/>
        <v>0</v>
      </c>
      <c r="G649" s="460">
        <f t="shared" si="787"/>
        <v>2900000</v>
      </c>
      <c r="H649" s="460">
        <f t="shared" si="787"/>
        <v>2900000</v>
      </c>
      <c r="I649" s="460">
        <f t="shared" si="787"/>
        <v>2900000</v>
      </c>
      <c r="J649" s="460">
        <f t="shared" si="787"/>
        <v>2900000</v>
      </c>
      <c r="K649" s="460">
        <f t="shared" si="787"/>
        <v>2900000</v>
      </c>
      <c r="L649" s="461">
        <f t="shared" si="787"/>
        <v>2900000</v>
      </c>
      <c r="M649" s="117"/>
      <c r="N649" s="117"/>
      <c r="O649" s="117"/>
      <c r="P649" s="117"/>
    </row>
    <row r="650" spans="1:55" s="122" customFormat="1" ht="51.75" customHeight="1" x14ac:dyDescent="0.3">
      <c r="A650" s="447" t="s">
        <v>542</v>
      </c>
      <c r="B650" s="652"/>
      <c r="C650" s="652"/>
      <c r="D650" s="652"/>
      <c r="E650" s="652"/>
      <c r="F650" s="652"/>
      <c r="G650" s="652"/>
      <c r="H650" s="652"/>
      <c r="I650" s="652"/>
      <c r="J650" s="652"/>
      <c r="K650" s="652"/>
      <c r="L650" s="653"/>
      <c r="M650" s="117"/>
      <c r="N650" s="117"/>
      <c r="O650" s="117"/>
      <c r="P650" s="117"/>
    </row>
    <row r="651" spans="1:55" s="122" customFormat="1" x14ac:dyDescent="0.3">
      <c r="A651" s="436" t="s">
        <v>9</v>
      </c>
      <c r="B651" s="584">
        <f>B655</f>
        <v>108750000</v>
      </c>
      <c r="C651" s="584">
        <f t="shared" ref="C651:L651" si="788">C655</f>
        <v>0</v>
      </c>
      <c r="D651" s="584">
        <f t="shared" si="788"/>
        <v>0</v>
      </c>
      <c r="E651" s="584">
        <f t="shared" si="788"/>
        <v>0</v>
      </c>
      <c r="F651" s="584">
        <f t="shared" si="788"/>
        <v>0</v>
      </c>
      <c r="G651" s="584">
        <f t="shared" si="788"/>
        <v>18125000</v>
      </c>
      <c r="H651" s="584">
        <f t="shared" si="788"/>
        <v>18125000</v>
      </c>
      <c r="I651" s="584">
        <f t="shared" si="788"/>
        <v>18125000</v>
      </c>
      <c r="J651" s="584">
        <f t="shared" si="788"/>
        <v>18125000</v>
      </c>
      <c r="K651" s="584">
        <f t="shared" si="788"/>
        <v>18125000</v>
      </c>
      <c r="L651" s="585">
        <f t="shared" si="788"/>
        <v>18125000</v>
      </c>
      <c r="M651" s="117"/>
      <c r="N651" s="117"/>
      <c r="O651" s="117"/>
      <c r="P651" s="117"/>
    </row>
    <row r="652" spans="1:55" hidden="1" x14ac:dyDescent="0.3">
      <c r="A652" s="433" t="s">
        <v>10</v>
      </c>
      <c r="B652" s="584">
        <f>B657</f>
        <v>0</v>
      </c>
      <c r="C652" s="584">
        <f t="shared" ref="C652:L652" si="789">C657</f>
        <v>0</v>
      </c>
      <c r="D652" s="584">
        <f t="shared" si="789"/>
        <v>0</v>
      </c>
      <c r="E652" s="584">
        <f t="shared" si="789"/>
        <v>0</v>
      </c>
      <c r="F652" s="584">
        <f t="shared" si="789"/>
        <v>0</v>
      </c>
      <c r="G652" s="584">
        <f t="shared" si="789"/>
        <v>0</v>
      </c>
      <c r="H652" s="584">
        <f t="shared" si="789"/>
        <v>0</v>
      </c>
      <c r="I652" s="584">
        <f t="shared" si="789"/>
        <v>0</v>
      </c>
      <c r="J652" s="584">
        <f t="shared" si="789"/>
        <v>0</v>
      </c>
      <c r="K652" s="584">
        <f t="shared" si="789"/>
        <v>0</v>
      </c>
      <c r="L652" s="585">
        <f t="shared" si="789"/>
        <v>0</v>
      </c>
    </row>
    <row r="653" spans="1:55" hidden="1" x14ac:dyDescent="0.3">
      <c r="A653" s="433" t="s">
        <v>11</v>
      </c>
      <c r="B653" s="584">
        <v>0</v>
      </c>
      <c r="C653" s="584">
        <v>0</v>
      </c>
      <c r="D653" s="584">
        <v>0</v>
      </c>
      <c r="E653" s="584">
        <v>0</v>
      </c>
      <c r="F653" s="584">
        <v>0</v>
      </c>
      <c r="G653" s="584">
        <v>0</v>
      </c>
      <c r="H653" s="584">
        <v>0</v>
      </c>
      <c r="I653" s="584">
        <v>0</v>
      </c>
      <c r="J653" s="584">
        <v>0</v>
      </c>
      <c r="K653" s="584">
        <v>0</v>
      </c>
      <c r="L653" s="585">
        <v>0</v>
      </c>
    </row>
    <row r="654" spans="1:55" ht="26" hidden="1" x14ac:dyDescent="0.3">
      <c r="A654" s="433" t="s">
        <v>12</v>
      </c>
      <c r="B654" s="584">
        <f>B659</f>
        <v>0</v>
      </c>
      <c r="C654" s="584">
        <f t="shared" ref="C654:L654" si="790">C659</f>
        <v>0</v>
      </c>
      <c r="D654" s="584">
        <f t="shared" si="790"/>
        <v>0</v>
      </c>
      <c r="E654" s="584">
        <f t="shared" si="790"/>
        <v>0</v>
      </c>
      <c r="F654" s="584">
        <f t="shared" si="790"/>
        <v>0</v>
      </c>
      <c r="G654" s="584">
        <f t="shared" si="790"/>
        <v>0</v>
      </c>
      <c r="H654" s="584">
        <f t="shared" si="790"/>
        <v>0</v>
      </c>
      <c r="I654" s="584">
        <f t="shared" si="790"/>
        <v>0</v>
      </c>
      <c r="J654" s="584">
        <f t="shared" si="790"/>
        <v>0</v>
      </c>
      <c r="K654" s="584">
        <f t="shared" si="790"/>
        <v>0</v>
      </c>
      <c r="L654" s="585">
        <f t="shared" si="790"/>
        <v>0</v>
      </c>
    </row>
    <row r="655" spans="1:55" s="122" customFormat="1" x14ac:dyDescent="0.3">
      <c r="A655" s="436" t="s">
        <v>13</v>
      </c>
      <c r="B655" s="584">
        <f>B657+B658</f>
        <v>108750000</v>
      </c>
      <c r="C655" s="584">
        <f t="shared" ref="C655:L655" si="791">C658+C657</f>
        <v>0</v>
      </c>
      <c r="D655" s="584">
        <f t="shared" si="791"/>
        <v>0</v>
      </c>
      <c r="E655" s="584">
        <f t="shared" si="791"/>
        <v>0</v>
      </c>
      <c r="F655" s="584">
        <f t="shared" si="791"/>
        <v>0</v>
      </c>
      <c r="G655" s="584">
        <f t="shared" si="791"/>
        <v>18125000</v>
      </c>
      <c r="H655" s="584">
        <f t="shared" si="791"/>
        <v>18125000</v>
      </c>
      <c r="I655" s="584">
        <f t="shared" si="791"/>
        <v>18125000</v>
      </c>
      <c r="J655" s="584">
        <f t="shared" si="791"/>
        <v>18125000</v>
      </c>
      <c r="K655" s="584">
        <f t="shared" si="791"/>
        <v>18125000</v>
      </c>
      <c r="L655" s="585">
        <f t="shared" si="791"/>
        <v>18125000</v>
      </c>
      <c r="M655" s="117"/>
      <c r="N655" s="117"/>
      <c r="O655" s="117"/>
      <c r="P655" s="117"/>
    </row>
    <row r="656" spans="1:55" x14ac:dyDescent="0.3">
      <c r="A656" s="433" t="s">
        <v>14</v>
      </c>
      <c r="B656" s="443"/>
      <c r="C656" s="443"/>
      <c r="D656" s="443"/>
      <c r="E656" s="443"/>
      <c r="F656" s="443"/>
      <c r="G656" s="443"/>
      <c r="H656" s="443"/>
      <c r="I656" s="443"/>
      <c r="J656" s="443"/>
      <c r="K656" s="443"/>
      <c r="L656" s="444"/>
    </row>
    <row r="657" spans="1:55" x14ac:dyDescent="0.3">
      <c r="A657" s="433" t="s">
        <v>15</v>
      </c>
      <c r="B657" s="443">
        <f>B666</f>
        <v>0</v>
      </c>
      <c r="C657" s="443">
        <f t="shared" ref="C657:L657" si="792">C666</f>
        <v>0</v>
      </c>
      <c r="D657" s="443">
        <f t="shared" si="792"/>
        <v>0</v>
      </c>
      <c r="E657" s="443">
        <f t="shared" si="792"/>
        <v>0</v>
      </c>
      <c r="F657" s="443">
        <f t="shared" si="792"/>
        <v>0</v>
      </c>
      <c r="G657" s="443">
        <f t="shared" si="792"/>
        <v>0</v>
      </c>
      <c r="H657" s="443">
        <f t="shared" si="792"/>
        <v>0</v>
      </c>
      <c r="I657" s="443">
        <f t="shared" si="792"/>
        <v>0</v>
      </c>
      <c r="J657" s="443">
        <f t="shared" si="792"/>
        <v>0</v>
      </c>
      <c r="K657" s="443">
        <f t="shared" si="792"/>
        <v>0</v>
      </c>
      <c r="L657" s="444">
        <f t="shared" si="792"/>
        <v>0</v>
      </c>
    </row>
    <row r="658" spans="1:55" ht="52.5" thickBot="1" x14ac:dyDescent="0.35">
      <c r="A658" s="440" t="s">
        <v>16</v>
      </c>
      <c r="B658" s="445">
        <f>B667</f>
        <v>108750000</v>
      </c>
      <c r="C658" s="445">
        <f t="shared" ref="C658:L658" si="793">C667</f>
        <v>0</v>
      </c>
      <c r="D658" s="445">
        <f t="shared" si="793"/>
        <v>0</v>
      </c>
      <c r="E658" s="445">
        <f t="shared" si="793"/>
        <v>0</v>
      </c>
      <c r="F658" s="445">
        <f t="shared" si="793"/>
        <v>0</v>
      </c>
      <c r="G658" s="445">
        <f t="shared" si="793"/>
        <v>18125000</v>
      </c>
      <c r="H658" s="445">
        <f t="shared" si="793"/>
        <v>18125000</v>
      </c>
      <c r="I658" s="445">
        <f t="shared" si="793"/>
        <v>18125000</v>
      </c>
      <c r="J658" s="445">
        <f t="shared" si="793"/>
        <v>18125000</v>
      </c>
      <c r="K658" s="445">
        <f t="shared" si="793"/>
        <v>18125000</v>
      </c>
      <c r="L658" s="446">
        <f t="shared" si="793"/>
        <v>18125000</v>
      </c>
    </row>
    <row r="659" spans="1:55" s="397" customFormat="1" x14ac:dyDescent="0.3">
      <c r="A659" s="475" t="s">
        <v>461</v>
      </c>
      <c r="B659" s="476"/>
      <c r="C659" s="476"/>
      <c r="D659" s="476"/>
      <c r="E659" s="476"/>
      <c r="F659" s="476"/>
      <c r="G659" s="476"/>
      <c r="H659" s="476"/>
      <c r="I659" s="476"/>
      <c r="J659" s="476"/>
      <c r="K659" s="476"/>
      <c r="L659" s="477"/>
      <c r="M659" s="117"/>
      <c r="N659" s="117"/>
      <c r="O659" s="117"/>
      <c r="P659" s="117"/>
    </row>
    <row r="660" spans="1:55" s="397" customFormat="1" x14ac:dyDescent="0.3">
      <c r="A660" s="478" t="s">
        <v>462</v>
      </c>
      <c r="B660" s="451"/>
      <c r="C660" s="451"/>
      <c r="D660" s="451"/>
      <c r="E660" s="451"/>
      <c r="F660" s="451"/>
      <c r="G660" s="451"/>
      <c r="H660" s="451"/>
      <c r="I660" s="451"/>
      <c r="J660" s="451"/>
      <c r="K660" s="451"/>
      <c r="L660" s="479"/>
      <c r="M660" s="117"/>
      <c r="N660" s="117"/>
      <c r="O660" s="117"/>
      <c r="P660" s="117"/>
    </row>
    <row r="661" spans="1:55" s="122" customFormat="1" ht="26" x14ac:dyDescent="0.3">
      <c r="A661" s="502" t="s">
        <v>470</v>
      </c>
      <c r="B661" s="451">
        <f>B665</f>
        <v>108750000</v>
      </c>
      <c r="C661" s="451">
        <f t="shared" ref="C661:L661" si="794">C665</f>
        <v>0</v>
      </c>
      <c r="D661" s="451">
        <f t="shared" si="794"/>
        <v>0</v>
      </c>
      <c r="E661" s="451">
        <f t="shared" si="794"/>
        <v>0</v>
      </c>
      <c r="F661" s="451">
        <f t="shared" si="794"/>
        <v>0</v>
      </c>
      <c r="G661" s="451">
        <f t="shared" si="794"/>
        <v>18125000</v>
      </c>
      <c r="H661" s="451">
        <f t="shared" si="794"/>
        <v>18125000</v>
      </c>
      <c r="I661" s="451">
        <f t="shared" si="794"/>
        <v>18125000</v>
      </c>
      <c r="J661" s="451">
        <f t="shared" si="794"/>
        <v>18125000</v>
      </c>
      <c r="K661" s="451">
        <f t="shared" si="794"/>
        <v>18125000</v>
      </c>
      <c r="L661" s="479">
        <f t="shared" si="794"/>
        <v>18125000</v>
      </c>
      <c r="M661" s="117"/>
      <c r="N661" s="117"/>
      <c r="O661" s="117"/>
      <c r="P661" s="117"/>
      <c r="Q661" s="397"/>
      <c r="R661" s="397"/>
      <c r="S661" s="397"/>
      <c r="T661" s="397"/>
      <c r="U661" s="397"/>
      <c r="V661" s="397"/>
      <c r="W661" s="397"/>
      <c r="X661" s="397"/>
      <c r="Y661" s="397"/>
      <c r="Z661" s="397"/>
      <c r="AA661" s="397"/>
      <c r="AB661" s="397"/>
      <c r="AC661" s="397"/>
      <c r="AD661" s="397"/>
      <c r="AE661" s="397"/>
      <c r="AF661" s="397"/>
      <c r="AG661" s="397"/>
      <c r="AH661" s="397"/>
      <c r="AI661" s="397"/>
      <c r="AJ661" s="397"/>
      <c r="AK661" s="397"/>
      <c r="AL661" s="397"/>
      <c r="AM661" s="397"/>
      <c r="AN661" s="397"/>
      <c r="AO661" s="397"/>
      <c r="AP661" s="397"/>
      <c r="AQ661" s="397"/>
      <c r="AR661" s="397"/>
      <c r="AS661" s="397"/>
      <c r="AT661" s="397"/>
      <c r="AU661" s="397"/>
      <c r="AV661" s="397"/>
      <c r="AW661" s="397"/>
      <c r="AX661" s="397"/>
      <c r="AY661" s="397"/>
      <c r="AZ661" s="397"/>
      <c r="BA661" s="397"/>
      <c r="BB661" s="397"/>
      <c r="BC661" s="397"/>
    </row>
    <row r="662" spans="1:55" s="122" customFormat="1" hidden="1" x14ac:dyDescent="0.3">
      <c r="A662" s="478" t="s">
        <v>15</v>
      </c>
      <c r="B662" s="452">
        <f>B666</f>
        <v>0</v>
      </c>
      <c r="C662" s="452">
        <f t="shared" ref="C662:L662" si="795">C666</f>
        <v>0</v>
      </c>
      <c r="D662" s="452">
        <f t="shared" si="795"/>
        <v>0</v>
      </c>
      <c r="E662" s="452">
        <f t="shared" si="795"/>
        <v>0</v>
      </c>
      <c r="F662" s="452">
        <f t="shared" si="795"/>
        <v>0</v>
      </c>
      <c r="G662" s="452">
        <f t="shared" si="795"/>
        <v>0</v>
      </c>
      <c r="H662" s="452">
        <f t="shared" si="795"/>
        <v>0</v>
      </c>
      <c r="I662" s="452">
        <f t="shared" si="795"/>
        <v>0</v>
      </c>
      <c r="J662" s="452">
        <f t="shared" si="795"/>
        <v>0</v>
      </c>
      <c r="K662" s="452">
        <f t="shared" si="795"/>
        <v>0</v>
      </c>
      <c r="L662" s="459">
        <f t="shared" si="795"/>
        <v>0</v>
      </c>
      <c r="M662" s="117"/>
      <c r="N662" s="117"/>
      <c r="O662" s="117"/>
      <c r="P662" s="117"/>
      <c r="Q662" s="397"/>
      <c r="R662" s="397"/>
      <c r="S662" s="397"/>
      <c r="T662" s="397"/>
      <c r="U662" s="397"/>
      <c r="V662" s="397"/>
      <c r="W662" s="397"/>
      <c r="X662" s="397"/>
      <c r="Y662" s="397"/>
      <c r="Z662" s="397"/>
      <c r="AA662" s="397"/>
      <c r="AB662" s="397"/>
      <c r="AC662" s="397"/>
      <c r="AD662" s="397"/>
      <c r="AE662" s="397"/>
      <c r="AF662" s="397"/>
      <c r="AG662" s="397"/>
      <c r="AH662" s="397"/>
      <c r="AI662" s="397"/>
      <c r="AJ662" s="397"/>
      <c r="AK662" s="397"/>
      <c r="AL662" s="397"/>
      <c r="AM662" s="397"/>
      <c r="AN662" s="397"/>
      <c r="AO662" s="397"/>
      <c r="AP662" s="397"/>
      <c r="AQ662" s="397"/>
      <c r="AR662" s="397"/>
      <c r="AS662" s="397"/>
      <c r="AT662" s="397"/>
      <c r="AU662" s="397"/>
      <c r="AV662" s="397"/>
      <c r="AW662" s="397"/>
      <c r="AX662" s="397"/>
      <c r="AY662" s="397"/>
      <c r="AZ662" s="397"/>
      <c r="BA662" s="397"/>
      <c r="BB662" s="397"/>
      <c r="BC662" s="397"/>
    </row>
    <row r="663" spans="1:55" s="122" customFormat="1" ht="52.5" thickBot="1" x14ac:dyDescent="0.35">
      <c r="A663" s="503" t="s">
        <v>16</v>
      </c>
      <c r="B663" s="460">
        <f>B667</f>
        <v>108750000</v>
      </c>
      <c r="C663" s="460">
        <f t="shared" ref="C663:L663" si="796">C667</f>
        <v>0</v>
      </c>
      <c r="D663" s="460">
        <f t="shared" si="796"/>
        <v>0</v>
      </c>
      <c r="E663" s="460">
        <f t="shared" si="796"/>
        <v>0</v>
      </c>
      <c r="F663" s="460">
        <f t="shared" si="796"/>
        <v>0</v>
      </c>
      <c r="G663" s="460">
        <f t="shared" si="796"/>
        <v>18125000</v>
      </c>
      <c r="H663" s="460">
        <f t="shared" si="796"/>
        <v>18125000</v>
      </c>
      <c r="I663" s="460">
        <f t="shared" si="796"/>
        <v>18125000</v>
      </c>
      <c r="J663" s="460">
        <f t="shared" si="796"/>
        <v>18125000</v>
      </c>
      <c r="K663" s="460">
        <f t="shared" si="796"/>
        <v>18125000</v>
      </c>
      <c r="L663" s="461">
        <f t="shared" si="796"/>
        <v>18125000</v>
      </c>
      <c r="M663" s="117"/>
      <c r="N663" s="117"/>
      <c r="O663" s="117"/>
      <c r="P663" s="117"/>
    </row>
    <row r="664" spans="1:55" s="122" customFormat="1" ht="39" x14ac:dyDescent="0.3">
      <c r="A664" s="490" t="s">
        <v>543</v>
      </c>
      <c r="B664" s="491">
        <f>B666+B667</f>
        <v>108750000</v>
      </c>
      <c r="C664" s="491">
        <f t="shared" ref="C664" si="797">C666+C667</f>
        <v>0</v>
      </c>
      <c r="D664" s="491">
        <f t="shared" ref="D664" si="798">D666+D667</f>
        <v>0</v>
      </c>
      <c r="E664" s="491">
        <f t="shared" ref="E664" si="799">E666+E667</f>
        <v>0</v>
      </c>
      <c r="F664" s="491">
        <f t="shared" ref="F664" si="800">F666+F667</f>
        <v>0</v>
      </c>
      <c r="G664" s="491">
        <f t="shared" ref="G664" si="801">G666+G667</f>
        <v>18125000</v>
      </c>
      <c r="H664" s="491">
        <f t="shared" ref="H664" si="802">H666+H667</f>
        <v>18125000</v>
      </c>
      <c r="I664" s="491">
        <f t="shared" ref="I664" si="803">I666+I667</f>
        <v>18125000</v>
      </c>
      <c r="J664" s="491">
        <f t="shared" ref="J664" si="804">J666+J667</f>
        <v>18125000</v>
      </c>
      <c r="K664" s="491">
        <f t="shared" ref="K664" si="805">K666+K667</f>
        <v>18125000</v>
      </c>
      <c r="L664" s="492">
        <f t="shared" ref="L664" si="806">L666+L667</f>
        <v>18125000</v>
      </c>
      <c r="M664" s="117"/>
      <c r="N664" s="117"/>
      <c r="O664" s="117"/>
      <c r="P664" s="117"/>
    </row>
    <row r="665" spans="1:55" s="122" customFormat="1" ht="26" x14ac:dyDescent="0.3">
      <c r="A665" s="547" t="s">
        <v>470</v>
      </c>
      <c r="B665" s="545">
        <f>B666+B667</f>
        <v>108750000</v>
      </c>
      <c r="C665" s="545">
        <f t="shared" ref="C665:L665" si="807">C666+C667</f>
        <v>0</v>
      </c>
      <c r="D665" s="545">
        <f t="shared" si="807"/>
        <v>0</v>
      </c>
      <c r="E665" s="545">
        <f t="shared" si="807"/>
        <v>0</v>
      </c>
      <c r="F665" s="545">
        <f t="shared" si="807"/>
        <v>0</v>
      </c>
      <c r="G665" s="545">
        <f t="shared" si="807"/>
        <v>18125000</v>
      </c>
      <c r="H665" s="545">
        <f t="shared" si="807"/>
        <v>18125000</v>
      </c>
      <c r="I665" s="545">
        <f t="shared" si="807"/>
        <v>18125000</v>
      </c>
      <c r="J665" s="545">
        <f t="shared" si="807"/>
        <v>18125000</v>
      </c>
      <c r="K665" s="545">
        <f t="shared" si="807"/>
        <v>18125000</v>
      </c>
      <c r="L665" s="546">
        <f t="shared" si="807"/>
        <v>18125000</v>
      </c>
      <c r="M665" s="117"/>
      <c r="N665" s="117"/>
      <c r="O665" s="117"/>
      <c r="P665" s="117"/>
      <c r="Q665" s="415"/>
      <c r="R665" s="415"/>
      <c r="S665" s="415"/>
      <c r="T665" s="415"/>
      <c r="U665" s="415"/>
      <c r="V665" s="415"/>
      <c r="W665" s="415"/>
      <c r="X665" s="415"/>
      <c r="Y665" s="415"/>
      <c r="Z665" s="415"/>
      <c r="AA665" s="415"/>
      <c r="AB665" s="415"/>
      <c r="AC665" s="415"/>
      <c r="AD665" s="415"/>
      <c r="AE665" s="415"/>
      <c r="AF665" s="415"/>
      <c r="AG665" s="415"/>
      <c r="AH665" s="415"/>
      <c r="AI665" s="415"/>
      <c r="AJ665" s="415"/>
      <c r="AK665" s="415"/>
      <c r="AL665" s="415"/>
      <c r="AM665" s="415"/>
      <c r="AN665" s="415"/>
      <c r="AO665" s="415"/>
      <c r="AP665" s="415"/>
      <c r="AQ665" s="415"/>
      <c r="AR665" s="415"/>
      <c r="AS665" s="415"/>
      <c r="AT665" s="415"/>
      <c r="AU665" s="415"/>
      <c r="AV665" s="415"/>
      <c r="AW665" s="415"/>
      <c r="AX665" s="415"/>
      <c r="AY665" s="415"/>
      <c r="AZ665" s="415"/>
      <c r="BA665" s="415"/>
      <c r="BB665" s="415"/>
      <c r="BC665" s="415"/>
    </row>
    <row r="666" spans="1:55" s="122" customFormat="1" hidden="1" x14ac:dyDescent="0.3">
      <c r="A666" s="406" t="s">
        <v>15</v>
      </c>
      <c r="B666" s="407">
        <v>0</v>
      </c>
      <c r="C666" s="407">
        <v>0</v>
      </c>
      <c r="D666" s="407">
        <v>0</v>
      </c>
      <c r="E666" s="407">
        <v>0</v>
      </c>
      <c r="F666" s="407">
        <v>0</v>
      </c>
      <c r="G666" s="407">
        <f>$B$666/6</f>
        <v>0</v>
      </c>
      <c r="H666" s="407">
        <f t="shared" ref="H666:L666" si="808">$B$666/6</f>
        <v>0</v>
      </c>
      <c r="I666" s="407">
        <f t="shared" si="808"/>
        <v>0</v>
      </c>
      <c r="J666" s="407">
        <f t="shared" si="808"/>
        <v>0</v>
      </c>
      <c r="K666" s="407">
        <f t="shared" si="808"/>
        <v>0</v>
      </c>
      <c r="L666" s="408">
        <f t="shared" si="808"/>
        <v>0</v>
      </c>
      <c r="M666" s="117"/>
      <c r="N666" s="117"/>
      <c r="O666" s="117"/>
      <c r="P666" s="117"/>
    </row>
    <row r="667" spans="1:55" s="122" customFormat="1" ht="52.5" thickBot="1" x14ac:dyDescent="0.35">
      <c r="A667" s="484" t="s">
        <v>16</v>
      </c>
      <c r="B667" s="457">
        <f>'3.PIELIKUMS'!J73</f>
        <v>108750000</v>
      </c>
      <c r="C667" s="457">
        <v>0</v>
      </c>
      <c r="D667" s="457">
        <v>0</v>
      </c>
      <c r="E667" s="457">
        <v>0</v>
      </c>
      <c r="F667" s="457">
        <v>0</v>
      </c>
      <c r="G667" s="457">
        <f>$B$667/6</f>
        <v>18125000</v>
      </c>
      <c r="H667" s="457">
        <f t="shared" ref="H667:L667" si="809">$B$667/6</f>
        <v>18125000</v>
      </c>
      <c r="I667" s="457">
        <f t="shared" si="809"/>
        <v>18125000</v>
      </c>
      <c r="J667" s="457">
        <f t="shared" si="809"/>
        <v>18125000</v>
      </c>
      <c r="K667" s="457">
        <f t="shared" si="809"/>
        <v>18125000</v>
      </c>
      <c r="L667" s="458">
        <f t="shared" si="809"/>
        <v>18125000</v>
      </c>
      <c r="M667" s="117"/>
      <c r="N667" s="117"/>
      <c r="O667" s="117"/>
      <c r="P667" s="117"/>
    </row>
    <row r="668" spans="1:55" s="122" customFormat="1" ht="63.75" customHeight="1" x14ac:dyDescent="0.3">
      <c r="A668" s="447" t="s">
        <v>544</v>
      </c>
      <c r="B668" s="652"/>
      <c r="C668" s="652"/>
      <c r="D668" s="652"/>
      <c r="E668" s="652"/>
      <c r="F668" s="652"/>
      <c r="G668" s="652"/>
      <c r="H668" s="652"/>
      <c r="I668" s="652"/>
      <c r="J668" s="652"/>
      <c r="K668" s="652"/>
      <c r="L668" s="653"/>
      <c r="M668" s="117"/>
      <c r="N668" s="117"/>
      <c r="O668" s="117"/>
      <c r="P668" s="117"/>
    </row>
    <row r="669" spans="1:55" s="122" customFormat="1" x14ac:dyDescent="0.3">
      <c r="A669" s="436" t="s">
        <v>9</v>
      </c>
      <c r="B669" s="584">
        <f>B673</f>
        <v>251290000</v>
      </c>
      <c r="C669" s="584">
        <f t="shared" ref="C669:L669" si="810">C673</f>
        <v>0</v>
      </c>
      <c r="D669" s="584">
        <f t="shared" si="810"/>
        <v>0</v>
      </c>
      <c r="E669" s="584">
        <f t="shared" si="810"/>
        <v>0</v>
      </c>
      <c r="F669" s="584">
        <f t="shared" si="810"/>
        <v>0</v>
      </c>
      <c r="G669" s="584">
        <f t="shared" si="810"/>
        <v>41881666.666666664</v>
      </c>
      <c r="H669" s="584">
        <f t="shared" si="810"/>
        <v>41881666.666666664</v>
      </c>
      <c r="I669" s="584">
        <f t="shared" si="810"/>
        <v>41881666.666666664</v>
      </c>
      <c r="J669" s="584">
        <f t="shared" si="810"/>
        <v>41881666.666666664</v>
      </c>
      <c r="K669" s="584">
        <f t="shared" si="810"/>
        <v>41881666.666666664</v>
      </c>
      <c r="L669" s="585">
        <f t="shared" si="810"/>
        <v>41881666.666666664</v>
      </c>
      <c r="M669" s="117"/>
      <c r="N669" s="117"/>
      <c r="O669" s="117"/>
      <c r="P669" s="117"/>
    </row>
    <row r="670" spans="1:55" hidden="1" x14ac:dyDescent="0.3">
      <c r="A670" s="433" t="s">
        <v>10</v>
      </c>
      <c r="B670" s="434"/>
      <c r="C670" s="434"/>
      <c r="D670" s="434"/>
      <c r="E670" s="434"/>
      <c r="F670" s="434"/>
      <c r="G670" s="434"/>
      <c r="H670" s="434"/>
      <c r="I670" s="434"/>
      <c r="J670" s="434"/>
      <c r="K670" s="434"/>
      <c r="L670" s="435"/>
    </row>
    <row r="671" spans="1:55" hidden="1" x14ac:dyDescent="0.3">
      <c r="A671" s="433" t="s">
        <v>11</v>
      </c>
      <c r="B671" s="434"/>
      <c r="C671" s="434"/>
      <c r="D671" s="434"/>
      <c r="E671" s="434"/>
      <c r="F671" s="434"/>
      <c r="G671" s="434"/>
      <c r="H671" s="434"/>
      <c r="I671" s="434"/>
      <c r="J671" s="434"/>
      <c r="K671" s="434"/>
      <c r="L671" s="435"/>
    </row>
    <row r="672" spans="1:55" ht="26" hidden="1" x14ac:dyDescent="0.3">
      <c r="A672" s="433" t="s">
        <v>12</v>
      </c>
      <c r="B672" s="434"/>
      <c r="C672" s="434"/>
      <c r="D672" s="434"/>
      <c r="E672" s="434"/>
      <c r="F672" s="434"/>
      <c r="G672" s="434"/>
      <c r="H672" s="434"/>
      <c r="I672" s="434"/>
      <c r="J672" s="434"/>
      <c r="K672" s="434"/>
      <c r="L672" s="435"/>
    </row>
    <row r="673" spans="1:55" s="122" customFormat="1" x14ac:dyDescent="0.3">
      <c r="A673" s="436" t="s">
        <v>13</v>
      </c>
      <c r="B673" s="584">
        <f>B675+B676</f>
        <v>251290000</v>
      </c>
      <c r="C673" s="584">
        <f t="shared" ref="C673:L673" si="811">C675+C676</f>
        <v>0</v>
      </c>
      <c r="D673" s="584">
        <f t="shared" si="811"/>
        <v>0</v>
      </c>
      <c r="E673" s="584">
        <f t="shared" si="811"/>
        <v>0</v>
      </c>
      <c r="F673" s="584">
        <f t="shared" si="811"/>
        <v>0</v>
      </c>
      <c r="G673" s="584">
        <f t="shared" si="811"/>
        <v>41881666.666666664</v>
      </c>
      <c r="H673" s="584">
        <f t="shared" si="811"/>
        <v>41881666.666666664</v>
      </c>
      <c r="I673" s="584">
        <f t="shared" si="811"/>
        <v>41881666.666666664</v>
      </c>
      <c r="J673" s="584">
        <f t="shared" si="811"/>
        <v>41881666.666666664</v>
      </c>
      <c r="K673" s="584">
        <f t="shared" si="811"/>
        <v>41881666.666666664</v>
      </c>
      <c r="L673" s="585">
        <f t="shared" si="811"/>
        <v>41881666.666666664</v>
      </c>
      <c r="M673" s="117"/>
      <c r="N673" s="117"/>
      <c r="O673" s="117"/>
      <c r="P673" s="117"/>
    </row>
    <row r="674" spans="1:55" x14ac:dyDescent="0.3">
      <c r="A674" s="433" t="s">
        <v>14</v>
      </c>
      <c r="B674" s="434"/>
      <c r="C674" s="434"/>
      <c r="D674" s="434"/>
      <c r="E674" s="434"/>
      <c r="F674" s="434"/>
      <c r="G674" s="434"/>
      <c r="H674" s="434"/>
      <c r="I674" s="434"/>
      <c r="J674" s="434"/>
      <c r="K674" s="434"/>
      <c r="L674" s="435"/>
    </row>
    <row r="675" spans="1:55" hidden="1" x14ac:dyDescent="0.3">
      <c r="A675" s="433" t="s">
        <v>15</v>
      </c>
      <c r="B675" s="437">
        <f>B684+B688+B692+B696+B700</f>
        <v>0</v>
      </c>
      <c r="C675" s="437">
        <f t="shared" ref="C675:L675" si="812">C684+C688+C692+C696+C700</f>
        <v>0</v>
      </c>
      <c r="D675" s="437">
        <f t="shared" si="812"/>
        <v>0</v>
      </c>
      <c r="E675" s="437">
        <f t="shared" si="812"/>
        <v>0</v>
      </c>
      <c r="F675" s="437">
        <f t="shared" si="812"/>
        <v>0</v>
      </c>
      <c r="G675" s="437">
        <f t="shared" si="812"/>
        <v>0</v>
      </c>
      <c r="H675" s="437">
        <f t="shared" si="812"/>
        <v>0</v>
      </c>
      <c r="I675" s="437">
        <f t="shared" si="812"/>
        <v>0</v>
      </c>
      <c r="J675" s="437">
        <f t="shared" si="812"/>
        <v>0</v>
      </c>
      <c r="K675" s="437">
        <f t="shared" si="812"/>
        <v>0</v>
      </c>
      <c r="L675" s="438">
        <f t="shared" si="812"/>
        <v>0</v>
      </c>
    </row>
    <row r="676" spans="1:55" ht="52.5" thickBot="1" x14ac:dyDescent="0.35">
      <c r="A676" s="440" t="s">
        <v>16</v>
      </c>
      <c r="B676" s="441">
        <f>B685+B689+B693+B697+B701</f>
        <v>251290000</v>
      </c>
      <c r="C676" s="441">
        <f t="shared" ref="C676:L676" si="813">C685+C689+C693+C697+C701</f>
        <v>0</v>
      </c>
      <c r="D676" s="441">
        <f t="shared" si="813"/>
        <v>0</v>
      </c>
      <c r="E676" s="441">
        <f t="shared" si="813"/>
        <v>0</v>
      </c>
      <c r="F676" s="441">
        <f t="shared" si="813"/>
        <v>0</v>
      </c>
      <c r="G676" s="441">
        <f t="shared" si="813"/>
        <v>41881666.666666664</v>
      </c>
      <c r="H676" s="441">
        <f t="shared" si="813"/>
        <v>41881666.666666664</v>
      </c>
      <c r="I676" s="441">
        <f t="shared" si="813"/>
        <v>41881666.666666664</v>
      </c>
      <c r="J676" s="441">
        <f t="shared" si="813"/>
        <v>41881666.666666664</v>
      </c>
      <c r="K676" s="441">
        <f t="shared" si="813"/>
        <v>41881666.666666664</v>
      </c>
      <c r="L676" s="442">
        <f t="shared" si="813"/>
        <v>41881666.666666664</v>
      </c>
    </row>
    <row r="677" spans="1:55" s="397" customFormat="1" x14ac:dyDescent="0.3">
      <c r="A677" s="475" t="s">
        <v>461</v>
      </c>
      <c r="B677" s="476"/>
      <c r="C677" s="476"/>
      <c r="D677" s="476"/>
      <c r="E677" s="476"/>
      <c r="F677" s="476"/>
      <c r="G677" s="476"/>
      <c r="H677" s="476"/>
      <c r="I677" s="476"/>
      <c r="J677" s="476"/>
      <c r="K677" s="476"/>
      <c r="L677" s="477"/>
      <c r="M677" s="117"/>
      <c r="N677" s="117"/>
      <c r="O677" s="117"/>
      <c r="P677" s="117"/>
    </row>
    <row r="678" spans="1:55" s="397" customFormat="1" x14ac:dyDescent="0.3">
      <c r="A678" s="478" t="s">
        <v>462</v>
      </c>
      <c r="B678" s="451"/>
      <c r="C678" s="451"/>
      <c r="D678" s="451"/>
      <c r="E678" s="451"/>
      <c r="F678" s="451"/>
      <c r="G678" s="451"/>
      <c r="H678" s="451"/>
      <c r="I678" s="451"/>
      <c r="J678" s="451"/>
      <c r="K678" s="451"/>
      <c r="L678" s="479"/>
      <c r="M678" s="117"/>
      <c r="N678" s="117"/>
      <c r="O678" s="117"/>
      <c r="P678" s="117"/>
    </row>
    <row r="679" spans="1:55" s="469" customFormat="1" x14ac:dyDescent="0.3">
      <c r="A679" s="502" t="s">
        <v>464</v>
      </c>
      <c r="B679" s="451">
        <f>B683+B687+B691+B695+B699</f>
        <v>251290000</v>
      </c>
      <c r="C679" s="451">
        <f t="shared" ref="C679:L679" si="814">C683+C687+C691+C695+C699</f>
        <v>0</v>
      </c>
      <c r="D679" s="451">
        <f t="shared" si="814"/>
        <v>0</v>
      </c>
      <c r="E679" s="451">
        <f t="shared" si="814"/>
        <v>0</v>
      </c>
      <c r="F679" s="451">
        <f t="shared" si="814"/>
        <v>0</v>
      </c>
      <c r="G679" s="451">
        <f t="shared" si="814"/>
        <v>41881666.666666664</v>
      </c>
      <c r="H679" s="451">
        <f t="shared" si="814"/>
        <v>41881666.666666664</v>
      </c>
      <c r="I679" s="451">
        <f t="shared" si="814"/>
        <v>41881666.666666664</v>
      </c>
      <c r="J679" s="451">
        <f t="shared" si="814"/>
        <v>41881666.666666664</v>
      </c>
      <c r="K679" s="451">
        <f t="shared" si="814"/>
        <v>41881666.666666664</v>
      </c>
      <c r="L679" s="479">
        <f t="shared" si="814"/>
        <v>41881666.666666664</v>
      </c>
      <c r="M679" s="117"/>
      <c r="N679" s="117"/>
      <c r="O679" s="117"/>
      <c r="P679" s="117"/>
      <c r="Q679" s="468"/>
      <c r="R679" s="468"/>
      <c r="S679" s="468"/>
      <c r="T679" s="468"/>
      <c r="U679" s="468"/>
      <c r="V679" s="468"/>
      <c r="W679" s="468"/>
      <c r="X679" s="468"/>
      <c r="Y679" s="468"/>
      <c r="Z679" s="468"/>
      <c r="AA679" s="468"/>
      <c r="AB679" s="468"/>
      <c r="AC679" s="468"/>
      <c r="AD679" s="468"/>
      <c r="AE679" s="468"/>
      <c r="AF679" s="468"/>
      <c r="AG679" s="468"/>
      <c r="AH679" s="468"/>
      <c r="AI679" s="468"/>
      <c r="AJ679" s="468"/>
      <c r="AK679" s="468"/>
      <c r="AL679" s="468"/>
      <c r="AM679" s="468"/>
      <c r="AN679" s="468"/>
      <c r="AO679" s="468"/>
      <c r="AP679" s="468"/>
      <c r="AQ679" s="468"/>
      <c r="AR679" s="468"/>
      <c r="AS679" s="468"/>
      <c r="AT679" s="468"/>
      <c r="AU679" s="468"/>
      <c r="AV679" s="468"/>
      <c r="AW679" s="468"/>
      <c r="AX679" s="468"/>
      <c r="AY679" s="468"/>
      <c r="AZ679" s="468"/>
      <c r="BA679" s="468"/>
      <c r="BB679" s="468"/>
      <c r="BC679" s="468"/>
    </row>
    <row r="680" spans="1:55" s="122" customFormat="1" hidden="1" x14ac:dyDescent="0.3">
      <c r="A680" s="478" t="s">
        <v>15</v>
      </c>
      <c r="B680" s="452">
        <f t="shared" ref="B680:L681" si="815">B684+B688+B692+B696+B700</f>
        <v>0</v>
      </c>
      <c r="C680" s="452">
        <f t="shared" si="815"/>
        <v>0</v>
      </c>
      <c r="D680" s="452">
        <f t="shared" si="815"/>
        <v>0</v>
      </c>
      <c r="E680" s="452">
        <f t="shared" si="815"/>
        <v>0</v>
      </c>
      <c r="F680" s="452">
        <f t="shared" si="815"/>
        <v>0</v>
      </c>
      <c r="G680" s="452">
        <f t="shared" si="815"/>
        <v>0</v>
      </c>
      <c r="H680" s="452">
        <f t="shared" si="815"/>
        <v>0</v>
      </c>
      <c r="I680" s="452">
        <f t="shared" si="815"/>
        <v>0</v>
      </c>
      <c r="J680" s="452">
        <f t="shared" si="815"/>
        <v>0</v>
      </c>
      <c r="K680" s="452">
        <f t="shared" si="815"/>
        <v>0</v>
      </c>
      <c r="L680" s="459">
        <f t="shared" si="815"/>
        <v>0</v>
      </c>
      <c r="M680" s="117"/>
      <c r="N680" s="117"/>
      <c r="O680" s="117"/>
      <c r="P680" s="117"/>
    </row>
    <row r="681" spans="1:55" s="122" customFormat="1" ht="52.5" thickBot="1" x14ac:dyDescent="0.35">
      <c r="A681" s="503" t="s">
        <v>16</v>
      </c>
      <c r="B681" s="460">
        <f t="shared" si="815"/>
        <v>251290000</v>
      </c>
      <c r="C681" s="460">
        <f t="shared" si="815"/>
        <v>0</v>
      </c>
      <c r="D681" s="460">
        <f t="shared" si="815"/>
        <v>0</v>
      </c>
      <c r="E681" s="460">
        <f t="shared" si="815"/>
        <v>0</v>
      </c>
      <c r="F681" s="460">
        <f t="shared" si="815"/>
        <v>0</v>
      </c>
      <c r="G681" s="460">
        <f t="shared" si="815"/>
        <v>41881666.666666664</v>
      </c>
      <c r="H681" s="460">
        <f t="shared" si="815"/>
        <v>41881666.666666664</v>
      </c>
      <c r="I681" s="460">
        <f t="shared" si="815"/>
        <v>41881666.666666664</v>
      </c>
      <c r="J681" s="460">
        <f t="shared" si="815"/>
        <v>41881666.666666664</v>
      </c>
      <c r="K681" s="460">
        <f t="shared" si="815"/>
        <v>41881666.666666664</v>
      </c>
      <c r="L681" s="461">
        <f t="shared" si="815"/>
        <v>41881666.666666664</v>
      </c>
      <c r="M681" s="117"/>
      <c r="N681" s="117"/>
      <c r="O681" s="117"/>
      <c r="P681" s="117"/>
    </row>
    <row r="682" spans="1:55" s="122" customFormat="1" ht="27.5" x14ac:dyDescent="0.3">
      <c r="A682" s="490" t="s">
        <v>2057</v>
      </c>
      <c r="B682" s="491">
        <f>B684+B685</f>
        <v>23490000</v>
      </c>
      <c r="C682" s="491">
        <f t="shared" ref="C682" si="816">C684+C685</f>
        <v>0</v>
      </c>
      <c r="D682" s="491">
        <f t="shared" ref="D682" si="817">D684+D685</f>
        <v>0</v>
      </c>
      <c r="E682" s="491">
        <f t="shared" ref="E682" si="818">E684+E685</f>
        <v>0</v>
      </c>
      <c r="F682" s="491">
        <f t="shared" ref="F682" si="819">F684+F685</f>
        <v>0</v>
      </c>
      <c r="G682" s="491">
        <f t="shared" ref="G682" si="820">G684+G685</f>
        <v>3915000</v>
      </c>
      <c r="H682" s="491">
        <f t="shared" ref="H682" si="821">H684+H685</f>
        <v>3915000</v>
      </c>
      <c r="I682" s="491">
        <f t="shared" ref="I682" si="822">I684+I685</f>
        <v>3915000</v>
      </c>
      <c r="J682" s="491">
        <f t="shared" ref="J682" si="823">J684+J685</f>
        <v>3915000</v>
      </c>
      <c r="K682" s="491">
        <f t="shared" ref="K682" si="824">K684+K685</f>
        <v>3915000</v>
      </c>
      <c r="L682" s="492">
        <f t="shared" ref="L682" si="825">L684+L685</f>
        <v>3915000</v>
      </c>
      <c r="M682" s="117"/>
      <c r="N682" s="117"/>
      <c r="O682" s="117"/>
      <c r="P682" s="117"/>
    </row>
    <row r="683" spans="1:55" s="469" customFormat="1" x14ac:dyDescent="0.3">
      <c r="A683" s="547" t="s">
        <v>464</v>
      </c>
      <c r="B683" s="545">
        <f>B684+B685</f>
        <v>23490000</v>
      </c>
      <c r="C683" s="545">
        <f t="shared" ref="C683" si="826">C684+C685</f>
        <v>0</v>
      </c>
      <c r="D683" s="545">
        <f t="shared" ref="D683" si="827">D684+D685</f>
        <v>0</v>
      </c>
      <c r="E683" s="545">
        <f t="shared" ref="E683" si="828">E684+E685</f>
        <v>0</v>
      </c>
      <c r="F683" s="545">
        <f t="shared" ref="F683" si="829">F684+F685</f>
        <v>0</v>
      </c>
      <c r="G683" s="545">
        <f t="shared" ref="G683" si="830">G684+G685</f>
        <v>3915000</v>
      </c>
      <c r="H683" s="545">
        <f t="shared" ref="H683" si="831">H684+H685</f>
        <v>3915000</v>
      </c>
      <c r="I683" s="545">
        <f t="shared" ref="I683" si="832">I684+I685</f>
        <v>3915000</v>
      </c>
      <c r="J683" s="545">
        <f t="shared" ref="J683" si="833">J684+J685</f>
        <v>3915000</v>
      </c>
      <c r="K683" s="545">
        <f t="shared" ref="K683" si="834">K684+K685</f>
        <v>3915000</v>
      </c>
      <c r="L683" s="546">
        <f t="shared" ref="L683" si="835">L684+L685</f>
        <v>3915000</v>
      </c>
      <c r="M683" s="117"/>
      <c r="N683" s="117"/>
      <c r="O683" s="117"/>
      <c r="P683" s="117"/>
      <c r="Q683" s="468"/>
      <c r="R683" s="468"/>
      <c r="S683" s="468"/>
      <c r="T683" s="468"/>
      <c r="U683" s="468"/>
      <c r="V683" s="468"/>
      <c r="W683" s="468"/>
      <c r="X683" s="468"/>
      <c r="Y683" s="468"/>
      <c r="Z683" s="468"/>
      <c r="AA683" s="468"/>
      <c r="AB683" s="468"/>
      <c r="AC683" s="468"/>
      <c r="AD683" s="468"/>
      <c r="AE683" s="468"/>
      <c r="AF683" s="468"/>
      <c r="AG683" s="468"/>
      <c r="AH683" s="468"/>
      <c r="AI683" s="468"/>
      <c r="AJ683" s="468"/>
      <c r="AK683" s="468"/>
      <c r="AL683" s="468"/>
      <c r="AM683" s="468"/>
      <c r="AN683" s="468"/>
      <c r="AO683" s="468"/>
      <c r="AP683" s="468"/>
      <c r="AQ683" s="468"/>
      <c r="AR683" s="468"/>
      <c r="AS683" s="468"/>
      <c r="AT683" s="468"/>
      <c r="AU683" s="468"/>
      <c r="AV683" s="468"/>
      <c r="AW683" s="468"/>
      <c r="AX683" s="468"/>
      <c r="AY683" s="468"/>
      <c r="AZ683" s="468"/>
      <c r="BA683" s="468"/>
      <c r="BB683" s="468"/>
      <c r="BC683" s="468"/>
    </row>
    <row r="684" spans="1:55" s="122" customFormat="1" hidden="1" x14ac:dyDescent="0.3">
      <c r="A684" s="406" t="s">
        <v>15</v>
      </c>
      <c r="B684" s="407">
        <v>0</v>
      </c>
      <c r="C684" s="407">
        <v>0</v>
      </c>
      <c r="D684" s="407">
        <v>0</v>
      </c>
      <c r="E684" s="407">
        <v>0</v>
      </c>
      <c r="F684" s="407">
        <v>0</v>
      </c>
      <c r="G684" s="407">
        <f>$B$684/6</f>
        <v>0</v>
      </c>
      <c r="H684" s="407">
        <f t="shared" ref="H684:L684" si="836">$B$684/6</f>
        <v>0</v>
      </c>
      <c r="I684" s="407">
        <f t="shared" si="836"/>
        <v>0</v>
      </c>
      <c r="J684" s="407">
        <f t="shared" si="836"/>
        <v>0</v>
      </c>
      <c r="K684" s="407">
        <f t="shared" si="836"/>
        <v>0</v>
      </c>
      <c r="L684" s="408">
        <f t="shared" si="836"/>
        <v>0</v>
      </c>
      <c r="M684" s="117"/>
      <c r="N684" s="117"/>
      <c r="O684" s="117"/>
      <c r="P684" s="117"/>
    </row>
    <row r="685" spans="1:55" s="122" customFormat="1" ht="52" x14ac:dyDescent="0.3">
      <c r="A685" s="406" t="s">
        <v>16</v>
      </c>
      <c r="B685" s="407">
        <f>'3.PIELIKUMS'!J75</f>
        <v>23490000</v>
      </c>
      <c r="C685" s="407">
        <v>0</v>
      </c>
      <c r="D685" s="407">
        <v>0</v>
      </c>
      <c r="E685" s="407">
        <v>0</v>
      </c>
      <c r="F685" s="407">
        <v>0</v>
      </c>
      <c r="G685" s="407">
        <f>$B$685/6</f>
        <v>3915000</v>
      </c>
      <c r="H685" s="407">
        <f t="shared" ref="H685:L685" si="837">$B$685/6</f>
        <v>3915000</v>
      </c>
      <c r="I685" s="407">
        <f t="shared" si="837"/>
        <v>3915000</v>
      </c>
      <c r="J685" s="407">
        <f t="shared" si="837"/>
        <v>3915000</v>
      </c>
      <c r="K685" s="407">
        <f t="shared" si="837"/>
        <v>3915000</v>
      </c>
      <c r="L685" s="408">
        <f t="shared" si="837"/>
        <v>3915000</v>
      </c>
      <c r="M685" s="117"/>
      <c r="N685" s="117"/>
      <c r="O685" s="117"/>
      <c r="P685" s="117"/>
    </row>
    <row r="686" spans="1:55" s="122" customFormat="1" ht="53.5" x14ac:dyDescent="0.3">
      <c r="A686" s="402" t="s">
        <v>2058</v>
      </c>
      <c r="B686" s="403">
        <f>B688+B689</f>
        <v>56550000</v>
      </c>
      <c r="C686" s="403">
        <f t="shared" ref="C686" si="838">C688+C689</f>
        <v>0</v>
      </c>
      <c r="D686" s="403">
        <f t="shared" ref="D686" si="839">D688+D689</f>
        <v>0</v>
      </c>
      <c r="E686" s="403">
        <f t="shared" ref="E686" si="840">E688+E689</f>
        <v>0</v>
      </c>
      <c r="F686" s="403">
        <f t="shared" ref="F686" si="841">F688+F689</f>
        <v>0</v>
      </c>
      <c r="G686" s="403">
        <f t="shared" ref="G686" si="842">G688+G689</f>
        <v>9425000</v>
      </c>
      <c r="H686" s="403">
        <f t="shared" ref="H686" si="843">H688+H689</f>
        <v>9425000</v>
      </c>
      <c r="I686" s="403">
        <f t="shared" ref="I686" si="844">I688+I689</f>
        <v>9425000</v>
      </c>
      <c r="J686" s="403">
        <f t="shared" ref="J686" si="845">J688+J689</f>
        <v>9425000</v>
      </c>
      <c r="K686" s="403">
        <f t="shared" ref="K686" si="846">K688+K689</f>
        <v>9425000</v>
      </c>
      <c r="L686" s="404">
        <f t="shared" ref="L686" si="847">L688+L689</f>
        <v>9425000</v>
      </c>
      <c r="M686" s="117"/>
      <c r="N686" s="117"/>
      <c r="O686" s="117"/>
      <c r="P686" s="117"/>
    </row>
    <row r="687" spans="1:55" s="469" customFormat="1" x14ac:dyDescent="0.3">
      <c r="A687" s="547" t="s">
        <v>464</v>
      </c>
      <c r="B687" s="545">
        <f>B688+B689</f>
        <v>56550000</v>
      </c>
      <c r="C687" s="545">
        <f t="shared" ref="C687" si="848">C688+C689</f>
        <v>0</v>
      </c>
      <c r="D687" s="545">
        <f t="shared" ref="D687" si="849">D688+D689</f>
        <v>0</v>
      </c>
      <c r="E687" s="545">
        <f t="shared" ref="E687" si="850">E688+E689</f>
        <v>0</v>
      </c>
      <c r="F687" s="545">
        <f t="shared" ref="F687" si="851">F688+F689</f>
        <v>0</v>
      </c>
      <c r="G687" s="545">
        <f t="shared" ref="G687" si="852">G688+G689</f>
        <v>9425000</v>
      </c>
      <c r="H687" s="545">
        <f t="shared" ref="H687" si="853">H688+H689</f>
        <v>9425000</v>
      </c>
      <c r="I687" s="545">
        <f t="shared" ref="I687" si="854">I688+I689</f>
        <v>9425000</v>
      </c>
      <c r="J687" s="545">
        <f t="shared" ref="J687" si="855">J688+J689</f>
        <v>9425000</v>
      </c>
      <c r="K687" s="545">
        <f t="shared" ref="K687" si="856">K688+K689</f>
        <v>9425000</v>
      </c>
      <c r="L687" s="546">
        <f t="shared" ref="L687" si="857">L688+L689</f>
        <v>9425000</v>
      </c>
      <c r="M687" s="117"/>
      <c r="N687" s="117"/>
      <c r="O687" s="117"/>
      <c r="P687" s="117"/>
      <c r="Q687" s="468"/>
      <c r="R687" s="468"/>
      <c r="S687" s="468"/>
      <c r="T687" s="468"/>
      <c r="U687" s="468"/>
      <c r="V687" s="468"/>
      <c r="W687" s="468"/>
      <c r="X687" s="468"/>
      <c r="Y687" s="468"/>
      <c r="Z687" s="468"/>
      <c r="AA687" s="468"/>
      <c r="AB687" s="468"/>
      <c r="AC687" s="468"/>
      <c r="AD687" s="468"/>
      <c r="AE687" s="468"/>
      <c r="AF687" s="468"/>
      <c r="AG687" s="468"/>
      <c r="AH687" s="468"/>
      <c r="AI687" s="468"/>
      <c r="AJ687" s="468"/>
      <c r="AK687" s="468"/>
      <c r="AL687" s="468"/>
      <c r="AM687" s="468"/>
      <c r="AN687" s="468"/>
      <c r="AO687" s="468"/>
      <c r="AP687" s="468"/>
      <c r="AQ687" s="468"/>
      <c r="AR687" s="468"/>
      <c r="AS687" s="468"/>
      <c r="AT687" s="468"/>
      <c r="AU687" s="468"/>
      <c r="AV687" s="468"/>
      <c r="AW687" s="468"/>
      <c r="AX687" s="468"/>
      <c r="AY687" s="468"/>
      <c r="AZ687" s="468"/>
      <c r="BA687" s="468"/>
      <c r="BB687" s="468"/>
      <c r="BC687" s="468"/>
    </row>
    <row r="688" spans="1:55" s="122" customFormat="1" hidden="1" x14ac:dyDescent="0.3">
      <c r="A688" s="406" t="s">
        <v>15</v>
      </c>
      <c r="B688" s="407">
        <v>0</v>
      </c>
      <c r="C688" s="407">
        <v>0</v>
      </c>
      <c r="D688" s="407">
        <v>0</v>
      </c>
      <c r="E688" s="407">
        <v>0</v>
      </c>
      <c r="F688" s="407">
        <v>0</v>
      </c>
      <c r="G688" s="407">
        <f>$B$688/6</f>
        <v>0</v>
      </c>
      <c r="H688" s="407">
        <f t="shared" ref="H688:L688" si="858">$B$688/6</f>
        <v>0</v>
      </c>
      <c r="I688" s="407">
        <f t="shared" si="858"/>
        <v>0</v>
      </c>
      <c r="J688" s="407">
        <f t="shared" si="858"/>
        <v>0</v>
      </c>
      <c r="K688" s="407">
        <f t="shared" si="858"/>
        <v>0</v>
      </c>
      <c r="L688" s="408">
        <f t="shared" si="858"/>
        <v>0</v>
      </c>
      <c r="M688" s="117"/>
      <c r="N688" s="117"/>
      <c r="O688" s="117"/>
      <c r="P688" s="117"/>
    </row>
    <row r="689" spans="1:55" s="122" customFormat="1" ht="52" x14ac:dyDescent="0.3">
      <c r="A689" s="406" t="s">
        <v>16</v>
      </c>
      <c r="B689" s="407">
        <f>'3.PIELIKUMS'!J76</f>
        <v>56550000</v>
      </c>
      <c r="C689" s="407">
        <v>0</v>
      </c>
      <c r="D689" s="407">
        <v>0</v>
      </c>
      <c r="E689" s="407">
        <v>0</v>
      </c>
      <c r="F689" s="407">
        <v>0</v>
      </c>
      <c r="G689" s="407">
        <f>$B$689/6</f>
        <v>9425000</v>
      </c>
      <c r="H689" s="407">
        <f t="shared" ref="H689:L689" si="859">$B$689/6</f>
        <v>9425000</v>
      </c>
      <c r="I689" s="407">
        <f t="shared" si="859"/>
        <v>9425000</v>
      </c>
      <c r="J689" s="407">
        <f t="shared" si="859"/>
        <v>9425000</v>
      </c>
      <c r="K689" s="407">
        <f t="shared" si="859"/>
        <v>9425000</v>
      </c>
      <c r="L689" s="408">
        <f t="shared" si="859"/>
        <v>9425000</v>
      </c>
      <c r="M689" s="117"/>
      <c r="N689" s="117"/>
      <c r="O689" s="117"/>
      <c r="P689" s="117"/>
    </row>
    <row r="690" spans="1:55" s="122" customFormat="1" ht="26" x14ac:dyDescent="0.3">
      <c r="A690" s="402" t="s">
        <v>545</v>
      </c>
      <c r="B690" s="403">
        <f>B692+B693</f>
        <v>21750000</v>
      </c>
      <c r="C690" s="403">
        <f t="shared" ref="C690" si="860">C692+C693</f>
        <v>0</v>
      </c>
      <c r="D690" s="403">
        <f t="shared" ref="D690" si="861">D692+D693</f>
        <v>0</v>
      </c>
      <c r="E690" s="403">
        <f t="shared" ref="E690" si="862">E692+E693</f>
        <v>0</v>
      </c>
      <c r="F690" s="403">
        <f t="shared" ref="F690" si="863">F692+F693</f>
        <v>0</v>
      </c>
      <c r="G690" s="403">
        <f t="shared" ref="G690" si="864">G692+G693</f>
        <v>3625000</v>
      </c>
      <c r="H690" s="403">
        <f t="shared" ref="H690" si="865">H692+H693</f>
        <v>3625000</v>
      </c>
      <c r="I690" s="403">
        <f t="shared" ref="I690" si="866">I692+I693</f>
        <v>3625000</v>
      </c>
      <c r="J690" s="403">
        <f t="shared" ref="J690" si="867">J692+J693</f>
        <v>3625000</v>
      </c>
      <c r="K690" s="403">
        <f t="shared" ref="K690" si="868">K692+K693</f>
        <v>3625000</v>
      </c>
      <c r="L690" s="404">
        <f t="shared" ref="L690" si="869">L692+L693</f>
        <v>3625000</v>
      </c>
      <c r="M690" s="117"/>
      <c r="N690" s="117"/>
      <c r="O690" s="117"/>
      <c r="P690" s="117"/>
    </row>
    <row r="691" spans="1:55" s="469" customFormat="1" x14ac:dyDescent="0.3">
      <c r="A691" s="547" t="s">
        <v>464</v>
      </c>
      <c r="B691" s="545">
        <f>B692+B693</f>
        <v>21750000</v>
      </c>
      <c r="C691" s="545">
        <f t="shared" ref="C691" si="870">C692+C693</f>
        <v>0</v>
      </c>
      <c r="D691" s="545">
        <f t="shared" ref="D691" si="871">D692+D693</f>
        <v>0</v>
      </c>
      <c r="E691" s="545">
        <f t="shared" ref="E691" si="872">E692+E693</f>
        <v>0</v>
      </c>
      <c r="F691" s="545">
        <f t="shared" ref="F691" si="873">F692+F693</f>
        <v>0</v>
      </c>
      <c r="G691" s="545">
        <f t="shared" ref="G691" si="874">G692+G693</f>
        <v>3625000</v>
      </c>
      <c r="H691" s="545">
        <f t="shared" ref="H691" si="875">H692+H693</f>
        <v>3625000</v>
      </c>
      <c r="I691" s="545">
        <f t="shared" ref="I691" si="876">I692+I693</f>
        <v>3625000</v>
      </c>
      <c r="J691" s="545">
        <f t="shared" ref="J691" si="877">J692+J693</f>
        <v>3625000</v>
      </c>
      <c r="K691" s="545">
        <f t="shared" ref="K691" si="878">K692+K693</f>
        <v>3625000</v>
      </c>
      <c r="L691" s="546">
        <f t="shared" ref="L691" si="879">L692+L693</f>
        <v>3625000</v>
      </c>
      <c r="M691" s="117"/>
      <c r="N691" s="117"/>
      <c r="O691" s="117"/>
      <c r="P691" s="117"/>
      <c r="Q691" s="468"/>
      <c r="R691" s="468"/>
      <c r="S691" s="468"/>
      <c r="T691" s="468"/>
      <c r="U691" s="468"/>
      <c r="V691" s="468"/>
      <c r="W691" s="468"/>
      <c r="X691" s="468"/>
      <c r="Y691" s="468"/>
      <c r="Z691" s="468"/>
      <c r="AA691" s="468"/>
      <c r="AB691" s="468"/>
      <c r="AC691" s="468"/>
      <c r="AD691" s="468"/>
      <c r="AE691" s="468"/>
      <c r="AF691" s="468"/>
      <c r="AG691" s="468"/>
      <c r="AH691" s="468"/>
      <c r="AI691" s="468"/>
      <c r="AJ691" s="468"/>
      <c r="AK691" s="468"/>
      <c r="AL691" s="468"/>
      <c r="AM691" s="468"/>
      <c r="AN691" s="468"/>
      <c r="AO691" s="468"/>
      <c r="AP691" s="468"/>
      <c r="AQ691" s="468"/>
      <c r="AR691" s="468"/>
      <c r="AS691" s="468"/>
      <c r="AT691" s="468"/>
      <c r="AU691" s="468"/>
      <c r="AV691" s="468"/>
      <c r="AW691" s="468"/>
      <c r="AX691" s="468"/>
      <c r="AY691" s="468"/>
      <c r="AZ691" s="468"/>
      <c r="BA691" s="468"/>
      <c r="BB691" s="468"/>
      <c r="BC691" s="468"/>
    </row>
    <row r="692" spans="1:55" s="122" customFormat="1" hidden="1" x14ac:dyDescent="0.3">
      <c r="A692" s="406" t="s">
        <v>15</v>
      </c>
      <c r="B692" s="407">
        <v>0</v>
      </c>
      <c r="C692" s="407">
        <v>0</v>
      </c>
      <c r="D692" s="407">
        <v>0</v>
      </c>
      <c r="E692" s="407">
        <v>0</v>
      </c>
      <c r="F692" s="407">
        <v>0</v>
      </c>
      <c r="G692" s="407">
        <f>$B$692/6</f>
        <v>0</v>
      </c>
      <c r="H692" s="407">
        <f t="shared" ref="H692:L692" si="880">$B$692/6</f>
        <v>0</v>
      </c>
      <c r="I692" s="407">
        <f t="shared" si="880"/>
        <v>0</v>
      </c>
      <c r="J692" s="407">
        <f t="shared" si="880"/>
        <v>0</v>
      </c>
      <c r="K692" s="407">
        <f t="shared" si="880"/>
        <v>0</v>
      </c>
      <c r="L692" s="408">
        <f t="shared" si="880"/>
        <v>0</v>
      </c>
      <c r="M692" s="117"/>
      <c r="N692" s="117"/>
      <c r="O692" s="117"/>
      <c r="P692" s="117"/>
    </row>
    <row r="693" spans="1:55" s="122" customFormat="1" ht="52" x14ac:dyDescent="0.3">
      <c r="A693" s="406" t="s">
        <v>16</v>
      </c>
      <c r="B693" s="407">
        <f>'3.PIELIKUMS'!J77</f>
        <v>21750000</v>
      </c>
      <c r="C693" s="407">
        <v>0</v>
      </c>
      <c r="D693" s="407">
        <v>0</v>
      </c>
      <c r="E693" s="407">
        <v>0</v>
      </c>
      <c r="F693" s="407">
        <v>0</v>
      </c>
      <c r="G693" s="407">
        <f>$B$693/6</f>
        <v>3625000</v>
      </c>
      <c r="H693" s="407">
        <f t="shared" ref="H693:L693" si="881">$B$693/6</f>
        <v>3625000</v>
      </c>
      <c r="I693" s="407">
        <f t="shared" si="881"/>
        <v>3625000</v>
      </c>
      <c r="J693" s="407">
        <f t="shared" si="881"/>
        <v>3625000</v>
      </c>
      <c r="K693" s="407">
        <f t="shared" si="881"/>
        <v>3625000</v>
      </c>
      <c r="L693" s="408">
        <f t="shared" si="881"/>
        <v>3625000</v>
      </c>
      <c r="M693" s="117"/>
      <c r="N693" s="117"/>
      <c r="O693" s="117"/>
      <c r="P693" s="117"/>
    </row>
    <row r="694" spans="1:55" s="122" customFormat="1" ht="39" x14ac:dyDescent="0.3">
      <c r="A694" s="402" t="s">
        <v>546</v>
      </c>
      <c r="B694" s="403">
        <f>B696+B697</f>
        <v>50000000</v>
      </c>
      <c r="C694" s="403">
        <f t="shared" ref="C694" si="882">C696+C697</f>
        <v>0</v>
      </c>
      <c r="D694" s="403">
        <f t="shared" ref="D694" si="883">D696+D697</f>
        <v>0</v>
      </c>
      <c r="E694" s="403">
        <f t="shared" ref="E694" si="884">E696+E697</f>
        <v>0</v>
      </c>
      <c r="F694" s="403">
        <f t="shared" ref="F694" si="885">F696+F697</f>
        <v>0</v>
      </c>
      <c r="G694" s="403">
        <f t="shared" ref="G694" si="886">G696+G697</f>
        <v>8333333.333333333</v>
      </c>
      <c r="H694" s="403">
        <f t="shared" ref="H694" si="887">H696+H697</f>
        <v>8333333.333333333</v>
      </c>
      <c r="I694" s="403">
        <f t="shared" ref="I694" si="888">I696+I697</f>
        <v>8333333.333333333</v>
      </c>
      <c r="J694" s="403">
        <f t="shared" ref="J694" si="889">J696+J697</f>
        <v>8333333.333333333</v>
      </c>
      <c r="K694" s="403">
        <f t="shared" ref="K694" si="890">K696+K697</f>
        <v>8333333.333333333</v>
      </c>
      <c r="L694" s="404">
        <f t="shared" ref="L694" si="891">L696+L697</f>
        <v>8333333.333333333</v>
      </c>
      <c r="M694" s="117"/>
      <c r="N694" s="117"/>
      <c r="O694" s="117"/>
      <c r="P694" s="117"/>
    </row>
    <row r="695" spans="1:55" s="469" customFormat="1" x14ac:dyDescent="0.3">
      <c r="A695" s="547" t="s">
        <v>464</v>
      </c>
      <c r="B695" s="545">
        <f>B696+B697</f>
        <v>50000000</v>
      </c>
      <c r="C695" s="545">
        <f t="shared" ref="C695" si="892">C696+C697</f>
        <v>0</v>
      </c>
      <c r="D695" s="545">
        <f t="shared" ref="D695" si="893">D696+D697</f>
        <v>0</v>
      </c>
      <c r="E695" s="545">
        <f t="shared" ref="E695" si="894">E696+E697</f>
        <v>0</v>
      </c>
      <c r="F695" s="545">
        <f t="shared" ref="F695" si="895">F696+F697</f>
        <v>0</v>
      </c>
      <c r="G695" s="545">
        <f t="shared" ref="G695" si="896">G696+G697</f>
        <v>8333333.333333333</v>
      </c>
      <c r="H695" s="545">
        <f t="shared" ref="H695" si="897">H696+H697</f>
        <v>8333333.333333333</v>
      </c>
      <c r="I695" s="545">
        <f t="shared" ref="I695" si="898">I696+I697</f>
        <v>8333333.333333333</v>
      </c>
      <c r="J695" s="545">
        <f t="shared" ref="J695" si="899">J696+J697</f>
        <v>8333333.333333333</v>
      </c>
      <c r="K695" s="545">
        <f t="shared" ref="K695" si="900">K696+K697</f>
        <v>8333333.333333333</v>
      </c>
      <c r="L695" s="546">
        <f t="shared" ref="L695" si="901">L696+L697</f>
        <v>8333333.333333333</v>
      </c>
      <c r="M695" s="117"/>
      <c r="N695" s="117"/>
      <c r="O695" s="117"/>
      <c r="P695" s="117"/>
      <c r="Q695" s="468"/>
      <c r="R695" s="468"/>
      <c r="S695" s="468"/>
      <c r="T695" s="468"/>
      <c r="U695" s="468"/>
      <c r="V695" s="468"/>
      <c r="W695" s="468"/>
      <c r="X695" s="468"/>
      <c r="Y695" s="468"/>
      <c r="Z695" s="468"/>
      <c r="AA695" s="468"/>
      <c r="AB695" s="468"/>
      <c r="AC695" s="468"/>
      <c r="AD695" s="468"/>
      <c r="AE695" s="468"/>
      <c r="AF695" s="468"/>
      <c r="AG695" s="468"/>
      <c r="AH695" s="468"/>
      <c r="AI695" s="468"/>
      <c r="AJ695" s="468"/>
      <c r="AK695" s="468"/>
      <c r="AL695" s="468"/>
      <c r="AM695" s="468"/>
      <c r="AN695" s="468"/>
      <c r="AO695" s="468"/>
      <c r="AP695" s="468"/>
      <c r="AQ695" s="468"/>
      <c r="AR695" s="468"/>
      <c r="AS695" s="468"/>
      <c r="AT695" s="468"/>
      <c r="AU695" s="468"/>
      <c r="AV695" s="468"/>
      <c r="AW695" s="468"/>
      <c r="AX695" s="468"/>
      <c r="AY695" s="468"/>
      <c r="AZ695" s="468"/>
      <c r="BA695" s="468"/>
      <c r="BB695" s="468"/>
      <c r="BC695" s="468"/>
    </row>
    <row r="696" spans="1:55" s="122" customFormat="1" hidden="1" x14ac:dyDescent="0.3">
      <c r="A696" s="406" t="s">
        <v>15</v>
      </c>
      <c r="B696" s="407">
        <v>0</v>
      </c>
      <c r="C696" s="407">
        <v>0</v>
      </c>
      <c r="D696" s="407">
        <v>0</v>
      </c>
      <c r="E696" s="407">
        <v>0</v>
      </c>
      <c r="F696" s="407">
        <v>0</v>
      </c>
      <c r="G696" s="407">
        <f>$B$696/6</f>
        <v>0</v>
      </c>
      <c r="H696" s="407">
        <f t="shared" ref="H696:L696" si="902">$B$696/6</f>
        <v>0</v>
      </c>
      <c r="I696" s="407">
        <f t="shared" si="902"/>
        <v>0</v>
      </c>
      <c r="J696" s="407">
        <f t="shared" si="902"/>
        <v>0</v>
      </c>
      <c r="K696" s="407">
        <f t="shared" si="902"/>
        <v>0</v>
      </c>
      <c r="L696" s="408">
        <f t="shared" si="902"/>
        <v>0</v>
      </c>
      <c r="M696" s="117"/>
      <c r="N696" s="117"/>
      <c r="O696" s="117"/>
      <c r="P696" s="117"/>
    </row>
    <row r="697" spans="1:55" s="122" customFormat="1" ht="52" x14ac:dyDescent="0.3">
      <c r="A697" s="406" t="s">
        <v>16</v>
      </c>
      <c r="B697" s="407">
        <f>'3.PIELIKUMS'!J78</f>
        <v>50000000</v>
      </c>
      <c r="C697" s="407">
        <v>0</v>
      </c>
      <c r="D697" s="407">
        <v>0</v>
      </c>
      <c r="E697" s="407">
        <v>0</v>
      </c>
      <c r="F697" s="407">
        <v>0</v>
      </c>
      <c r="G697" s="407">
        <f>$B$697/6</f>
        <v>8333333.333333333</v>
      </c>
      <c r="H697" s="407">
        <f t="shared" ref="H697:L697" si="903">$B$697/6</f>
        <v>8333333.333333333</v>
      </c>
      <c r="I697" s="407">
        <f t="shared" si="903"/>
        <v>8333333.333333333</v>
      </c>
      <c r="J697" s="407">
        <f t="shared" si="903"/>
        <v>8333333.333333333</v>
      </c>
      <c r="K697" s="407">
        <f t="shared" si="903"/>
        <v>8333333.333333333</v>
      </c>
      <c r="L697" s="408">
        <f t="shared" si="903"/>
        <v>8333333.333333333</v>
      </c>
      <c r="M697" s="117"/>
      <c r="N697" s="117"/>
      <c r="O697" s="117"/>
      <c r="P697" s="117"/>
    </row>
    <row r="698" spans="1:55" s="122" customFormat="1" ht="39" x14ac:dyDescent="0.3">
      <c r="A698" s="402" t="s">
        <v>547</v>
      </c>
      <c r="B698" s="403">
        <f>B700+B701</f>
        <v>99500000</v>
      </c>
      <c r="C698" s="403">
        <f t="shared" ref="C698" si="904">C700+C701</f>
        <v>0</v>
      </c>
      <c r="D698" s="403">
        <f t="shared" ref="D698" si="905">D700+D701</f>
        <v>0</v>
      </c>
      <c r="E698" s="403">
        <f t="shared" ref="E698" si="906">E700+E701</f>
        <v>0</v>
      </c>
      <c r="F698" s="403">
        <f t="shared" ref="F698" si="907">F700+F701</f>
        <v>0</v>
      </c>
      <c r="G698" s="403">
        <f t="shared" ref="G698" si="908">G700+G701</f>
        <v>16583333.333333334</v>
      </c>
      <c r="H698" s="403">
        <f t="shared" ref="H698" si="909">H700+H701</f>
        <v>16583333.333333334</v>
      </c>
      <c r="I698" s="403">
        <f t="shared" ref="I698" si="910">I700+I701</f>
        <v>16583333.333333334</v>
      </c>
      <c r="J698" s="403">
        <f t="shared" ref="J698" si="911">J700+J701</f>
        <v>16583333.333333334</v>
      </c>
      <c r="K698" s="403">
        <f t="shared" ref="K698" si="912">K700+K701</f>
        <v>16583333.333333334</v>
      </c>
      <c r="L698" s="404">
        <f t="shared" ref="L698" si="913">L700+L701</f>
        <v>16583333.333333334</v>
      </c>
      <c r="M698" s="117"/>
      <c r="N698" s="117"/>
      <c r="O698" s="117"/>
      <c r="P698" s="117"/>
    </row>
    <row r="699" spans="1:55" s="469" customFormat="1" x14ac:dyDescent="0.3">
      <c r="A699" s="547" t="s">
        <v>464</v>
      </c>
      <c r="B699" s="545">
        <f>B700+B701</f>
        <v>99500000</v>
      </c>
      <c r="C699" s="545">
        <f t="shared" ref="C699" si="914">C700+C701</f>
        <v>0</v>
      </c>
      <c r="D699" s="545">
        <f t="shared" ref="D699" si="915">D700+D701</f>
        <v>0</v>
      </c>
      <c r="E699" s="545">
        <f t="shared" ref="E699" si="916">E700+E701</f>
        <v>0</v>
      </c>
      <c r="F699" s="545">
        <f t="shared" ref="F699" si="917">F700+F701</f>
        <v>0</v>
      </c>
      <c r="G699" s="545">
        <f t="shared" ref="G699" si="918">G700+G701</f>
        <v>16583333.333333334</v>
      </c>
      <c r="H699" s="545">
        <f t="shared" ref="H699" si="919">H700+H701</f>
        <v>16583333.333333334</v>
      </c>
      <c r="I699" s="545">
        <f t="shared" ref="I699" si="920">I700+I701</f>
        <v>16583333.333333334</v>
      </c>
      <c r="J699" s="545">
        <f t="shared" ref="J699" si="921">J700+J701</f>
        <v>16583333.333333334</v>
      </c>
      <c r="K699" s="545">
        <f t="shared" ref="K699" si="922">K700+K701</f>
        <v>16583333.333333334</v>
      </c>
      <c r="L699" s="546">
        <f t="shared" ref="L699" si="923">L700+L701</f>
        <v>16583333.333333334</v>
      </c>
      <c r="M699" s="117"/>
      <c r="N699" s="117"/>
      <c r="O699" s="117"/>
      <c r="P699" s="117"/>
      <c r="Q699" s="468"/>
      <c r="R699" s="468"/>
      <c r="S699" s="468"/>
      <c r="T699" s="468"/>
      <c r="U699" s="468"/>
      <c r="V699" s="468"/>
      <c r="W699" s="468"/>
      <c r="X699" s="468"/>
      <c r="Y699" s="468"/>
      <c r="Z699" s="468"/>
      <c r="AA699" s="468"/>
      <c r="AB699" s="468"/>
      <c r="AC699" s="468"/>
      <c r="AD699" s="468"/>
      <c r="AE699" s="468"/>
      <c r="AF699" s="468"/>
      <c r="AG699" s="468"/>
      <c r="AH699" s="468"/>
      <c r="AI699" s="468"/>
      <c r="AJ699" s="468"/>
      <c r="AK699" s="468"/>
      <c r="AL699" s="468"/>
      <c r="AM699" s="468"/>
      <c r="AN699" s="468"/>
      <c r="AO699" s="468"/>
      <c r="AP699" s="468"/>
      <c r="AQ699" s="468"/>
      <c r="AR699" s="468"/>
      <c r="AS699" s="468"/>
      <c r="AT699" s="468"/>
      <c r="AU699" s="468"/>
      <c r="AV699" s="468"/>
      <c r="AW699" s="468"/>
      <c r="AX699" s="468"/>
      <c r="AY699" s="468"/>
      <c r="AZ699" s="468"/>
      <c r="BA699" s="468"/>
      <c r="BB699" s="468"/>
      <c r="BC699" s="468"/>
    </row>
    <row r="700" spans="1:55" s="122" customFormat="1" hidden="1" x14ac:dyDescent="0.3">
      <c r="A700" s="406" t="s">
        <v>15</v>
      </c>
      <c r="B700" s="407">
        <v>0</v>
      </c>
      <c r="C700" s="407">
        <v>0</v>
      </c>
      <c r="D700" s="407">
        <v>0</v>
      </c>
      <c r="E700" s="407">
        <v>0</v>
      </c>
      <c r="F700" s="407">
        <v>0</v>
      </c>
      <c r="G700" s="407">
        <f>$B$700/6</f>
        <v>0</v>
      </c>
      <c r="H700" s="407">
        <f t="shared" ref="H700:L700" si="924">$B$700/6</f>
        <v>0</v>
      </c>
      <c r="I700" s="407">
        <f t="shared" si="924"/>
        <v>0</v>
      </c>
      <c r="J700" s="407">
        <f t="shared" si="924"/>
        <v>0</v>
      </c>
      <c r="K700" s="407">
        <f t="shared" si="924"/>
        <v>0</v>
      </c>
      <c r="L700" s="408">
        <f t="shared" si="924"/>
        <v>0</v>
      </c>
      <c r="M700" s="117"/>
      <c r="N700" s="117"/>
      <c r="O700" s="117"/>
      <c r="P700" s="117"/>
    </row>
    <row r="701" spans="1:55" s="122" customFormat="1" ht="51.75" customHeight="1" thickBot="1" x14ac:dyDescent="0.35">
      <c r="A701" s="484" t="s">
        <v>16</v>
      </c>
      <c r="B701" s="457">
        <f>'3.PIELIKUMS'!J79</f>
        <v>99500000</v>
      </c>
      <c r="C701" s="457">
        <v>0</v>
      </c>
      <c r="D701" s="457">
        <v>0</v>
      </c>
      <c r="E701" s="457">
        <v>0</v>
      </c>
      <c r="F701" s="457">
        <v>0</v>
      </c>
      <c r="G701" s="457">
        <f>$B$701/6</f>
        <v>16583333.333333334</v>
      </c>
      <c r="H701" s="457">
        <f t="shared" ref="H701:L701" si="925">$B$701/6</f>
        <v>16583333.333333334</v>
      </c>
      <c r="I701" s="457">
        <f t="shared" si="925"/>
        <v>16583333.333333334</v>
      </c>
      <c r="J701" s="457">
        <f t="shared" si="925"/>
        <v>16583333.333333334</v>
      </c>
      <c r="K701" s="457">
        <f t="shared" si="925"/>
        <v>16583333.333333334</v>
      </c>
      <c r="L701" s="458">
        <f t="shared" si="925"/>
        <v>16583333.333333334</v>
      </c>
      <c r="M701" s="117"/>
      <c r="N701" s="117"/>
      <c r="O701" s="117"/>
      <c r="P701" s="117"/>
    </row>
    <row r="702" spans="1:55" s="122" customFormat="1" ht="26" x14ac:dyDescent="0.3">
      <c r="A702" s="447" t="s">
        <v>548</v>
      </c>
      <c r="B702" s="652"/>
      <c r="C702" s="652"/>
      <c r="D702" s="652"/>
      <c r="E702" s="652"/>
      <c r="F702" s="652"/>
      <c r="G702" s="652"/>
      <c r="H702" s="652"/>
      <c r="I702" s="652"/>
      <c r="J702" s="652"/>
      <c r="K702" s="652"/>
      <c r="L702" s="653"/>
      <c r="M702" s="117"/>
      <c r="N702" s="117"/>
      <c r="O702" s="117"/>
      <c r="P702" s="117"/>
    </row>
    <row r="703" spans="1:55" s="122" customFormat="1" ht="17.25" customHeight="1" x14ac:dyDescent="0.3">
      <c r="A703" s="436" t="s">
        <v>9</v>
      </c>
      <c r="B703" s="584">
        <f>B707</f>
        <v>10000000</v>
      </c>
      <c r="C703" s="584">
        <f t="shared" ref="C703:L703" si="926">C707</f>
        <v>0</v>
      </c>
      <c r="D703" s="584">
        <f t="shared" si="926"/>
        <v>0</v>
      </c>
      <c r="E703" s="584">
        <f t="shared" si="926"/>
        <v>0</v>
      </c>
      <c r="F703" s="584">
        <f t="shared" si="926"/>
        <v>0</v>
      </c>
      <c r="G703" s="584">
        <f t="shared" si="926"/>
        <v>1666666.6666666667</v>
      </c>
      <c r="H703" s="584">
        <f t="shared" si="926"/>
        <v>1666666.6666666667</v>
      </c>
      <c r="I703" s="584">
        <f t="shared" si="926"/>
        <v>1666666.6666666667</v>
      </c>
      <c r="J703" s="584">
        <f t="shared" si="926"/>
        <v>1666666.6666666667</v>
      </c>
      <c r="K703" s="584">
        <f t="shared" si="926"/>
        <v>1666666.6666666667</v>
      </c>
      <c r="L703" s="585">
        <f t="shared" si="926"/>
        <v>1666666.6666666667</v>
      </c>
      <c r="M703" s="117"/>
      <c r="N703" s="117"/>
      <c r="O703" s="117"/>
      <c r="P703" s="117"/>
    </row>
    <row r="704" spans="1:55" hidden="1" x14ac:dyDescent="0.3">
      <c r="A704" s="433" t="s">
        <v>10</v>
      </c>
      <c r="B704" s="434"/>
      <c r="C704" s="434"/>
      <c r="D704" s="434"/>
      <c r="E704" s="434"/>
      <c r="F704" s="434"/>
      <c r="G704" s="434"/>
      <c r="H704" s="434"/>
      <c r="I704" s="434"/>
      <c r="J704" s="434"/>
      <c r="K704" s="434"/>
      <c r="L704" s="435"/>
    </row>
    <row r="705" spans="1:55" hidden="1" x14ac:dyDescent="0.3">
      <c r="A705" s="433" t="s">
        <v>11</v>
      </c>
      <c r="B705" s="434"/>
      <c r="C705" s="434"/>
      <c r="D705" s="434"/>
      <c r="E705" s="434"/>
      <c r="F705" s="434"/>
      <c r="G705" s="434"/>
      <c r="H705" s="434"/>
      <c r="I705" s="434"/>
      <c r="J705" s="434"/>
      <c r="K705" s="434"/>
      <c r="L705" s="435"/>
    </row>
    <row r="706" spans="1:55" ht="26" hidden="1" x14ac:dyDescent="0.3">
      <c r="A706" s="433" t="s">
        <v>12</v>
      </c>
      <c r="B706" s="434"/>
      <c r="C706" s="434"/>
      <c r="D706" s="434"/>
      <c r="E706" s="434"/>
      <c r="F706" s="434"/>
      <c r="G706" s="434"/>
      <c r="H706" s="434"/>
      <c r="I706" s="434"/>
      <c r="J706" s="434"/>
      <c r="K706" s="434"/>
      <c r="L706" s="435"/>
    </row>
    <row r="707" spans="1:55" s="122" customFormat="1" x14ac:dyDescent="0.3">
      <c r="A707" s="436" t="s">
        <v>13</v>
      </c>
      <c r="B707" s="584">
        <f>B709+B710</f>
        <v>10000000</v>
      </c>
      <c r="C707" s="584">
        <f t="shared" ref="C707:L707" si="927">C709+C710</f>
        <v>0</v>
      </c>
      <c r="D707" s="584">
        <f t="shared" si="927"/>
        <v>0</v>
      </c>
      <c r="E707" s="584">
        <f t="shared" si="927"/>
        <v>0</v>
      </c>
      <c r="F707" s="584">
        <f t="shared" si="927"/>
        <v>0</v>
      </c>
      <c r="G707" s="584">
        <f t="shared" si="927"/>
        <v>1666666.6666666667</v>
      </c>
      <c r="H707" s="584">
        <f t="shared" si="927"/>
        <v>1666666.6666666667</v>
      </c>
      <c r="I707" s="584">
        <f t="shared" si="927"/>
        <v>1666666.6666666667</v>
      </c>
      <c r="J707" s="584">
        <f t="shared" si="927"/>
        <v>1666666.6666666667</v>
      </c>
      <c r="K707" s="584">
        <f t="shared" si="927"/>
        <v>1666666.6666666667</v>
      </c>
      <c r="L707" s="585">
        <f t="shared" si="927"/>
        <v>1666666.6666666667</v>
      </c>
      <c r="M707" s="117"/>
      <c r="N707" s="117"/>
      <c r="O707" s="117"/>
      <c r="P707" s="117"/>
    </row>
    <row r="708" spans="1:55" x14ac:dyDescent="0.3">
      <c r="A708" s="433" t="s">
        <v>14</v>
      </c>
      <c r="B708" s="434"/>
      <c r="C708" s="434"/>
      <c r="D708" s="434"/>
      <c r="E708" s="434"/>
      <c r="F708" s="434"/>
      <c r="G708" s="434"/>
      <c r="H708" s="434"/>
      <c r="I708" s="434"/>
      <c r="J708" s="434"/>
      <c r="K708" s="434"/>
      <c r="L708" s="435"/>
    </row>
    <row r="709" spans="1:55" ht="13.5" thickBot="1" x14ac:dyDescent="0.35">
      <c r="A709" s="433" t="s">
        <v>15</v>
      </c>
      <c r="B709" s="437">
        <f>B718</f>
        <v>10000000</v>
      </c>
      <c r="C709" s="437">
        <f t="shared" ref="C709:L709" si="928">C718</f>
        <v>0</v>
      </c>
      <c r="D709" s="437">
        <f t="shared" si="928"/>
        <v>0</v>
      </c>
      <c r="E709" s="437">
        <f t="shared" si="928"/>
        <v>0</v>
      </c>
      <c r="F709" s="437">
        <f t="shared" si="928"/>
        <v>0</v>
      </c>
      <c r="G709" s="437">
        <f t="shared" si="928"/>
        <v>1666666.6666666667</v>
      </c>
      <c r="H709" s="437">
        <f t="shared" si="928"/>
        <v>1666666.6666666667</v>
      </c>
      <c r="I709" s="437">
        <f t="shared" si="928"/>
        <v>1666666.6666666667</v>
      </c>
      <c r="J709" s="437">
        <f t="shared" si="928"/>
        <v>1666666.6666666667</v>
      </c>
      <c r="K709" s="437">
        <f t="shared" si="928"/>
        <v>1666666.6666666667</v>
      </c>
      <c r="L709" s="438">
        <f t="shared" si="928"/>
        <v>1666666.6666666667</v>
      </c>
    </row>
    <row r="710" spans="1:55" ht="52.5" hidden="1" thickBot="1" x14ac:dyDescent="0.35">
      <c r="A710" s="440" t="s">
        <v>16</v>
      </c>
      <c r="B710" s="441">
        <f>B719</f>
        <v>0</v>
      </c>
      <c r="C710" s="441">
        <f t="shared" ref="C710:L710" si="929">C719</f>
        <v>0</v>
      </c>
      <c r="D710" s="441">
        <f t="shared" si="929"/>
        <v>0</v>
      </c>
      <c r="E710" s="441">
        <f t="shared" si="929"/>
        <v>0</v>
      </c>
      <c r="F710" s="441">
        <f t="shared" si="929"/>
        <v>0</v>
      </c>
      <c r="G710" s="441">
        <f t="shared" si="929"/>
        <v>0</v>
      </c>
      <c r="H710" s="441">
        <f t="shared" si="929"/>
        <v>0</v>
      </c>
      <c r="I710" s="441">
        <f t="shared" si="929"/>
        <v>0</v>
      </c>
      <c r="J710" s="441">
        <f t="shared" si="929"/>
        <v>0</v>
      </c>
      <c r="K710" s="441">
        <f t="shared" si="929"/>
        <v>0</v>
      </c>
      <c r="L710" s="442">
        <f t="shared" si="929"/>
        <v>0</v>
      </c>
    </row>
    <row r="711" spans="1:55" s="397" customFormat="1" x14ac:dyDescent="0.3">
      <c r="A711" s="475" t="s">
        <v>461</v>
      </c>
      <c r="B711" s="476"/>
      <c r="C711" s="476"/>
      <c r="D711" s="476"/>
      <c r="E711" s="476"/>
      <c r="F711" s="476"/>
      <c r="G711" s="476"/>
      <c r="H711" s="476"/>
      <c r="I711" s="476"/>
      <c r="J711" s="476"/>
      <c r="K711" s="476"/>
      <c r="L711" s="477"/>
      <c r="M711" s="117"/>
      <c r="N711" s="117"/>
      <c r="O711" s="117"/>
      <c r="P711" s="117"/>
    </row>
    <row r="712" spans="1:55" s="397" customFormat="1" x14ac:dyDescent="0.3">
      <c r="A712" s="478" t="s">
        <v>462</v>
      </c>
      <c r="B712" s="451"/>
      <c r="C712" s="451"/>
      <c r="D712" s="451"/>
      <c r="E712" s="451"/>
      <c r="F712" s="451"/>
      <c r="G712" s="451"/>
      <c r="H712" s="451"/>
      <c r="I712" s="451"/>
      <c r="J712" s="451"/>
      <c r="K712" s="451"/>
      <c r="L712" s="479"/>
      <c r="M712" s="117"/>
      <c r="N712" s="117"/>
      <c r="O712" s="117"/>
      <c r="P712" s="117"/>
    </row>
    <row r="713" spans="1:55" s="469" customFormat="1" x14ac:dyDescent="0.3">
      <c r="A713" s="502" t="s">
        <v>464</v>
      </c>
      <c r="B713" s="451">
        <f>B714+B715</f>
        <v>10000000</v>
      </c>
      <c r="C713" s="451">
        <f t="shared" ref="C713:L713" si="930">C714+C715</f>
        <v>0</v>
      </c>
      <c r="D713" s="451">
        <f t="shared" si="930"/>
        <v>0</v>
      </c>
      <c r="E713" s="451">
        <f t="shared" si="930"/>
        <v>0</v>
      </c>
      <c r="F713" s="451">
        <f t="shared" si="930"/>
        <v>0</v>
      </c>
      <c r="G713" s="451">
        <f t="shared" si="930"/>
        <v>1666666.6666666667</v>
      </c>
      <c r="H713" s="451">
        <f t="shared" si="930"/>
        <v>1666666.6666666667</v>
      </c>
      <c r="I713" s="451">
        <f t="shared" si="930"/>
        <v>1666666.6666666667</v>
      </c>
      <c r="J713" s="451">
        <f t="shared" si="930"/>
        <v>1666666.6666666667</v>
      </c>
      <c r="K713" s="451">
        <f t="shared" si="930"/>
        <v>1666666.6666666667</v>
      </c>
      <c r="L713" s="479">
        <f t="shared" si="930"/>
        <v>1666666.6666666667</v>
      </c>
      <c r="M713" s="117"/>
      <c r="N713" s="117"/>
      <c r="O713" s="117"/>
      <c r="P713" s="117"/>
      <c r="Q713" s="468"/>
      <c r="R713" s="468"/>
      <c r="S713" s="468"/>
      <c r="T713" s="468"/>
      <c r="U713" s="468"/>
      <c r="V713" s="468"/>
      <c r="W713" s="468"/>
      <c r="X713" s="468"/>
      <c r="Y713" s="468"/>
      <c r="Z713" s="468"/>
      <c r="AA713" s="468"/>
      <c r="AB713" s="468"/>
      <c r="AC713" s="468"/>
      <c r="AD713" s="468"/>
      <c r="AE713" s="468"/>
      <c r="AF713" s="468"/>
      <c r="AG713" s="468"/>
      <c r="AH713" s="468"/>
      <c r="AI713" s="468"/>
      <c r="AJ713" s="468"/>
      <c r="AK713" s="468"/>
      <c r="AL713" s="468"/>
      <c r="AM713" s="468"/>
      <c r="AN713" s="468"/>
      <c r="AO713" s="468"/>
      <c r="AP713" s="468"/>
      <c r="AQ713" s="468"/>
      <c r="AR713" s="468"/>
      <c r="AS713" s="468"/>
      <c r="AT713" s="468"/>
      <c r="AU713" s="468"/>
      <c r="AV713" s="468"/>
      <c r="AW713" s="468"/>
      <c r="AX713" s="468"/>
      <c r="AY713" s="468"/>
      <c r="AZ713" s="468"/>
      <c r="BA713" s="468"/>
      <c r="BB713" s="468"/>
      <c r="BC713" s="468"/>
    </row>
    <row r="714" spans="1:55" s="122" customFormat="1" ht="13.5" thickBot="1" x14ac:dyDescent="0.35">
      <c r="A714" s="478" t="s">
        <v>15</v>
      </c>
      <c r="B714" s="452">
        <f>B718</f>
        <v>10000000</v>
      </c>
      <c r="C714" s="452">
        <f t="shared" ref="C714:L714" si="931">C718</f>
        <v>0</v>
      </c>
      <c r="D714" s="452">
        <f t="shared" si="931"/>
        <v>0</v>
      </c>
      <c r="E714" s="452">
        <f t="shared" si="931"/>
        <v>0</v>
      </c>
      <c r="F714" s="452">
        <f t="shared" si="931"/>
        <v>0</v>
      </c>
      <c r="G714" s="452">
        <f t="shared" si="931"/>
        <v>1666666.6666666667</v>
      </c>
      <c r="H714" s="452">
        <f t="shared" si="931"/>
        <v>1666666.6666666667</v>
      </c>
      <c r="I714" s="452">
        <f t="shared" si="931"/>
        <v>1666666.6666666667</v>
      </c>
      <c r="J714" s="452">
        <f t="shared" si="931"/>
        <v>1666666.6666666667</v>
      </c>
      <c r="K714" s="452">
        <f t="shared" si="931"/>
        <v>1666666.6666666667</v>
      </c>
      <c r="L714" s="459">
        <f t="shared" si="931"/>
        <v>1666666.6666666667</v>
      </c>
      <c r="M714" s="117"/>
      <c r="N714" s="117"/>
      <c r="O714" s="117"/>
      <c r="P714" s="117"/>
    </row>
    <row r="715" spans="1:55" s="122" customFormat="1" ht="52.5" hidden="1" thickBot="1" x14ac:dyDescent="0.35">
      <c r="A715" s="503" t="s">
        <v>16</v>
      </c>
      <c r="B715" s="460">
        <f>B719</f>
        <v>0</v>
      </c>
      <c r="C715" s="460">
        <f t="shared" ref="C715:L715" si="932">C719</f>
        <v>0</v>
      </c>
      <c r="D715" s="460">
        <f t="shared" si="932"/>
        <v>0</v>
      </c>
      <c r="E715" s="460">
        <f t="shared" si="932"/>
        <v>0</v>
      </c>
      <c r="F715" s="460">
        <f t="shared" si="932"/>
        <v>0</v>
      </c>
      <c r="G715" s="460">
        <f t="shared" si="932"/>
        <v>0</v>
      </c>
      <c r="H715" s="460">
        <f t="shared" si="932"/>
        <v>0</v>
      </c>
      <c r="I715" s="460">
        <f t="shared" si="932"/>
        <v>0</v>
      </c>
      <c r="J715" s="460">
        <f t="shared" si="932"/>
        <v>0</v>
      </c>
      <c r="K715" s="460">
        <f t="shared" si="932"/>
        <v>0</v>
      </c>
      <c r="L715" s="461">
        <f t="shared" si="932"/>
        <v>0</v>
      </c>
      <c r="M715" s="117"/>
      <c r="N715" s="117"/>
      <c r="O715" s="117"/>
      <c r="P715" s="117"/>
    </row>
    <row r="716" spans="1:55" s="122" customFormat="1" ht="26" x14ac:dyDescent="0.3">
      <c r="A716" s="490" t="s">
        <v>549</v>
      </c>
      <c r="B716" s="491">
        <f>B718+B719</f>
        <v>10000000</v>
      </c>
      <c r="C716" s="491">
        <f t="shared" ref="C716" si="933">C718+C719</f>
        <v>0</v>
      </c>
      <c r="D716" s="491">
        <f t="shared" ref="D716" si="934">D718+D719</f>
        <v>0</v>
      </c>
      <c r="E716" s="491">
        <f t="shared" ref="E716" si="935">E718+E719</f>
        <v>0</v>
      </c>
      <c r="F716" s="491">
        <f t="shared" ref="F716" si="936">F718+F719</f>
        <v>0</v>
      </c>
      <c r="G716" s="491">
        <f t="shared" ref="G716" si="937">G718+G719</f>
        <v>1666666.6666666667</v>
      </c>
      <c r="H716" s="491">
        <f t="shared" ref="H716" si="938">H718+H719</f>
        <v>1666666.6666666667</v>
      </c>
      <c r="I716" s="491">
        <f t="shared" ref="I716" si="939">I718+I719</f>
        <v>1666666.6666666667</v>
      </c>
      <c r="J716" s="491">
        <f t="shared" ref="J716" si="940">J718+J719</f>
        <v>1666666.6666666667</v>
      </c>
      <c r="K716" s="491">
        <f t="shared" ref="K716" si="941">K718+K719</f>
        <v>1666666.6666666667</v>
      </c>
      <c r="L716" s="492">
        <f t="shared" ref="L716" si="942">L718+L719</f>
        <v>1666666.6666666667</v>
      </c>
      <c r="M716" s="117"/>
      <c r="N716" s="117"/>
      <c r="O716" s="117"/>
      <c r="P716" s="117"/>
    </row>
    <row r="717" spans="1:55" s="448" customFormat="1" x14ac:dyDescent="0.3">
      <c r="A717" s="547" t="s">
        <v>464</v>
      </c>
      <c r="B717" s="545">
        <f>B718+B719</f>
        <v>10000000</v>
      </c>
      <c r="C717" s="545">
        <f t="shared" ref="C717" si="943">C718+C719</f>
        <v>0</v>
      </c>
      <c r="D717" s="545">
        <f t="shared" ref="D717" si="944">D718+D719</f>
        <v>0</v>
      </c>
      <c r="E717" s="545">
        <f t="shared" ref="E717" si="945">E718+E719</f>
        <v>0</v>
      </c>
      <c r="F717" s="545">
        <f t="shared" ref="F717" si="946">F718+F719</f>
        <v>0</v>
      </c>
      <c r="G717" s="545">
        <f t="shared" ref="G717" si="947">G718+G719</f>
        <v>1666666.6666666667</v>
      </c>
      <c r="H717" s="545">
        <f t="shared" ref="H717" si="948">H718+H719</f>
        <v>1666666.6666666667</v>
      </c>
      <c r="I717" s="545">
        <f t="shared" ref="I717" si="949">I718+I719</f>
        <v>1666666.6666666667</v>
      </c>
      <c r="J717" s="545">
        <f t="shared" ref="J717" si="950">J718+J719</f>
        <v>1666666.6666666667</v>
      </c>
      <c r="K717" s="545">
        <f t="shared" ref="K717" si="951">K718+K719</f>
        <v>1666666.6666666667</v>
      </c>
      <c r="L717" s="546">
        <f t="shared" ref="L717" si="952">L718+L719</f>
        <v>1666666.6666666667</v>
      </c>
      <c r="M717" s="117"/>
      <c r="N717" s="117"/>
      <c r="O717" s="117"/>
      <c r="P717" s="117"/>
      <c r="Q717" s="465"/>
      <c r="R717" s="465"/>
      <c r="S717" s="465"/>
      <c r="T717" s="465"/>
      <c r="U717" s="465"/>
      <c r="V717" s="465"/>
      <c r="W717" s="465"/>
      <c r="X717" s="465"/>
      <c r="Y717" s="465"/>
      <c r="Z717" s="465"/>
      <c r="AA717" s="465"/>
      <c r="AB717" s="465"/>
      <c r="AC717" s="465"/>
      <c r="AD717" s="465"/>
      <c r="AE717" s="465"/>
      <c r="AF717" s="465"/>
      <c r="AG717" s="465"/>
      <c r="AH717" s="465"/>
      <c r="AI717" s="465"/>
      <c r="AJ717" s="465"/>
      <c r="AK717" s="465"/>
      <c r="AL717" s="465"/>
      <c r="AM717" s="465"/>
      <c r="AN717" s="465"/>
      <c r="AO717" s="465"/>
      <c r="AP717" s="465"/>
      <c r="AQ717" s="465"/>
      <c r="AR717" s="465"/>
      <c r="AS717" s="465"/>
      <c r="AT717" s="465"/>
      <c r="AU717" s="465"/>
      <c r="AV717" s="465"/>
      <c r="AW717" s="465"/>
      <c r="AX717" s="465"/>
      <c r="AY717" s="465"/>
      <c r="AZ717" s="465"/>
      <c r="BA717" s="465"/>
      <c r="BB717" s="465"/>
      <c r="BC717" s="465"/>
    </row>
    <row r="718" spans="1:55" s="122" customFormat="1" ht="13.5" thickBot="1" x14ac:dyDescent="0.35">
      <c r="A718" s="406" t="s">
        <v>15</v>
      </c>
      <c r="B718" s="407">
        <f>'3.PIELIKUMS'!J81</f>
        <v>10000000</v>
      </c>
      <c r="C718" s="407">
        <v>0</v>
      </c>
      <c r="D718" s="407">
        <v>0</v>
      </c>
      <c r="E718" s="407"/>
      <c r="F718" s="407">
        <v>0</v>
      </c>
      <c r="G718" s="407">
        <f>$B$718/6</f>
        <v>1666666.6666666667</v>
      </c>
      <c r="H718" s="407">
        <f t="shared" ref="H718:L718" si="953">$B$718/6</f>
        <v>1666666.6666666667</v>
      </c>
      <c r="I718" s="407">
        <f t="shared" si="953"/>
        <v>1666666.6666666667</v>
      </c>
      <c r="J718" s="407">
        <f t="shared" si="953"/>
        <v>1666666.6666666667</v>
      </c>
      <c r="K718" s="407">
        <f t="shared" si="953"/>
        <v>1666666.6666666667</v>
      </c>
      <c r="L718" s="408">
        <f t="shared" si="953"/>
        <v>1666666.6666666667</v>
      </c>
      <c r="M718" s="117"/>
      <c r="N718" s="117"/>
      <c r="O718" s="117"/>
      <c r="P718" s="117"/>
    </row>
    <row r="719" spans="1:55" s="122" customFormat="1" ht="52.5" hidden="1" thickBot="1" x14ac:dyDescent="0.35">
      <c r="A719" s="484" t="s">
        <v>16</v>
      </c>
      <c r="B719" s="457">
        <v>0</v>
      </c>
      <c r="C719" s="457">
        <v>0</v>
      </c>
      <c r="D719" s="457">
        <v>0</v>
      </c>
      <c r="E719" s="457">
        <v>0</v>
      </c>
      <c r="F719" s="457">
        <v>0</v>
      </c>
      <c r="G719" s="457">
        <f>$B$719/6</f>
        <v>0</v>
      </c>
      <c r="H719" s="457">
        <f t="shared" ref="H719:L719" si="954">$B$719/6</f>
        <v>0</v>
      </c>
      <c r="I719" s="457">
        <f t="shared" si="954"/>
        <v>0</v>
      </c>
      <c r="J719" s="457">
        <f t="shared" si="954"/>
        <v>0</v>
      </c>
      <c r="K719" s="457">
        <f t="shared" si="954"/>
        <v>0</v>
      </c>
      <c r="L719" s="458">
        <f t="shared" si="954"/>
        <v>0</v>
      </c>
      <c r="M719" s="117"/>
      <c r="N719" s="117"/>
      <c r="O719" s="117"/>
      <c r="P719" s="117"/>
    </row>
    <row r="720" spans="1:55" s="122" customFormat="1" ht="26" x14ac:dyDescent="0.3">
      <c r="A720" s="447" t="s">
        <v>550</v>
      </c>
      <c r="B720" s="652"/>
      <c r="C720" s="652"/>
      <c r="D720" s="652"/>
      <c r="E720" s="652"/>
      <c r="F720" s="652"/>
      <c r="G720" s="652"/>
      <c r="H720" s="652"/>
      <c r="I720" s="652"/>
      <c r="J720" s="652"/>
      <c r="K720" s="652"/>
      <c r="L720" s="653"/>
      <c r="M720" s="117"/>
      <c r="N720" s="117"/>
      <c r="O720" s="117"/>
      <c r="P720" s="117"/>
    </row>
    <row r="721" spans="1:55" s="122" customFormat="1" x14ac:dyDescent="0.3">
      <c r="A721" s="436" t="s">
        <v>9</v>
      </c>
      <c r="B721" s="584">
        <f>B725</f>
        <v>0</v>
      </c>
      <c r="C721" s="584">
        <f t="shared" ref="C721:L721" si="955">C725</f>
        <v>0</v>
      </c>
      <c r="D721" s="584">
        <f t="shared" si="955"/>
        <v>0</v>
      </c>
      <c r="E721" s="584">
        <f t="shared" si="955"/>
        <v>0</v>
      </c>
      <c r="F721" s="584">
        <f t="shared" si="955"/>
        <v>0</v>
      </c>
      <c r="G721" s="584">
        <f t="shared" si="955"/>
        <v>0</v>
      </c>
      <c r="H721" s="584">
        <f t="shared" si="955"/>
        <v>0</v>
      </c>
      <c r="I721" s="584">
        <f t="shared" si="955"/>
        <v>0</v>
      </c>
      <c r="J721" s="584">
        <f t="shared" si="955"/>
        <v>0</v>
      </c>
      <c r="K721" s="584">
        <f t="shared" si="955"/>
        <v>0</v>
      </c>
      <c r="L721" s="585">
        <f t="shared" si="955"/>
        <v>0</v>
      </c>
      <c r="M721" s="117"/>
      <c r="N721" s="117"/>
      <c r="O721" s="117"/>
      <c r="P721" s="117"/>
    </row>
    <row r="722" spans="1:55" hidden="1" x14ac:dyDescent="0.3">
      <c r="A722" s="433" t="s">
        <v>10</v>
      </c>
      <c r="B722" s="434"/>
      <c r="C722" s="434"/>
      <c r="D722" s="434"/>
      <c r="E722" s="434"/>
      <c r="F722" s="434"/>
      <c r="G722" s="434"/>
      <c r="H722" s="434"/>
      <c r="I722" s="434"/>
      <c r="J722" s="434"/>
      <c r="K722" s="434"/>
      <c r="L722" s="435"/>
    </row>
    <row r="723" spans="1:55" hidden="1" x14ac:dyDescent="0.3">
      <c r="A723" s="433" t="s">
        <v>11</v>
      </c>
      <c r="B723" s="434"/>
      <c r="C723" s="434"/>
      <c r="D723" s="434"/>
      <c r="E723" s="434"/>
      <c r="F723" s="434"/>
      <c r="G723" s="434"/>
      <c r="H723" s="434"/>
      <c r="I723" s="434"/>
      <c r="J723" s="434"/>
      <c r="K723" s="434"/>
      <c r="L723" s="435"/>
    </row>
    <row r="724" spans="1:55" ht="26" hidden="1" x14ac:dyDescent="0.3">
      <c r="A724" s="433" t="s">
        <v>12</v>
      </c>
      <c r="B724" s="434"/>
      <c r="C724" s="434"/>
      <c r="D724" s="434"/>
      <c r="E724" s="434"/>
      <c r="F724" s="434"/>
      <c r="G724" s="434"/>
      <c r="H724" s="434"/>
      <c r="I724" s="434"/>
      <c r="J724" s="434"/>
      <c r="K724" s="434"/>
      <c r="L724" s="435"/>
    </row>
    <row r="725" spans="1:55" s="122" customFormat="1" x14ac:dyDescent="0.3">
      <c r="A725" s="436" t="s">
        <v>13</v>
      </c>
      <c r="B725" s="584">
        <f>B727+B728</f>
        <v>0</v>
      </c>
      <c r="C725" s="584">
        <f t="shared" ref="C725:L725" si="956">C727+C728</f>
        <v>0</v>
      </c>
      <c r="D725" s="584">
        <f t="shared" si="956"/>
        <v>0</v>
      </c>
      <c r="E725" s="584">
        <f t="shared" si="956"/>
        <v>0</v>
      </c>
      <c r="F725" s="584">
        <f t="shared" si="956"/>
        <v>0</v>
      </c>
      <c r="G725" s="584">
        <f t="shared" si="956"/>
        <v>0</v>
      </c>
      <c r="H725" s="584">
        <f t="shared" si="956"/>
        <v>0</v>
      </c>
      <c r="I725" s="584">
        <f t="shared" si="956"/>
        <v>0</v>
      </c>
      <c r="J725" s="584">
        <f t="shared" si="956"/>
        <v>0</v>
      </c>
      <c r="K725" s="584">
        <f t="shared" si="956"/>
        <v>0</v>
      </c>
      <c r="L725" s="585">
        <f t="shared" si="956"/>
        <v>0</v>
      </c>
      <c r="M725" s="117"/>
      <c r="N725" s="117"/>
      <c r="O725" s="117"/>
      <c r="P725" s="117"/>
    </row>
    <row r="726" spans="1:55" x14ac:dyDescent="0.3">
      <c r="A726" s="433" t="s">
        <v>14</v>
      </c>
      <c r="B726" s="434"/>
      <c r="C726" s="434"/>
      <c r="D726" s="434"/>
      <c r="E726" s="434"/>
      <c r="F726" s="434"/>
      <c r="G726" s="434"/>
      <c r="H726" s="434"/>
      <c r="I726" s="434"/>
      <c r="J726" s="434"/>
      <c r="K726" s="434"/>
      <c r="L726" s="435"/>
    </row>
    <row r="727" spans="1:55" x14ac:dyDescent="0.3">
      <c r="A727" s="433" t="s">
        <v>15</v>
      </c>
      <c r="B727" s="437">
        <f>B732</f>
        <v>0</v>
      </c>
      <c r="C727" s="437">
        <f t="shared" ref="C727:K727" si="957">C732</f>
        <v>0</v>
      </c>
      <c r="D727" s="437">
        <f t="shared" si="957"/>
        <v>0</v>
      </c>
      <c r="E727" s="437">
        <f t="shared" si="957"/>
        <v>0</v>
      </c>
      <c r="F727" s="437">
        <f t="shared" si="957"/>
        <v>0</v>
      </c>
      <c r="G727" s="437">
        <f t="shared" si="957"/>
        <v>0</v>
      </c>
      <c r="H727" s="437">
        <f t="shared" si="957"/>
        <v>0</v>
      </c>
      <c r="I727" s="437">
        <f t="shared" si="957"/>
        <v>0</v>
      </c>
      <c r="J727" s="437">
        <f t="shared" si="957"/>
        <v>0</v>
      </c>
      <c r="K727" s="437">
        <f t="shared" si="957"/>
        <v>0</v>
      </c>
      <c r="L727" s="438">
        <f>L732</f>
        <v>0</v>
      </c>
    </row>
    <row r="728" spans="1:55" ht="52.5" thickBot="1" x14ac:dyDescent="0.35">
      <c r="A728" s="440" t="s">
        <v>16</v>
      </c>
      <c r="B728" s="441">
        <f>B733</f>
        <v>0</v>
      </c>
      <c r="C728" s="441">
        <f t="shared" ref="C728:K728" si="958">C733</f>
        <v>0</v>
      </c>
      <c r="D728" s="441">
        <f t="shared" si="958"/>
        <v>0</v>
      </c>
      <c r="E728" s="441">
        <f t="shared" si="958"/>
        <v>0</v>
      </c>
      <c r="F728" s="441">
        <f t="shared" si="958"/>
        <v>0</v>
      </c>
      <c r="G728" s="441">
        <f t="shared" si="958"/>
        <v>0</v>
      </c>
      <c r="H728" s="441">
        <f t="shared" si="958"/>
        <v>0</v>
      </c>
      <c r="I728" s="441">
        <f t="shared" si="958"/>
        <v>0</v>
      </c>
      <c r="J728" s="441">
        <f t="shared" si="958"/>
        <v>0</v>
      </c>
      <c r="K728" s="441">
        <f t="shared" si="958"/>
        <v>0</v>
      </c>
      <c r="L728" s="442">
        <f>L733</f>
        <v>0</v>
      </c>
    </row>
    <row r="729" spans="1:55" s="397" customFormat="1" x14ac:dyDescent="0.3">
      <c r="A729" s="475" t="s">
        <v>461</v>
      </c>
      <c r="B729" s="476"/>
      <c r="C729" s="476"/>
      <c r="D729" s="476"/>
      <c r="E729" s="476"/>
      <c r="F729" s="476"/>
      <c r="G729" s="476"/>
      <c r="H729" s="476"/>
      <c r="I729" s="476"/>
      <c r="J729" s="476"/>
      <c r="K729" s="476"/>
      <c r="L729" s="477"/>
      <c r="M729" s="117"/>
      <c r="N729" s="117"/>
      <c r="O729" s="117"/>
      <c r="P729" s="117"/>
    </row>
    <row r="730" spans="1:55" s="397" customFormat="1" x14ac:dyDescent="0.3">
      <c r="A730" s="478" t="s">
        <v>462</v>
      </c>
      <c r="B730" s="451"/>
      <c r="C730" s="451"/>
      <c r="D730" s="451"/>
      <c r="E730" s="451"/>
      <c r="F730" s="451"/>
      <c r="G730" s="451"/>
      <c r="H730" s="451"/>
      <c r="I730" s="451"/>
      <c r="J730" s="451"/>
      <c r="K730" s="451"/>
      <c r="L730" s="479"/>
      <c r="M730" s="117"/>
      <c r="N730" s="117"/>
      <c r="O730" s="117"/>
      <c r="P730" s="117"/>
    </row>
    <row r="731" spans="1:55" s="469" customFormat="1" ht="13.5" thickBot="1" x14ac:dyDescent="0.35">
      <c r="A731" s="502" t="s">
        <v>467</v>
      </c>
      <c r="B731" s="451">
        <f>B732+B733</f>
        <v>0</v>
      </c>
      <c r="C731" s="451">
        <f t="shared" ref="C731:K731" si="959">C732+C733</f>
        <v>0</v>
      </c>
      <c r="D731" s="451">
        <f t="shared" si="959"/>
        <v>0</v>
      </c>
      <c r="E731" s="451">
        <f t="shared" si="959"/>
        <v>0</v>
      </c>
      <c r="F731" s="451">
        <f t="shared" si="959"/>
        <v>0</v>
      </c>
      <c r="G731" s="451">
        <f t="shared" si="959"/>
        <v>0</v>
      </c>
      <c r="H731" s="451">
        <f t="shared" si="959"/>
        <v>0</v>
      </c>
      <c r="I731" s="451">
        <f t="shared" si="959"/>
        <v>0</v>
      </c>
      <c r="J731" s="451">
        <f t="shared" si="959"/>
        <v>0</v>
      </c>
      <c r="K731" s="451">
        <f t="shared" si="959"/>
        <v>0</v>
      </c>
      <c r="L731" s="479"/>
      <c r="M731" s="117"/>
      <c r="N731" s="117"/>
      <c r="O731" s="117"/>
      <c r="P731" s="117"/>
      <c r="Q731" s="468"/>
      <c r="R731" s="468"/>
      <c r="S731" s="468"/>
      <c r="T731" s="468"/>
      <c r="U731" s="468"/>
      <c r="V731" s="468"/>
      <c r="W731" s="468"/>
      <c r="X731" s="468"/>
      <c r="Y731" s="468"/>
      <c r="Z731" s="468"/>
      <c r="AA731" s="468"/>
      <c r="AB731" s="468"/>
      <c r="AC731" s="468"/>
      <c r="AD731" s="468"/>
      <c r="AE731" s="468"/>
      <c r="AF731" s="468"/>
      <c r="AG731" s="468"/>
      <c r="AH731" s="468"/>
      <c r="AI731" s="468"/>
      <c r="AJ731" s="468"/>
      <c r="AK731" s="468"/>
      <c r="AL731" s="468"/>
      <c r="AM731" s="468"/>
      <c r="AN731" s="468"/>
      <c r="AO731" s="468"/>
      <c r="AP731" s="468"/>
      <c r="AQ731" s="468"/>
      <c r="AR731" s="468"/>
      <c r="AS731" s="468"/>
      <c r="AT731" s="468"/>
      <c r="AU731" s="468"/>
      <c r="AV731" s="468"/>
      <c r="AW731" s="468"/>
      <c r="AX731" s="468"/>
      <c r="AY731" s="468"/>
      <c r="AZ731" s="468"/>
      <c r="BA731" s="468"/>
      <c r="BB731" s="468"/>
      <c r="BC731" s="468"/>
    </row>
    <row r="732" spans="1:55" s="448" customFormat="1" hidden="1" x14ac:dyDescent="0.3">
      <c r="A732" s="478" t="s">
        <v>15</v>
      </c>
      <c r="B732" s="452">
        <f>B736</f>
        <v>0</v>
      </c>
      <c r="C732" s="452">
        <f t="shared" ref="C732:K732" si="960">C736</f>
        <v>0</v>
      </c>
      <c r="D732" s="452">
        <f t="shared" si="960"/>
        <v>0</v>
      </c>
      <c r="E732" s="452">
        <f t="shared" si="960"/>
        <v>0</v>
      </c>
      <c r="F732" s="452">
        <f t="shared" si="960"/>
        <v>0</v>
      </c>
      <c r="G732" s="452">
        <f t="shared" si="960"/>
        <v>0</v>
      </c>
      <c r="H732" s="452">
        <f t="shared" si="960"/>
        <v>0</v>
      </c>
      <c r="I732" s="452">
        <f t="shared" si="960"/>
        <v>0</v>
      </c>
      <c r="J732" s="452">
        <f t="shared" si="960"/>
        <v>0</v>
      </c>
      <c r="K732" s="452">
        <f t="shared" si="960"/>
        <v>0</v>
      </c>
      <c r="L732" s="459">
        <f>L736</f>
        <v>0</v>
      </c>
      <c r="M732" s="117"/>
      <c r="N732" s="117"/>
      <c r="O732" s="117"/>
      <c r="P732" s="117"/>
    </row>
    <row r="733" spans="1:55" s="448" customFormat="1" ht="52.5" hidden="1" thickBot="1" x14ac:dyDescent="0.35">
      <c r="A733" s="503" t="s">
        <v>16</v>
      </c>
      <c r="B733" s="460">
        <f>B737</f>
        <v>0</v>
      </c>
      <c r="C733" s="460">
        <f t="shared" ref="C733:K733" si="961">C737</f>
        <v>0</v>
      </c>
      <c r="D733" s="460">
        <f t="shared" si="961"/>
        <v>0</v>
      </c>
      <c r="E733" s="460">
        <f t="shared" si="961"/>
        <v>0</v>
      </c>
      <c r="F733" s="460">
        <f t="shared" si="961"/>
        <v>0</v>
      </c>
      <c r="G733" s="460">
        <f t="shared" si="961"/>
        <v>0</v>
      </c>
      <c r="H733" s="460">
        <f t="shared" si="961"/>
        <v>0</v>
      </c>
      <c r="I733" s="460">
        <f t="shared" si="961"/>
        <v>0</v>
      </c>
      <c r="J733" s="460">
        <f t="shared" si="961"/>
        <v>0</v>
      </c>
      <c r="K733" s="460">
        <f t="shared" si="961"/>
        <v>0</v>
      </c>
      <c r="L733" s="461">
        <f>L737</f>
        <v>0</v>
      </c>
      <c r="M733" s="117"/>
      <c r="N733" s="117"/>
      <c r="O733" s="117"/>
      <c r="P733" s="117"/>
    </row>
    <row r="734" spans="1:55" s="122" customFormat="1" ht="39" x14ac:dyDescent="0.3">
      <c r="A734" s="490" t="s">
        <v>2084</v>
      </c>
      <c r="B734" s="491">
        <f>B735</f>
        <v>0</v>
      </c>
      <c r="C734" s="491">
        <f t="shared" ref="C734:K734" si="962">C735</f>
        <v>0</v>
      </c>
      <c r="D734" s="491">
        <f t="shared" si="962"/>
        <v>0</v>
      </c>
      <c r="E734" s="491">
        <f t="shared" si="962"/>
        <v>0</v>
      </c>
      <c r="F734" s="491">
        <f t="shared" si="962"/>
        <v>0</v>
      </c>
      <c r="G734" s="491">
        <f t="shared" si="962"/>
        <v>0</v>
      </c>
      <c r="H734" s="491">
        <f t="shared" si="962"/>
        <v>0</v>
      </c>
      <c r="I734" s="491">
        <f t="shared" si="962"/>
        <v>0</v>
      </c>
      <c r="J734" s="491">
        <f t="shared" si="962"/>
        <v>0</v>
      </c>
      <c r="K734" s="491">
        <f t="shared" si="962"/>
        <v>0</v>
      </c>
      <c r="L734" s="492">
        <f>L735</f>
        <v>0</v>
      </c>
    </row>
    <row r="735" spans="1:55" s="448" customFormat="1" ht="13.5" thickBot="1" x14ac:dyDescent="0.35">
      <c r="A735" s="547" t="s">
        <v>467</v>
      </c>
      <c r="B735" s="545">
        <f>B736+B737</f>
        <v>0</v>
      </c>
      <c r="C735" s="545">
        <f t="shared" ref="C735:K735" si="963">C736+C737</f>
        <v>0</v>
      </c>
      <c r="D735" s="545">
        <f t="shared" si="963"/>
        <v>0</v>
      </c>
      <c r="E735" s="545">
        <f t="shared" si="963"/>
        <v>0</v>
      </c>
      <c r="F735" s="545">
        <f t="shared" si="963"/>
        <v>0</v>
      </c>
      <c r="G735" s="545">
        <f t="shared" si="963"/>
        <v>0</v>
      </c>
      <c r="H735" s="545">
        <f t="shared" si="963"/>
        <v>0</v>
      </c>
      <c r="I735" s="545">
        <f t="shared" si="963"/>
        <v>0</v>
      </c>
      <c r="J735" s="545">
        <f t="shared" si="963"/>
        <v>0</v>
      </c>
      <c r="K735" s="545">
        <f t="shared" si="963"/>
        <v>0</v>
      </c>
      <c r="L735" s="546">
        <f>L736+L737</f>
        <v>0</v>
      </c>
      <c r="M735" s="117"/>
      <c r="N735" s="117"/>
      <c r="O735" s="117"/>
      <c r="P735" s="117"/>
      <c r="Q735" s="465"/>
      <c r="R735" s="465"/>
      <c r="S735" s="465"/>
      <c r="T735" s="465"/>
      <c r="U735" s="465"/>
      <c r="V735" s="465"/>
      <c r="W735" s="465"/>
      <c r="X735" s="465"/>
      <c r="Y735" s="465"/>
      <c r="Z735" s="465"/>
      <c r="AA735" s="465"/>
      <c r="AB735" s="465"/>
      <c r="AC735" s="465"/>
      <c r="AD735" s="465"/>
      <c r="AE735" s="465"/>
      <c r="AF735" s="465"/>
      <c r="AG735" s="465"/>
      <c r="AH735" s="465"/>
      <c r="AI735" s="465"/>
      <c r="AJ735" s="465"/>
      <c r="AK735" s="465"/>
      <c r="AL735" s="465"/>
      <c r="AM735" s="465"/>
      <c r="AN735" s="465"/>
      <c r="AO735" s="465"/>
      <c r="AP735" s="465"/>
      <c r="AQ735" s="465"/>
      <c r="AR735" s="465"/>
      <c r="AS735" s="465"/>
      <c r="AT735" s="465"/>
      <c r="AU735" s="465"/>
      <c r="AV735" s="465"/>
      <c r="AW735" s="465"/>
      <c r="AX735" s="465"/>
      <c r="AY735" s="465"/>
      <c r="AZ735" s="465"/>
      <c r="BA735" s="465"/>
      <c r="BB735" s="465"/>
      <c r="BC735" s="465"/>
    </row>
    <row r="736" spans="1:55" s="122" customFormat="1" hidden="1" x14ac:dyDescent="0.3">
      <c r="A736" s="406" t="s">
        <v>15</v>
      </c>
      <c r="B736" s="407">
        <f>'3.PIELIKUMS'!I83</f>
        <v>0</v>
      </c>
      <c r="C736" s="407">
        <v>0</v>
      </c>
      <c r="D736" s="407">
        <v>0</v>
      </c>
      <c r="E736" s="407">
        <v>0</v>
      </c>
      <c r="F736" s="407">
        <v>0</v>
      </c>
      <c r="G736" s="407">
        <f>$B$737/6</f>
        <v>0</v>
      </c>
      <c r="H736" s="407">
        <f t="shared" ref="H736:K737" si="964">$B$737/6</f>
        <v>0</v>
      </c>
      <c r="I736" s="407">
        <f t="shared" si="964"/>
        <v>0</v>
      </c>
      <c r="J736" s="407">
        <f t="shared" si="964"/>
        <v>0</v>
      </c>
      <c r="K736" s="407">
        <f t="shared" si="964"/>
        <v>0</v>
      </c>
      <c r="L736" s="408">
        <f>$B$737/6</f>
        <v>0</v>
      </c>
      <c r="M736" s="117"/>
      <c r="N736" s="117"/>
      <c r="O736" s="117"/>
      <c r="P736" s="117"/>
    </row>
    <row r="737" spans="1:55" s="122" customFormat="1" ht="52.5" hidden="1" thickBot="1" x14ac:dyDescent="0.35">
      <c r="A737" s="484" t="s">
        <v>16</v>
      </c>
      <c r="B737" s="457">
        <f>'3.PIELIKUMS'!I83</f>
        <v>0</v>
      </c>
      <c r="C737" s="592">
        <v>0</v>
      </c>
      <c r="D737" s="592">
        <v>0</v>
      </c>
      <c r="E737" s="592">
        <v>0</v>
      </c>
      <c r="F737" s="592">
        <v>0</v>
      </c>
      <c r="G737" s="592">
        <f>$B$737/6</f>
        <v>0</v>
      </c>
      <c r="H737" s="592">
        <f t="shared" si="964"/>
        <v>0</v>
      </c>
      <c r="I737" s="592">
        <f t="shared" si="964"/>
        <v>0</v>
      </c>
      <c r="J737" s="592">
        <f t="shared" si="964"/>
        <v>0</v>
      </c>
      <c r="K737" s="592">
        <f t="shared" si="964"/>
        <v>0</v>
      </c>
      <c r="L737" s="593">
        <f>$B$737/6</f>
        <v>0</v>
      </c>
      <c r="M737" s="117"/>
      <c r="N737" s="117"/>
      <c r="O737" s="117"/>
      <c r="P737" s="117"/>
    </row>
    <row r="738" spans="1:55" s="415" customFormat="1" ht="51" customHeight="1" x14ac:dyDescent="0.3">
      <c r="A738" s="447" t="s">
        <v>2080</v>
      </c>
      <c r="B738" s="652"/>
      <c r="C738" s="652"/>
      <c r="D738" s="652"/>
      <c r="E738" s="652"/>
      <c r="F738" s="652"/>
      <c r="G738" s="652"/>
      <c r="H738" s="652"/>
      <c r="I738" s="652"/>
      <c r="J738" s="652"/>
      <c r="K738" s="652"/>
      <c r="L738" s="653"/>
      <c r="M738" s="117"/>
      <c r="N738" s="117"/>
      <c r="O738" s="117"/>
      <c r="P738" s="117"/>
    </row>
    <row r="739" spans="1:55" s="415" customFormat="1" ht="17.25" customHeight="1" x14ac:dyDescent="0.3">
      <c r="A739" s="436" t="s">
        <v>9</v>
      </c>
      <c r="B739" s="584">
        <f>B743</f>
        <v>169650000</v>
      </c>
      <c r="C739" s="584">
        <f t="shared" ref="C739:L739" si="965">C743</f>
        <v>0</v>
      </c>
      <c r="D739" s="584">
        <f t="shared" si="965"/>
        <v>0</v>
      </c>
      <c r="E739" s="584">
        <f t="shared" si="965"/>
        <v>0</v>
      </c>
      <c r="F739" s="584">
        <f t="shared" si="965"/>
        <v>0</v>
      </c>
      <c r="G739" s="584">
        <f t="shared" si="965"/>
        <v>28275000</v>
      </c>
      <c r="H739" s="584">
        <f t="shared" si="965"/>
        <v>28275000</v>
      </c>
      <c r="I739" s="584">
        <f t="shared" si="965"/>
        <v>28275000</v>
      </c>
      <c r="J739" s="584">
        <f t="shared" si="965"/>
        <v>28275000</v>
      </c>
      <c r="K739" s="584">
        <f t="shared" si="965"/>
        <v>28275000</v>
      </c>
      <c r="L739" s="585">
        <f t="shared" si="965"/>
        <v>28275000</v>
      </c>
      <c r="M739" s="117"/>
      <c r="N739" s="117"/>
      <c r="O739" s="117"/>
      <c r="P739" s="117"/>
    </row>
    <row r="740" spans="1:55" s="416" customFormat="1" hidden="1" x14ac:dyDescent="0.3">
      <c r="A740" s="433" t="s">
        <v>10</v>
      </c>
      <c r="B740" s="434"/>
      <c r="C740" s="434"/>
      <c r="D740" s="434"/>
      <c r="E740" s="434"/>
      <c r="F740" s="434"/>
      <c r="G740" s="434"/>
      <c r="H740" s="434"/>
      <c r="I740" s="434"/>
      <c r="J740" s="434"/>
      <c r="K740" s="434"/>
      <c r="L740" s="435"/>
      <c r="M740" s="117"/>
      <c r="N740" s="117"/>
      <c r="O740" s="117"/>
      <c r="P740" s="117"/>
    </row>
    <row r="741" spans="1:55" s="416" customFormat="1" hidden="1" x14ac:dyDescent="0.3">
      <c r="A741" s="433" t="s">
        <v>11</v>
      </c>
      <c r="B741" s="434"/>
      <c r="C741" s="434"/>
      <c r="D741" s="434"/>
      <c r="E741" s="434"/>
      <c r="F741" s="434"/>
      <c r="G741" s="434"/>
      <c r="H741" s="434"/>
      <c r="I741" s="434"/>
      <c r="J741" s="434"/>
      <c r="K741" s="434"/>
      <c r="L741" s="435"/>
      <c r="M741" s="117"/>
      <c r="N741" s="117"/>
      <c r="O741" s="117"/>
      <c r="P741" s="117"/>
    </row>
    <row r="742" spans="1:55" s="416" customFormat="1" ht="26" hidden="1" x14ac:dyDescent="0.3">
      <c r="A742" s="433" t="s">
        <v>12</v>
      </c>
      <c r="B742" s="434"/>
      <c r="C742" s="434"/>
      <c r="D742" s="434"/>
      <c r="E742" s="434"/>
      <c r="F742" s="434"/>
      <c r="G742" s="434"/>
      <c r="H742" s="434"/>
      <c r="I742" s="434"/>
      <c r="J742" s="434"/>
      <c r="K742" s="434"/>
      <c r="L742" s="435"/>
      <c r="M742" s="117"/>
      <c r="N742" s="117"/>
      <c r="O742" s="117"/>
      <c r="P742" s="117"/>
    </row>
    <row r="743" spans="1:55" s="415" customFormat="1" x14ac:dyDescent="0.3">
      <c r="A743" s="436" t="s">
        <v>13</v>
      </c>
      <c r="B743" s="584">
        <f>B745+B746</f>
        <v>169650000</v>
      </c>
      <c r="C743" s="584">
        <f t="shared" ref="C743:L743" si="966">C745+C746</f>
        <v>0</v>
      </c>
      <c r="D743" s="584">
        <f t="shared" si="966"/>
        <v>0</v>
      </c>
      <c r="E743" s="584">
        <f t="shared" si="966"/>
        <v>0</v>
      </c>
      <c r="F743" s="584">
        <f t="shared" si="966"/>
        <v>0</v>
      </c>
      <c r="G743" s="584">
        <f t="shared" si="966"/>
        <v>28275000</v>
      </c>
      <c r="H743" s="584">
        <f t="shared" si="966"/>
        <v>28275000</v>
      </c>
      <c r="I743" s="584">
        <f t="shared" si="966"/>
        <v>28275000</v>
      </c>
      <c r="J743" s="584">
        <f t="shared" si="966"/>
        <v>28275000</v>
      </c>
      <c r="K743" s="584">
        <f t="shared" si="966"/>
        <v>28275000</v>
      </c>
      <c r="L743" s="585">
        <f t="shared" si="966"/>
        <v>28275000</v>
      </c>
      <c r="M743" s="117"/>
      <c r="N743" s="117"/>
      <c r="O743" s="117"/>
      <c r="P743" s="117"/>
    </row>
    <row r="744" spans="1:55" s="416" customFormat="1" x14ac:dyDescent="0.3">
      <c r="A744" s="433" t="s">
        <v>14</v>
      </c>
      <c r="B744" s="434"/>
      <c r="C744" s="434"/>
      <c r="D744" s="434"/>
      <c r="E744" s="434"/>
      <c r="F744" s="434"/>
      <c r="G744" s="434"/>
      <c r="H744" s="434"/>
      <c r="I744" s="434"/>
      <c r="J744" s="434"/>
      <c r="K744" s="434"/>
      <c r="L744" s="435"/>
      <c r="M744" s="117"/>
      <c r="N744" s="117"/>
      <c r="O744" s="117"/>
      <c r="P744" s="117"/>
    </row>
    <row r="745" spans="1:55" s="416" customFormat="1" x14ac:dyDescent="0.3">
      <c r="A745" s="433" t="s">
        <v>15</v>
      </c>
      <c r="B745" s="437">
        <f>B754+B758</f>
        <v>0</v>
      </c>
      <c r="C745" s="437">
        <f t="shared" ref="C745:K745" si="967">C754+C758</f>
        <v>0</v>
      </c>
      <c r="D745" s="437">
        <f t="shared" si="967"/>
        <v>0</v>
      </c>
      <c r="E745" s="437">
        <f t="shared" si="967"/>
        <v>0</v>
      </c>
      <c r="F745" s="437">
        <f t="shared" si="967"/>
        <v>0</v>
      </c>
      <c r="G745" s="437">
        <f t="shared" si="967"/>
        <v>0</v>
      </c>
      <c r="H745" s="437">
        <f t="shared" si="967"/>
        <v>0</v>
      </c>
      <c r="I745" s="437">
        <f t="shared" si="967"/>
        <v>0</v>
      </c>
      <c r="J745" s="437">
        <f t="shared" si="967"/>
        <v>0</v>
      </c>
      <c r="K745" s="437">
        <f t="shared" si="967"/>
        <v>0</v>
      </c>
      <c r="L745" s="438">
        <f>L754+L758</f>
        <v>0</v>
      </c>
      <c r="M745" s="117"/>
      <c r="N745" s="117"/>
      <c r="O745" s="117"/>
      <c r="P745" s="117"/>
    </row>
    <row r="746" spans="1:55" s="416" customFormat="1" ht="52.5" thickBot="1" x14ac:dyDescent="0.35">
      <c r="A746" s="440" t="s">
        <v>16</v>
      </c>
      <c r="B746" s="441">
        <f>B755+B759</f>
        <v>169650000</v>
      </c>
      <c r="C746" s="441">
        <f t="shared" ref="C746:K746" si="968">C755+C759</f>
        <v>0</v>
      </c>
      <c r="D746" s="441">
        <f t="shared" si="968"/>
        <v>0</v>
      </c>
      <c r="E746" s="441">
        <f t="shared" si="968"/>
        <v>0</v>
      </c>
      <c r="F746" s="441">
        <f t="shared" si="968"/>
        <v>0</v>
      </c>
      <c r="G746" s="441">
        <f t="shared" si="968"/>
        <v>28275000</v>
      </c>
      <c r="H746" s="441">
        <f t="shared" si="968"/>
        <v>28275000</v>
      </c>
      <c r="I746" s="441">
        <f t="shared" si="968"/>
        <v>28275000</v>
      </c>
      <c r="J746" s="441">
        <f t="shared" si="968"/>
        <v>28275000</v>
      </c>
      <c r="K746" s="441">
        <f t="shared" si="968"/>
        <v>28275000</v>
      </c>
      <c r="L746" s="442">
        <f>L755+L759</f>
        <v>28275000</v>
      </c>
      <c r="M746" s="117"/>
      <c r="N746" s="117"/>
      <c r="O746" s="117"/>
      <c r="P746" s="117"/>
    </row>
    <row r="747" spans="1:55" s="397" customFormat="1" x14ac:dyDescent="0.3">
      <c r="A747" s="475" t="s">
        <v>461</v>
      </c>
      <c r="B747" s="476"/>
      <c r="C747" s="476"/>
      <c r="D747" s="476"/>
      <c r="E747" s="476"/>
      <c r="F747" s="476"/>
      <c r="G747" s="476"/>
      <c r="H747" s="476"/>
      <c r="I747" s="476"/>
      <c r="J747" s="476"/>
      <c r="K747" s="476"/>
      <c r="L747" s="477"/>
      <c r="M747" s="117"/>
      <c r="N747" s="117"/>
      <c r="O747" s="117"/>
      <c r="P747" s="117"/>
    </row>
    <row r="748" spans="1:55" s="397" customFormat="1" x14ac:dyDescent="0.3">
      <c r="A748" s="478" t="s">
        <v>462</v>
      </c>
      <c r="B748" s="451"/>
      <c r="C748" s="451"/>
      <c r="D748" s="451"/>
      <c r="E748" s="451"/>
      <c r="F748" s="451"/>
      <c r="G748" s="451"/>
      <c r="H748" s="451"/>
      <c r="I748" s="451"/>
      <c r="J748" s="451"/>
      <c r="K748" s="451"/>
      <c r="L748" s="479"/>
      <c r="M748" s="117"/>
      <c r="N748" s="117"/>
      <c r="O748" s="117"/>
      <c r="P748" s="117"/>
    </row>
    <row r="749" spans="1:55" s="469" customFormat="1" ht="26" x14ac:dyDescent="0.3">
      <c r="A749" s="502" t="s">
        <v>470</v>
      </c>
      <c r="B749" s="451">
        <f>B750+B751</f>
        <v>169650000</v>
      </c>
      <c r="C749" s="451">
        <f t="shared" ref="C749" si="969">C750+C751</f>
        <v>0</v>
      </c>
      <c r="D749" s="451">
        <f t="shared" ref="D749" si="970">D750+D751</f>
        <v>0</v>
      </c>
      <c r="E749" s="451">
        <f t="shared" ref="E749" si="971">E750+E751</f>
        <v>0</v>
      </c>
      <c r="F749" s="451">
        <f t="shared" ref="F749" si="972">F750+F751</f>
        <v>0</v>
      </c>
      <c r="G749" s="451">
        <f t="shared" ref="G749" si="973">G750+G751</f>
        <v>28275000</v>
      </c>
      <c r="H749" s="451">
        <f t="shared" ref="H749" si="974">H750+H751</f>
        <v>28275000</v>
      </c>
      <c r="I749" s="451">
        <f t="shared" ref="I749" si="975">I750+I751</f>
        <v>28275000</v>
      </c>
      <c r="J749" s="451">
        <f t="shared" ref="J749" si="976">J750+J751</f>
        <v>28275000</v>
      </c>
      <c r="K749" s="451">
        <f t="shared" ref="K749" si="977">K750+K751</f>
        <v>28275000</v>
      </c>
      <c r="L749" s="479">
        <f t="shared" ref="L749" si="978">L750+L751</f>
        <v>28275000</v>
      </c>
      <c r="M749" s="117"/>
      <c r="N749" s="117"/>
      <c r="O749" s="117"/>
      <c r="P749" s="117"/>
      <c r="Q749" s="468"/>
      <c r="R749" s="468"/>
      <c r="S749" s="468"/>
      <c r="T749" s="468"/>
      <c r="U749" s="468"/>
      <c r="V749" s="468"/>
      <c r="W749" s="468"/>
      <c r="X749" s="468"/>
      <c r="Y749" s="468"/>
      <c r="Z749" s="468"/>
      <c r="AA749" s="468"/>
      <c r="AB749" s="468"/>
      <c r="AC749" s="468"/>
      <c r="AD749" s="468"/>
      <c r="AE749" s="468"/>
      <c r="AF749" s="468"/>
      <c r="AG749" s="468"/>
      <c r="AH749" s="468"/>
      <c r="AI749" s="468"/>
      <c r="AJ749" s="468"/>
      <c r="AK749" s="468"/>
      <c r="AL749" s="468"/>
      <c r="AM749" s="468"/>
      <c r="AN749" s="468"/>
      <c r="AO749" s="468"/>
      <c r="AP749" s="468"/>
      <c r="AQ749" s="468"/>
      <c r="AR749" s="468"/>
      <c r="AS749" s="468"/>
      <c r="AT749" s="468"/>
      <c r="AU749" s="468"/>
      <c r="AV749" s="468"/>
      <c r="AW749" s="468"/>
      <c r="AX749" s="468"/>
      <c r="AY749" s="468"/>
      <c r="AZ749" s="468"/>
      <c r="BA749" s="468"/>
      <c r="BB749" s="468"/>
      <c r="BC749" s="468"/>
    </row>
    <row r="750" spans="1:55" s="448" customFormat="1" hidden="1" x14ac:dyDescent="0.3">
      <c r="A750" s="478" t="s">
        <v>15</v>
      </c>
      <c r="B750" s="452">
        <f>B754</f>
        <v>0</v>
      </c>
      <c r="C750" s="452">
        <f t="shared" ref="C750:L750" si="979">C754</f>
        <v>0</v>
      </c>
      <c r="D750" s="452">
        <f t="shared" si="979"/>
        <v>0</v>
      </c>
      <c r="E750" s="452">
        <f t="shared" si="979"/>
        <v>0</v>
      </c>
      <c r="F750" s="452">
        <f t="shared" si="979"/>
        <v>0</v>
      </c>
      <c r="G750" s="452">
        <f t="shared" si="979"/>
        <v>0</v>
      </c>
      <c r="H750" s="452">
        <f t="shared" si="979"/>
        <v>0</v>
      </c>
      <c r="I750" s="452">
        <f t="shared" si="979"/>
        <v>0</v>
      </c>
      <c r="J750" s="452">
        <f t="shared" si="979"/>
        <v>0</v>
      </c>
      <c r="K750" s="452">
        <f t="shared" si="979"/>
        <v>0</v>
      </c>
      <c r="L750" s="459">
        <f t="shared" si="979"/>
        <v>0</v>
      </c>
      <c r="M750" s="117"/>
      <c r="N750" s="117"/>
      <c r="O750" s="117"/>
      <c r="P750" s="117"/>
    </row>
    <row r="751" spans="1:55" s="448" customFormat="1" ht="52.5" thickBot="1" x14ac:dyDescent="0.35">
      <c r="A751" s="503" t="s">
        <v>16</v>
      </c>
      <c r="B751" s="460">
        <f>B755+B759+B763</f>
        <v>169650000</v>
      </c>
      <c r="C751" s="460">
        <f t="shared" ref="C751:K751" si="980">C755+C759+C763</f>
        <v>0</v>
      </c>
      <c r="D751" s="460">
        <f t="shared" si="980"/>
        <v>0</v>
      </c>
      <c r="E751" s="460">
        <f t="shared" si="980"/>
        <v>0</v>
      </c>
      <c r="F751" s="460">
        <f t="shared" si="980"/>
        <v>0</v>
      </c>
      <c r="G751" s="460">
        <f t="shared" si="980"/>
        <v>28275000</v>
      </c>
      <c r="H751" s="460">
        <f t="shared" si="980"/>
        <v>28275000</v>
      </c>
      <c r="I751" s="460">
        <f t="shared" si="980"/>
        <v>28275000</v>
      </c>
      <c r="J751" s="460">
        <f t="shared" si="980"/>
        <v>28275000</v>
      </c>
      <c r="K751" s="460">
        <f t="shared" si="980"/>
        <v>28275000</v>
      </c>
      <c r="L751" s="461">
        <f>L755+L759+L763</f>
        <v>28275000</v>
      </c>
      <c r="M751" s="117"/>
      <c r="N751" s="117"/>
      <c r="O751" s="117"/>
      <c r="P751" s="117"/>
    </row>
    <row r="752" spans="1:55" s="122" customFormat="1" ht="26" x14ac:dyDescent="0.3">
      <c r="A752" s="490" t="s">
        <v>551</v>
      </c>
      <c r="B752" s="491">
        <f>B754+B755</f>
        <v>156600000</v>
      </c>
      <c r="C752" s="491">
        <f t="shared" ref="C752" si="981">C754+C755</f>
        <v>0</v>
      </c>
      <c r="D752" s="491">
        <f t="shared" ref="D752" si="982">D754+D755</f>
        <v>0</v>
      </c>
      <c r="E752" s="491">
        <f t="shared" ref="E752" si="983">E754+E755</f>
        <v>0</v>
      </c>
      <c r="F752" s="491">
        <f t="shared" ref="F752" si="984">F754+F755</f>
        <v>0</v>
      </c>
      <c r="G752" s="491">
        <f t="shared" ref="G752" si="985">G754+G755</f>
        <v>26100000</v>
      </c>
      <c r="H752" s="491">
        <f t="shared" ref="H752" si="986">H754+H755</f>
        <v>26100000</v>
      </c>
      <c r="I752" s="491">
        <f t="shared" ref="I752" si="987">I754+I755</f>
        <v>26100000</v>
      </c>
      <c r="J752" s="491">
        <f t="shared" ref="J752" si="988">J754+J755</f>
        <v>26100000</v>
      </c>
      <c r="K752" s="491">
        <f t="shared" ref="K752" si="989">K754+K755</f>
        <v>26100000</v>
      </c>
      <c r="L752" s="492">
        <f t="shared" ref="L752" si="990">L754+L755</f>
        <v>26100000</v>
      </c>
      <c r="M752" s="117"/>
      <c r="N752" s="117"/>
      <c r="O752" s="117"/>
      <c r="P752" s="117"/>
    </row>
    <row r="753" spans="1:16" s="448" customFormat="1" ht="26" x14ac:dyDescent="0.3">
      <c r="A753" s="547" t="s">
        <v>470</v>
      </c>
      <c r="B753" s="545">
        <f>B754+B755</f>
        <v>156600000</v>
      </c>
      <c r="C753" s="545">
        <f t="shared" ref="C753" si="991">C754+C755</f>
        <v>0</v>
      </c>
      <c r="D753" s="545">
        <f t="shared" ref="D753" si="992">D754+D755</f>
        <v>0</v>
      </c>
      <c r="E753" s="545">
        <f t="shared" ref="E753" si="993">E754+E755</f>
        <v>0</v>
      </c>
      <c r="F753" s="545">
        <f t="shared" ref="F753" si="994">F754+F755</f>
        <v>0</v>
      </c>
      <c r="G753" s="545">
        <f t="shared" ref="G753" si="995">G754+G755</f>
        <v>26100000</v>
      </c>
      <c r="H753" s="545">
        <f t="shared" ref="H753" si="996">H754+H755</f>
        <v>26100000</v>
      </c>
      <c r="I753" s="545">
        <f t="shared" ref="I753" si="997">I754+I755</f>
        <v>26100000</v>
      </c>
      <c r="J753" s="545">
        <f t="shared" ref="J753" si="998">J754+J755</f>
        <v>26100000</v>
      </c>
      <c r="K753" s="545">
        <f t="shared" ref="K753" si="999">K754+K755</f>
        <v>26100000</v>
      </c>
      <c r="L753" s="546">
        <f t="shared" ref="L753" si="1000">L754+L755</f>
        <v>26100000</v>
      </c>
      <c r="M753" s="117"/>
      <c r="N753" s="117"/>
      <c r="O753" s="117"/>
      <c r="P753" s="117"/>
    </row>
    <row r="754" spans="1:16" s="122" customFormat="1" hidden="1" x14ac:dyDescent="0.3">
      <c r="A754" s="406" t="s">
        <v>15</v>
      </c>
      <c r="B754" s="407">
        <v>0</v>
      </c>
      <c r="C754" s="407">
        <v>0</v>
      </c>
      <c r="D754" s="407">
        <v>0</v>
      </c>
      <c r="E754" s="407">
        <v>0</v>
      </c>
      <c r="F754" s="407">
        <v>0</v>
      </c>
      <c r="G754" s="407">
        <f t="shared" ref="G754:L754" si="1001">$B$754/6</f>
        <v>0</v>
      </c>
      <c r="H754" s="407">
        <f t="shared" si="1001"/>
        <v>0</v>
      </c>
      <c r="I754" s="407">
        <f t="shared" si="1001"/>
        <v>0</v>
      </c>
      <c r="J754" s="407">
        <f t="shared" si="1001"/>
        <v>0</v>
      </c>
      <c r="K754" s="407">
        <f t="shared" si="1001"/>
        <v>0</v>
      </c>
      <c r="L754" s="408">
        <f t="shared" si="1001"/>
        <v>0</v>
      </c>
      <c r="M754" s="117"/>
      <c r="N754" s="117"/>
      <c r="O754" s="117"/>
      <c r="P754" s="117"/>
    </row>
    <row r="755" spans="1:16" s="122" customFormat="1" ht="52.5" thickBot="1" x14ac:dyDescent="0.35">
      <c r="A755" s="484" t="s">
        <v>16</v>
      </c>
      <c r="B755" s="457">
        <f>'3.PIELIKUMS'!J85</f>
        <v>156600000</v>
      </c>
      <c r="C755" s="457">
        <v>0</v>
      </c>
      <c r="D755" s="457">
        <v>0</v>
      </c>
      <c r="E755" s="457">
        <v>0</v>
      </c>
      <c r="F755" s="457">
        <v>0</v>
      </c>
      <c r="G755" s="457">
        <f t="shared" ref="G755:L755" si="1002">$B$755/6</f>
        <v>26100000</v>
      </c>
      <c r="H755" s="457">
        <f t="shared" si="1002"/>
        <v>26100000</v>
      </c>
      <c r="I755" s="457">
        <f t="shared" si="1002"/>
        <v>26100000</v>
      </c>
      <c r="J755" s="457">
        <f t="shared" si="1002"/>
        <v>26100000</v>
      </c>
      <c r="K755" s="457">
        <f t="shared" si="1002"/>
        <v>26100000</v>
      </c>
      <c r="L755" s="458">
        <f t="shared" si="1002"/>
        <v>26100000</v>
      </c>
      <c r="M755" s="117"/>
      <c r="N755" s="117"/>
      <c r="O755" s="117"/>
      <c r="P755" s="117"/>
    </row>
    <row r="756" spans="1:16" s="122" customFormat="1" ht="26" x14ac:dyDescent="0.3">
      <c r="A756" s="490" t="s">
        <v>2073</v>
      </c>
      <c r="B756" s="491">
        <f>B758+B759</f>
        <v>13050000</v>
      </c>
      <c r="C756" s="491">
        <f t="shared" ref="C756" si="1003">C758+C759</f>
        <v>0</v>
      </c>
      <c r="D756" s="491">
        <f t="shared" ref="D756" si="1004">D758+D759</f>
        <v>0</v>
      </c>
      <c r="E756" s="491">
        <f t="shared" ref="E756" si="1005">E758+E759</f>
        <v>0</v>
      </c>
      <c r="F756" s="491">
        <f t="shared" ref="F756" si="1006">F758+F759</f>
        <v>0</v>
      </c>
      <c r="G756" s="491">
        <f t="shared" ref="G756" si="1007">G758+G759</f>
        <v>2175000</v>
      </c>
      <c r="H756" s="491">
        <f t="shared" ref="H756" si="1008">H758+H759</f>
        <v>2175000</v>
      </c>
      <c r="I756" s="491">
        <f t="shared" ref="I756" si="1009">I758+I759</f>
        <v>2175000</v>
      </c>
      <c r="J756" s="491">
        <f t="shared" ref="J756" si="1010">J758+J759</f>
        <v>2175000</v>
      </c>
      <c r="K756" s="491">
        <f t="shared" ref="K756" si="1011">K758+K759</f>
        <v>2175000</v>
      </c>
      <c r="L756" s="492">
        <f t="shared" ref="L756" si="1012">L758+L759</f>
        <v>2175000</v>
      </c>
      <c r="M756" s="117"/>
      <c r="N756" s="117"/>
      <c r="O756" s="117"/>
      <c r="P756" s="117"/>
    </row>
    <row r="757" spans="1:16" s="448" customFormat="1" ht="26" x14ac:dyDescent="0.3">
      <c r="A757" s="547" t="s">
        <v>470</v>
      </c>
      <c r="B757" s="545">
        <f>B758+B759</f>
        <v>13050000</v>
      </c>
      <c r="C757" s="545">
        <f t="shared" ref="C757:L757" si="1013">C758+C759</f>
        <v>0</v>
      </c>
      <c r="D757" s="545">
        <f t="shared" si="1013"/>
        <v>0</v>
      </c>
      <c r="E757" s="545">
        <f t="shared" si="1013"/>
        <v>0</v>
      </c>
      <c r="F757" s="545">
        <f t="shared" si="1013"/>
        <v>0</v>
      </c>
      <c r="G757" s="545">
        <f t="shared" si="1013"/>
        <v>2175000</v>
      </c>
      <c r="H757" s="545">
        <f t="shared" si="1013"/>
        <v>2175000</v>
      </c>
      <c r="I757" s="545">
        <f t="shared" si="1013"/>
        <v>2175000</v>
      </c>
      <c r="J757" s="545">
        <f t="shared" si="1013"/>
        <v>2175000</v>
      </c>
      <c r="K757" s="545">
        <f t="shared" si="1013"/>
        <v>2175000</v>
      </c>
      <c r="L757" s="546">
        <f t="shared" si="1013"/>
        <v>2175000</v>
      </c>
      <c r="M757" s="117"/>
      <c r="N757" s="117"/>
      <c r="O757" s="117"/>
      <c r="P757" s="117"/>
    </row>
    <row r="758" spans="1:16" s="122" customFormat="1" hidden="1" x14ac:dyDescent="0.3">
      <c r="A758" s="406" t="s">
        <v>15</v>
      </c>
      <c r="B758" s="407">
        <v>0</v>
      </c>
      <c r="C758" s="407">
        <v>0</v>
      </c>
      <c r="D758" s="407">
        <v>0</v>
      </c>
      <c r="E758" s="407">
        <v>0</v>
      </c>
      <c r="F758" s="407">
        <v>0</v>
      </c>
      <c r="G758" s="407">
        <f t="shared" ref="G758:L758" si="1014">$B$758/6</f>
        <v>0</v>
      </c>
      <c r="H758" s="407">
        <f t="shared" si="1014"/>
        <v>0</v>
      </c>
      <c r="I758" s="407">
        <f t="shared" si="1014"/>
        <v>0</v>
      </c>
      <c r="J758" s="407">
        <f t="shared" si="1014"/>
        <v>0</v>
      </c>
      <c r="K758" s="407">
        <f t="shared" si="1014"/>
        <v>0</v>
      </c>
      <c r="L758" s="408">
        <f t="shared" si="1014"/>
        <v>0</v>
      </c>
      <c r="M758" s="117"/>
      <c r="N758" s="117"/>
      <c r="O758" s="117"/>
      <c r="P758" s="117"/>
    </row>
    <row r="759" spans="1:16" s="122" customFormat="1" ht="52.5" thickBot="1" x14ac:dyDescent="0.35">
      <c r="A759" s="484" t="s">
        <v>16</v>
      </c>
      <c r="B759" s="457">
        <f>'3.PIELIKUMS'!J86</f>
        <v>13050000</v>
      </c>
      <c r="C759" s="457">
        <v>0</v>
      </c>
      <c r="D759" s="457">
        <v>0</v>
      </c>
      <c r="E759" s="457">
        <v>0</v>
      </c>
      <c r="F759" s="457">
        <v>0</v>
      </c>
      <c r="G759" s="457">
        <f t="shared" ref="G759:L759" si="1015">$B$759/6</f>
        <v>2175000</v>
      </c>
      <c r="H759" s="457">
        <f t="shared" si="1015"/>
        <v>2175000</v>
      </c>
      <c r="I759" s="457">
        <f t="shared" si="1015"/>
        <v>2175000</v>
      </c>
      <c r="J759" s="457">
        <f t="shared" si="1015"/>
        <v>2175000</v>
      </c>
      <c r="K759" s="457">
        <f t="shared" si="1015"/>
        <v>2175000</v>
      </c>
      <c r="L759" s="458">
        <f t="shared" si="1015"/>
        <v>2175000</v>
      </c>
      <c r="M759" s="117"/>
      <c r="N759" s="117"/>
      <c r="O759" s="117"/>
      <c r="P759" s="117"/>
    </row>
    <row r="760" spans="1:16" s="122" customFormat="1" ht="39" x14ac:dyDescent="0.3">
      <c r="A760" s="490" t="s">
        <v>2078</v>
      </c>
      <c r="B760" s="491">
        <f>B762+B763</f>
        <v>0</v>
      </c>
      <c r="C760" s="491">
        <f t="shared" ref="C760:L760" si="1016">C762+C763</f>
        <v>0</v>
      </c>
      <c r="D760" s="491">
        <f t="shared" si="1016"/>
        <v>0</v>
      </c>
      <c r="E760" s="491">
        <f t="shared" si="1016"/>
        <v>0</v>
      </c>
      <c r="F760" s="491">
        <f t="shared" si="1016"/>
        <v>0</v>
      </c>
      <c r="G760" s="491">
        <f t="shared" si="1016"/>
        <v>0</v>
      </c>
      <c r="H760" s="491">
        <f t="shared" si="1016"/>
        <v>0</v>
      </c>
      <c r="I760" s="491">
        <f t="shared" si="1016"/>
        <v>0</v>
      </c>
      <c r="J760" s="491">
        <f t="shared" si="1016"/>
        <v>0</v>
      </c>
      <c r="K760" s="491">
        <f t="shared" si="1016"/>
        <v>0</v>
      </c>
      <c r="L760" s="492">
        <f t="shared" si="1016"/>
        <v>0</v>
      </c>
      <c r="M760" s="117"/>
      <c r="N760" s="117"/>
      <c r="O760" s="117"/>
      <c r="P760" s="117"/>
    </row>
    <row r="761" spans="1:16" s="448" customFormat="1" ht="26" x14ac:dyDescent="0.3">
      <c r="A761" s="547" t="s">
        <v>470</v>
      </c>
      <c r="B761" s="545">
        <f>B762+B763</f>
        <v>0</v>
      </c>
      <c r="C761" s="545">
        <f t="shared" ref="C761:L761" si="1017">C762+C763</f>
        <v>0</v>
      </c>
      <c r="D761" s="545">
        <f t="shared" si="1017"/>
        <v>0</v>
      </c>
      <c r="E761" s="545">
        <f t="shared" si="1017"/>
        <v>0</v>
      </c>
      <c r="F761" s="545">
        <f t="shared" si="1017"/>
        <v>0</v>
      </c>
      <c r="G761" s="545">
        <f t="shared" si="1017"/>
        <v>0</v>
      </c>
      <c r="H761" s="545">
        <f t="shared" si="1017"/>
        <v>0</v>
      </c>
      <c r="I761" s="545">
        <f t="shared" si="1017"/>
        <v>0</v>
      </c>
      <c r="J761" s="545">
        <f t="shared" si="1017"/>
        <v>0</v>
      </c>
      <c r="K761" s="545">
        <f t="shared" si="1017"/>
        <v>0</v>
      </c>
      <c r="L761" s="546">
        <f t="shared" si="1017"/>
        <v>0</v>
      </c>
      <c r="M761" s="117"/>
      <c r="N761" s="117"/>
      <c r="O761" s="117"/>
      <c r="P761" s="117"/>
    </row>
    <row r="762" spans="1:16" s="122" customFormat="1" x14ac:dyDescent="0.3">
      <c r="A762" s="406" t="s">
        <v>15</v>
      </c>
      <c r="B762" s="407">
        <v>0</v>
      </c>
      <c r="C762" s="407">
        <v>0</v>
      </c>
      <c r="D762" s="407">
        <v>0</v>
      </c>
      <c r="E762" s="407">
        <v>0</v>
      </c>
      <c r="F762" s="407">
        <v>0</v>
      </c>
      <c r="G762" s="407">
        <v>0</v>
      </c>
      <c r="H762" s="407">
        <v>0</v>
      </c>
      <c r="I762" s="407">
        <v>0</v>
      </c>
      <c r="J762" s="407">
        <v>0</v>
      </c>
      <c r="K762" s="407">
        <v>0</v>
      </c>
      <c r="L762" s="408">
        <v>0</v>
      </c>
      <c r="M762" s="117"/>
      <c r="N762" s="117"/>
      <c r="O762" s="117"/>
      <c r="P762" s="117"/>
    </row>
    <row r="763" spans="1:16" s="122" customFormat="1" ht="52.5" thickBot="1" x14ac:dyDescent="0.35">
      <c r="A763" s="484" t="s">
        <v>16</v>
      </c>
      <c r="B763" s="457">
        <v>0</v>
      </c>
      <c r="C763" s="457">
        <v>0</v>
      </c>
      <c r="D763" s="457">
        <v>0</v>
      </c>
      <c r="E763" s="457">
        <v>0</v>
      </c>
      <c r="F763" s="457">
        <v>0</v>
      </c>
      <c r="G763" s="457">
        <v>0</v>
      </c>
      <c r="H763" s="457">
        <v>0</v>
      </c>
      <c r="I763" s="457">
        <v>0</v>
      </c>
      <c r="J763" s="457">
        <v>0</v>
      </c>
      <c r="K763" s="457">
        <v>0</v>
      </c>
      <c r="L763" s="589">
        <v>0</v>
      </c>
      <c r="M763" s="117"/>
      <c r="N763" s="117"/>
      <c r="O763" s="117"/>
      <c r="P763" s="117"/>
    </row>
    <row r="764" spans="1:16" s="122" customFormat="1" ht="26" x14ac:dyDescent="0.3">
      <c r="A764" s="447" t="s">
        <v>552</v>
      </c>
      <c r="B764" s="652"/>
      <c r="C764" s="652"/>
      <c r="D764" s="652"/>
      <c r="E764" s="652"/>
      <c r="F764" s="652"/>
      <c r="G764" s="652"/>
      <c r="H764" s="652"/>
      <c r="I764" s="652"/>
      <c r="J764" s="652"/>
      <c r="K764" s="652"/>
      <c r="L764" s="653"/>
      <c r="M764" s="117"/>
      <c r="N764" s="117"/>
      <c r="O764" s="117"/>
      <c r="P764" s="117"/>
    </row>
    <row r="765" spans="1:16" s="122" customFormat="1" ht="17.25" customHeight="1" x14ac:dyDescent="0.3">
      <c r="A765" s="436" t="s">
        <v>9</v>
      </c>
      <c r="B765" s="584">
        <f>B769</f>
        <v>31071429</v>
      </c>
      <c r="C765" s="584">
        <f t="shared" ref="C765:L765" si="1018">C769</f>
        <v>0</v>
      </c>
      <c r="D765" s="584">
        <f t="shared" si="1018"/>
        <v>0</v>
      </c>
      <c r="E765" s="584">
        <f t="shared" si="1018"/>
        <v>0</v>
      </c>
      <c r="F765" s="584">
        <f t="shared" si="1018"/>
        <v>0</v>
      </c>
      <c r="G765" s="584">
        <f t="shared" si="1018"/>
        <v>5178571.5</v>
      </c>
      <c r="H765" s="584">
        <f t="shared" si="1018"/>
        <v>5178571.5</v>
      </c>
      <c r="I765" s="584">
        <f t="shared" si="1018"/>
        <v>5178571.5</v>
      </c>
      <c r="J765" s="584">
        <f t="shared" si="1018"/>
        <v>5178571.5</v>
      </c>
      <c r="K765" s="584">
        <f t="shared" si="1018"/>
        <v>5178571.5</v>
      </c>
      <c r="L765" s="585">
        <f t="shared" si="1018"/>
        <v>5178571.5</v>
      </c>
      <c r="M765" s="117"/>
      <c r="N765" s="117"/>
      <c r="O765" s="117"/>
      <c r="P765" s="117"/>
    </row>
    <row r="766" spans="1:16" hidden="1" x14ac:dyDescent="0.3">
      <c r="A766" s="433" t="s">
        <v>10</v>
      </c>
      <c r="B766" s="434"/>
      <c r="C766" s="434"/>
      <c r="D766" s="434"/>
      <c r="E766" s="434"/>
      <c r="F766" s="434"/>
      <c r="G766" s="434"/>
      <c r="H766" s="434"/>
      <c r="I766" s="434"/>
      <c r="J766" s="434"/>
      <c r="K766" s="434"/>
      <c r="L766" s="435"/>
    </row>
    <row r="767" spans="1:16" hidden="1" x14ac:dyDescent="0.3">
      <c r="A767" s="433" t="s">
        <v>11</v>
      </c>
      <c r="B767" s="434"/>
      <c r="C767" s="434"/>
      <c r="D767" s="434"/>
      <c r="E767" s="434"/>
      <c r="F767" s="434"/>
      <c r="G767" s="434"/>
      <c r="H767" s="434"/>
      <c r="I767" s="434"/>
      <c r="J767" s="434"/>
      <c r="K767" s="434"/>
      <c r="L767" s="435"/>
    </row>
    <row r="768" spans="1:16" ht="26" hidden="1" x14ac:dyDescent="0.3">
      <c r="A768" s="433" t="s">
        <v>12</v>
      </c>
      <c r="B768" s="434"/>
      <c r="C768" s="434"/>
      <c r="D768" s="434"/>
      <c r="E768" s="434"/>
      <c r="F768" s="434"/>
      <c r="G768" s="434"/>
      <c r="H768" s="434"/>
      <c r="I768" s="434"/>
      <c r="J768" s="434"/>
      <c r="K768" s="434"/>
      <c r="L768" s="435"/>
    </row>
    <row r="769" spans="1:55" s="122" customFormat="1" x14ac:dyDescent="0.3">
      <c r="A769" s="436" t="s">
        <v>13</v>
      </c>
      <c r="B769" s="584">
        <f>B771+B772</f>
        <v>31071429</v>
      </c>
      <c r="C769" s="584">
        <f t="shared" ref="C769:L769" si="1019">C771+C772</f>
        <v>0</v>
      </c>
      <c r="D769" s="584">
        <f t="shared" si="1019"/>
        <v>0</v>
      </c>
      <c r="E769" s="584">
        <f t="shared" si="1019"/>
        <v>0</v>
      </c>
      <c r="F769" s="584">
        <f t="shared" si="1019"/>
        <v>0</v>
      </c>
      <c r="G769" s="584">
        <f t="shared" si="1019"/>
        <v>5178571.5</v>
      </c>
      <c r="H769" s="584">
        <f t="shared" si="1019"/>
        <v>5178571.5</v>
      </c>
      <c r="I769" s="584">
        <f t="shared" si="1019"/>
        <v>5178571.5</v>
      </c>
      <c r="J769" s="584">
        <f t="shared" si="1019"/>
        <v>5178571.5</v>
      </c>
      <c r="K769" s="584">
        <f t="shared" si="1019"/>
        <v>5178571.5</v>
      </c>
      <c r="L769" s="585">
        <f t="shared" si="1019"/>
        <v>5178571.5</v>
      </c>
      <c r="M769" s="117"/>
      <c r="N769" s="117"/>
      <c r="O769" s="117"/>
      <c r="P769" s="117"/>
    </row>
    <row r="770" spans="1:55" x14ac:dyDescent="0.3">
      <c r="A770" s="433" t="s">
        <v>14</v>
      </c>
      <c r="B770" s="434"/>
      <c r="C770" s="434"/>
      <c r="D770" s="434"/>
      <c r="E770" s="434"/>
      <c r="F770" s="434"/>
      <c r="G770" s="434"/>
      <c r="H770" s="434"/>
      <c r="I770" s="434"/>
      <c r="J770" s="434"/>
      <c r="K770" s="434"/>
      <c r="L770" s="435"/>
    </row>
    <row r="771" spans="1:55" hidden="1" x14ac:dyDescent="0.3">
      <c r="A771" s="433" t="s">
        <v>15</v>
      </c>
      <c r="B771" s="437">
        <f t="shared" ref="B771:L771" si="1020">B754+B780</f>
        <v>0</v>
      </c>
      <c r="C771" s="437">
        <f t="shared" si="1020"/>
        <v>0</v>
      </c>
      <c r="D771" s="437">
        <f t="shared" si="1020"/>
        <v>0</v>
      </c>
      <c r="E771" s="437">
        <f t="shared" si="1020"/>
        <v>0</v>
      </c>
      <c r="F771" s="437">
        <f t="shared" si="1020"/>
        <v>0</v>
      </c>
      <c r="G771" s="437">
        <f t="shared" si="1020"/>
        <v>0</v>
      </c>
      <c r="H771" s="437">
        <f t="shared" si="1020"/>
        <v>0</v>
      </c>
      <c r="I771" s="437">
        <f t="shared" si="1020"/>
        <v>0</v>
      </c>
      <c r="J771" s="437">
        <f t="shared" si="1020"/>
        <v>0</v>
      </c>
      <c r="K771" s="437">
        <f t="shared" si="1020"/>
        <v>0</v>
      </c>
      <c r="L771" s="438">
        <f t="shared" si="1020"/>
        <v>0</v>
      </c>
    </row>
    <row r="772" spans="1:55" ht="52.5" thickBot="1" x14ac:dyDescent="0.35">
      <c r="A772" s="440" t="s">
        <v>16</v>
      </c>
      <c r="B772" s="441">
        <f>B781</f>
        <v>31071429</v>
      </c>
      <c r="C772" s="441">
        <f t="shared" ref="C772:L772" si="1021">C781</f>
        <v>0</v>
      </c>
      <c r="D772" s="441">
        <f t="shared" si="1021"/>
        <v>0</v>
      </c>
      <c r="E772" s="441">
        <f t="shared" si="1021"/>
        <v>0</v>
      </c>
      <c r="F772" s="441">
        <f t="shared" si="1021"/>
        <v>0</v>
      </c>
      <c r="G772" s="441">
        <f t="shared" si="1021"/>
        <v>5178571.5</v>
      </c>
      <c r="H772" s="441">
        <f t="shared" si="1021"/>
        <v>5178571.5</v>
      </c>
      <c r="I772" s="441">
        <f t="shared" si="1021"/>
        <v>5178571.5</v>
      </c>
      <c r="J772" s="441">
        <f t="shared" si="1021"/>
        <v>5178571.5</v>
      </c>
      <c r="K772" s="441">
        <f t="shared" si="1021"/>
        <v>5178571.5</v>
      </c>
      <c r="L772" s="442">
        <f t="shared" si="1021"/>
        <v>5178571.5</v>
      </c>
    </row>
    <row r="773" spans="1:55" s="397" customFormat="1" x14ac:dyDescent="0.3">
      <c r="A773" s="475" t="s">
        <v>461</v>
      </c>
      <c r="B773" s="476"/>
      <c r="C773" s="476"/>
      <c r="D773" s="476"/>
      <c r="E773" s="476"/>
      <c r="F773" s="476"/>
      <c r="G773" s="476"/>
      <c r="H773" s="476"/>
      <c r="I773" s="476"/>
      <c r="J773" s="476"/>
      <c r="K773" s="476"/>
      <c r="L773" s="477"/>
      <c r="M773" s="117"/>
      <c r="N773" s="117"/>
      <c r="O773" s="117"/>
      <c r="P773" s="117"/>
    </row>
    <row r="774" spans="1:55" s="397" customFormat="1" x14ac:dyDescent="0.3">
      <c r="A774" s="478" t="s">
        <v>462</v>
      </c>
      <c r="B774" s="451"/>
      <c r="C774" s="451"/>
      <c r="D774" s="451"/>
      <c r="E774" s="451"/>
      <c r="F774" s="451"/>
      <c r="G774" s="451"/>
      <c r="H774" s="451"/>
      <c r="I774" s="451"/>
      <c r="J774" s="451"/>
      <c r="K774" s="451"/>
      <c r="L774" s="479"/>
      <c r="M774" s="117"/>
      <c r="N774" s="117"/>
      <c r="O774" s="117"/>
      <c r="P774" s="117"/>
    </row>
    <row r="775" spans="1:55" s="469" customFormat="1" ht="26" x14ac:dyDescent="0.3">
      <c r="A775" s="502" t="s">
        <v>470</v>
      </c>
      <c r="B775" s="451">
        <f>B776+B777</f>
        <v>31071429</v>
      </c>
      <c r="C775" s="451">
        <f t="shared" ref="C775" si="1022">C776+C777</f>
        <v>0</v>
      </c>
      <c r="D775" s="451">
        <f t="shared" ref="D775" si="1023">D776+D777</f>
        <v>0</v>
      </c>
      <c r="E775" s="451">
        <f t="shared" ref="E775" si="1024">E776+E777</f>
        <v>0</v>
      </c>
      <c r="F775" s="451">
        <f t="shared" ref="F775" si="1025">F776+F777</f>
        <v>0</v>
      </c>
      <c r="G775" s="451">
        <f t="shared" ref="G775" si="1026">G776+G777</f>
        <v>5178571.5</v>
      </c>
      <c r="H775" s="451">
        <f t="shared" ref="H775" si="1027">H776+H777</f>
        <v>5178571.5</v>
      </c>
      <c r="I775" s="451">
        <f t="shared" ref="I775" si="1028">I776+I777</f>
        <v>5178571.5</v>
      </c>
      <c r="J775" s="451">
        <f t="shared" ref="J775" si="1029">J776+J777</f>
        <v>5178571.5</v>
      </c>
      <c r="K775" s="451">
        <f t="shared" ref="K775" si="1030">K776+K777</f>
        <v>5178571.5</v>
      </c>
      <c r="L775" s="479">
        <f t="shared" ref="L775" si="1031">L776+L777</f>
        <v>5178571.5</v>
      </c>
      <c r="M775" s="117"/>
      <c r="N775" s="117"/>
      <c r="O775" s="117"/>
      <c r="P775" s="117"/>
      <c r="Q775" s="468"/>
      <c r="R775" s="468"/>
      <c r="S775" s="468"/>
      <c r="T775" s="468"/>
      <c r="U775" s="468"/>
      <c r="V775" s="468"/>
      <c r="W775" s="468"/>
      <c r="X775" s="468"/>
      <c r="Y775" s="468"/>
      <c r="Z775" s="468"/>
      <c r="AA775" s="468"/>
      <c r="AB775" s="468"/>
      <c r="AC775" s="468"/>
      <c r="AD775" s="468"/>
      <c r="AE775" s="468"/>
      <c r="AF775" s="468"/>
      <c r="AG775" s="468"/>
      <c r="AH775" s="468"/>
      <c r="AI775" s="468"/>
      <c r="AJ775" s="468"/>
      <c r="AK775" s="468"/>
      <c r="AL775" s="468"/>
      <c r="AM775" s="468"/>
      <c r="AN775" s="468"/>
      <c r="AO775" s="468"/>
      <c r="AP775" s="468"/>
      <c r="AQ775" s="468"/>
      <c r="AR775" s="468"/>
      <c r="AS775" s="468"/>
      <c r="AT775" s="468"/>
      <c r="AU775" s="468"/>
      <c r="AV775" s="468"/>
      <c r="AW775" s="468"/>
      <c r="AX775" s="468"/>
      <c r="AY775" s="468"/>
      <c r="AZ775" s="468"/>
      <c r="BA775" s="468"/>
      <c r="BB775" s="468"/>
      <c r="BC775" s="468"/>
    </row>
    <row r="776" spans="1:55" s="448" customFormat="1" hidden="1" x14ac:dyDescent="0.3">
      <c r="A776" s="478" t="s">
        <v>15</v>
      </c>
      <c r="B776" s="452">
        <f>B780</f>
        <v>0</v>
      </c>
      <c r="C776" s="452">
        <f t="shared" ref="C776:L776" si="1032">C780</f>
        <v>0</v>
      </c>
      <c r="D776" s="452">
        <f t="shared" si="1032"/>
        <v>0</v>
      </c>
      <c r="E776" s="452">
        <f t="shared" si="1032"/>
        <v>0</v>
      </c>
      <c r="F776" s="452">
        <f t="shared" si="1032"/>
        <v>0</v>
      </c>
      <c r="G776" s="452">
        <f t="shared" si="1032"/>
        <v>0</v>
      </c>
      <c r="H776" s="452">
        <f t="shared" si="1032"/>
        <v>0</v>
      </c>
      <c r="I776" s="452">
        <f t="shared" si="1032"/>
        <v>0</v>
      </c>
      <c r="J776" s="452">
        <f t="shared" si="1032"/>
        <v>0</v>
      </c>
      <c r="K776" s="452">
        <f t="shared" si="1032"/>
        <v>0</v>
      </c>
      <c r="L776" s="459">
        <f t="shared" si="1032"/>
        <v>0</v>
      </c>
      <c r="M776" s="117"/>
      <c r="N776" s="117"/>
      <c r="O776" s="117"/>
      <c r="P776" s="117"/>
    </row>
    <row r="777" spans="1:55" s="448" customFormat="1" ht="52.5" thickBot="1" x14ac:dyDescent="0.35">
      <c r="A777" s="503" t="s">
        <v>16</v>
      </c>
      <c r="B777" s="460">
        <f>B781</f>
        <v>31071429</v>
      </c>
      <c r="C777" s="460">
        <f t="shared" ref="C777:L777" si="1033">C781</f>
        <v>0</v>
      </c>
      <c r="D777" s="460">
        <f t="shared" si="1033"/>
        <v>0</v>
      </c>
      <c r="E777" s="460">
        <f t="shared" si="1033"/>
        <v>0</v>
      </c>
      <c r="F777" s="460">
        <f t="shared" si="1033"/>
        <v>0</v>
      </c>
      <c r="G777" s="460">
        <f t="shared" si="1033"/>
        <v>5178571.5</v>
      </c>
      <c r="H777" s="460">
        <f t="shared" si="1033"/>
        <v>5178571.5</v>
      </c>
      <c r="I777" s="460">
        <f t="shared" si="1033"/>
        <v>5178571.5</v>
      </c>
      <c r="J777" s="460">
        <f t="shared" si="1033"/>
        <v>5178571.5</v>
      </c>
      <c r="K777" s="460">
        <f t="shared" si="1033"/>
        <v>5178571.5</v>
      </c>
      <c r="L777" s="461">
        <f t="shared" si="1033"/>
        <v>5178571.5</v>
      </c>
      <c r="M777" s="117"/>
      <c r="N777" s="117"/>
      <c r="O777" s="117"/>
      <c r="P777" s="117"/>
    </row>
    <row r="778" spans="1:55" s="122" customFormat="1" ht="26" x14ac:dyDescent="0.3">
      <c r="A778" s="510" t="s">
        <v>553</v>
      </c>
      <c r="B778" s="511">
        <f>B780+B781</f>
        <v>31071429</v>
      </c>
      <c r="C778" s="511">
        <f t="shared" ref="C778" si="1034">C780+C781</f>
        <v>0</v>
      </c>
      <c r="D778" s="511">
        <f t="shared" ref="D778" si="1035">D780+D781</f>
        <v>0</v>
      </c>
      <c r="E778" s="511">
        <f t="shared" ref="E778" si="1036">E780+E781</f>
        <v>0</v>
      </c>
      <c r="F778" s="511">
        <f t="shared" ref="F778" si="1037">F780+F781</f>
        <v>0</v>
      </c>
      <c r="G778" s="511">
        <f t="shared" ref="G778" si="1038">G780+G781</f>
        <v>5178571.5</v>
      </c>
      <c r="H778" s="511">
        <f t="shared" ref="H778" si="1039">H780+H781</f>
        <v>5178571.5</v>
      </c>
      <c r="I778" s="511">
        <f t="shared" ref="I778" si="1040">I780+I781</f>
        <v>5178571.5</v>
      </c>
      <c r="J778" s="511">
        <f t="shared" ref="J778" si="1041">J780+J781</f>
        <v>5178571.5</v>
      </c>
      <c r="K778" s="511">
        <f t="shared" ref="K778" si="1042">K780+K781</f>
        <v>5178571.5</v>
      </c>
      <c r="L778" s="512">
        <f t="shared" ref="L778" si="1043">L780+L781</f>
        <v>5178571.5</v>
      </c>
      <c r="M778" s="117"/>
      <c r="N778" s="117"/>
      <c r="O778" s="117"/>
      <c r="P778" s="117"/>
    </row>
    <row r="779" spans="1:55" s="405" customFormat="1" ht="26" x14ac:dyDescent="0.3">
      <c r="A779" s="547" t="s">
        <v>470</v>
      </c>
      <c r="B779" s="545">
        <f>B780+B781</f>
        <v>31071429</v>
      </c>
      <c r="C779" s="545">
        <f t="shared" ref="C779" si="1044">C780+C781</f>
        <v>0</v>
      </c>
      <c r="D779" s="545">
        <f t="shared" ref="D779" si="1045">D780+D781</f>
        <v>0</v>
      </c>
      <c r="E779" s="545">
        <f t="shared" ref="E779" si="1046">E780+E781</f>
        <v>0</v>
      </c>
      <c r="F779" s="545">
        <f t="shared" ref="F779" si="1047">F780+F781</f>
        <v>0</v>
      </c>
      <c r="G779" s="545">
        <f t="shared" ref="G779" si="1048">G780+G781</f>
        <v>5178571.5</v>
      </c>
      <c r="H779" s="545">
        <f t="shared" ref="H779" si="1049">H780+H781</f>
        <v>5178571.5</v>
      </c>
      <c r="I779" s="545">
        <f t="shared" ref="I779" si="1050">I780+I781</f>
        <v>5178571.5</v>
      </c>
      <c r="J779" s="545">
        <f t="shared" ref="J779" si="1051">J780+J781</f>
        <v>5178571.5</v>
      </c>
      <c r="K779" s="545">
        <f t="shared" ref="K779" si="1052">K780+K781</f>
        <v>5178571.5</v>
      </c>
      <c r="L779" s="546">
        <f t="shared" ref="L779" si="1053">L780+L781</f>
        <v>5178571.5</v>
      </c>
      <c r="M779" s="117"/>
      <c r="N779" s="117"/>
      <c r="O779" s="117"/>
      <c r="P779" s="117"/>
    </row>
    <row r="780" spans="1:55" s="122" customFormat="1" hidden="1" x14ac:dyDescent="0.3">
      <c r="A780" s="148" t="s">
        <v>15</v>
      </c>
      <c r="B780" s="149">
        <v>0</v>
      </c>
      <c r="C780" s="149">
        <v>0</v>
      </c>
      <c r="D780" s="149">
        <v>0</v>
      </c>
      <c r="E780" s="149">
        <v>0</v>
      </c>
      <c r="F780" s="149">
        <v>0</v>
      </c>
      <c r="G780" s="149">
        <f>$B$780/6</f>
        <v>0</v>
      </c>
      <c r="H780" s="149">
        <f t="shared" ref="H780:L780" si="1054">$B$780/6</f>
        <v>0</v>
      </c>
      <c r="I780" s="149">
        <f t="shared" si="1054"/>
        <v>0</v>
      </c>
      <c r="J780" s="149">
        <f t="shared" si="1054"/>
        <v>0</v>
      </c>
      <c r="K780" s="149">
        <f t="shared" si="1054"/>
        <v>0</v>
      </c>
      <c r="L780" s="178">
        <f t="shared" si="1054"/>
        <v>0</v>
      </c>
      <c r="M780" s="117"/>
      <c r="N780" s="117"/>
      <c r="O780" s="117"/>
      <c r="P780" s="117"/>
    </row>
    <row r="781" spans="1:55" s="122" customFormat="1" ht="52.5" thickBot="1" x14ac:dyDescent="0.35">
      <c r="A781" s="150" t="s">
        <v>16</v>
      </c>
      <c r="B781" s="177">
        <f>'3.PIELIKUMS'!J89</f>
        <v>31071429</v>
      </c>
      <c r="C781" s="177">
        <v>0</v>
      </c>
      <c r="D781" s="177">
        <v>0</v>
      </c>
      <c r="E781" s="177">
        <v>0</v>
      </c>
      <c r="F781" s="177">
        <v>0</v>
      </c>
      <c r="G781" s="177">
        <f>$B$781/6</f>
        <v>5178571.5</v>
      </c>
      <c r="H781" s="177">
        <f t="shared" ref="H781:L781" si="1055">$B$781/6</f>
        <v>5178571.5</v>
      </c>
      <c r="I781" s="177">
        <f t="shared" si="1055"/>
        <v>5178571.5</v>
      </c>
      <c r="J781" s="177">
        <f t="shared" si="1055"/>
        <v>5178571.5</v>
      </c>
      <c r="K781" s="177">
        <f t="shared" si="1055"/>
        <v>5178571.5</v>
      </c>
      <c r="L781" s="179">
        <f t="shared" si="1055"/>
        <v>5178571.5</v>
      </c>
      <c r="M781" s="117"/>
      <c r="N781" s="117"/>
      <c r="O781" s="117"/>
      <c r="P781" s="117"/>
    </row>
    <row r="782" spans="1:55" s="122" customFormat="1" ht="29.25" customHeight="1" x14ac:dyDescent="0.3">
      <c r="A782" s="447" t="s">
        <v>554</v>
      </c>
      <c r="B782" s="652"/>
      <c r="C782" s="652"/>
      <c r="D782" s="652"/>
      <c r="E782" s="652"/>
      <c r="F782" s="652"/>
      <c r="G782" s="652"/>
      <c r="H782" s="652"/>
      <c r="I782" s="652"/>
      <c r="J782" s="652"/>
      <c r="K782" s="652"/>
      <c r="L782" s="653"/>
      <c r="M782" s="117"/>
      <c r="N782" s="117"/>
      <c r="O782" s="117"/>
      <c r="P782" s="117"/>
    </row>
    <row r="783" spans="1:55" s="122" customFormat="1" ht="17.25" customHeight="1" x14ac:dyDescent="0.3">
      <c r="A783" s="436" t="s">
        <v>9</v>
      </c>
      <c r="B783" s="584">
        <f>B787</f>
        <v>2000000</v>
      </c>
      <c r="C783" s="584">
        <f t="shared" ref="C783:L783" si="1056">C787</f>
        <v>0</v>
      </c>
      <c r="D783" s="584">
        <f t="shared" si="1056"/>
        <v>0</v>
      </c>
      <c r="E783" s="584">
        <f t="shared" si="1056"/>
        <v>0</v>
      </c>
      <c r="F783" s="584">
        <f t="shared" si="1056"/>
        <v>0</v>
      </c>
      <c r="G783" s="584">
        <f t="shared" si="1056"/>
        <v>333333.33333333331</v>
      </c>
      <c r="H783" s="584">
        <f t="shared" si="1056"/>
        <v>333333.33333333331</v>
      </c>
      <c r="I783" s="584">
        <f t="shared" si="1056"/>
        <v>333333.33333333331</v>
      </c>
      <c r="J783" s="584">
        <f t="shared" si="1056"/>
        <v>333333.33333333331</v>
      </c>
      <c r="K783" s="584">
        <f t="shared" si="1056"/>
        <v>333333.33333333331</v>
      </c>
      <c r="L783" s="585">
        <f t="shared" si="1056"/>
        <v>333333.33333333331</v>
      </c>
      <c r="M783" s="117"/>
      <c r="N783" s="117"/>
      <c r="O783" s="117"/>
      <c r="P783" s="117"/>
    </row>
    <row r="784" spans="1:55" hidden="1" x14ac:dyDescent="0.3">
      <c r="A784" s="433" t="s">
        <v>10</v>
      </c>
      <c r="B784" s="434"/>
      <c r="C784" s="434"/>
      <c r="D784" s="434"/>
      <c r="E784" s="434"/>
      <c r="F784" s="434"/>
      <c r="G784" s="434"/>
      <c r="H784" s="434"/>
      <c r="I784" s="434"/>
      <c r="J784" s="434"/>
      <c r="K784" s="434"/>
      <c r="L784" s="435"/>
    </row>
    <row r="785" spans="1:55" hidden="1" x14ac:dyDescent="0.3">
      <c r="A785" s="433" t="s">
        <v>11</v>
      </c>
      <c r="B785" s="434"/>
      <c r="C785" s="434"/>
      <c r="D785" s="434"/>
      <c r="E785" s="434"/>
      <c r="F785" s="434"/>
      <c r="G785" s="434"/>
      <c r="H785" s="434"/>
      <c r="I785" s="434"/>
      <c r="J785" s="434"/>
      <c r="K785" s="434"/>
      <c r="L785" s="435"/>
    </row>
    <row r="786" spans="1:55" ht="26" hidden="1" x14ac:dyDescent="0.3">
      <c r="A786" s="433" t="s">
        <v>12</v>
      </c>
      <c r="B786" s="434"/>
      <c r="C786" s="434"/>
      <c r="D786" s="434"/>
      <c r="E786" s="434"/>
      <c r="F786" s="434"/>
      <c r="G786" s="434"/>
      <c r="H786" s="434"/>
      <c r="I786" s="434"/>
      <c r="J786" s="434"/>
      <c r="K786" s="434"/>
      <c r="L786" s="435"/>
    </row>
    <row r="787" spans="1:55" s="122" customFormat="1" x14ac:dyDescent="0.3">
      <c r="A787" s="436" t="s">
        <v>13</v>
      </c>
      <c r="B787" s="584">
        <f>B789+B790</f>
        <v>2000000</v>
      </c>
      <c r="C787" s="584">
        <f t="shared" ref="C787:L787" si="1057">C789+C790</f>
        <v>0</v>
      </c>
      <c r="D787" s="584">
        <f t="shared" si="1057"/>
        <v>0</v>
      </c>
      <c r="E787" s="584">
        <f t="shared" si="1057"/>
        <v>0</v>
      </c>
      <c r="F787" s="584">
        <f t="shared" si="1057"/>
        <v>0</v>
      </c>
      <c r="G787" s="584">
        <f t="shared" si="1057"/>
        <v>333333.33333333331</v>
      </c>
      <c r="H787" s="584">
        <f t="shared" si="1057"/>
        <v>333333.33333333331</v>
      </c>
      <c r="I787" s="584">
        <f t="shared" si="1057"/>
        <v>333333.33333333331</v>
      </c>
      <c r="J787" s="584">
        <f t="shared" si="1057"/>
        <v>333333.33333333331</v>
      </c>
      <c r="K787" s="584">
        <f t="shared" si="1057"/>
        <v>333333.33333333331</v>
      </c>
      <c r="L787" s="585">
        <f t="shared" si="1057"/>
        <v>333333.33333333331</v>
      </c>
      <c r="M787" s="117"/>
      <c r="N787" s="117"/>
      <c r="O787" s="117"/>
      <c r="P787" s="117"/>
    </row>
    <row r="788" spans="1:55" x14ac:dyDescent="0.3">
      <c r="A788" s="433" t="s">
        <v>14</v>
      </c>
      <c r="B788" s="434"/>
      <c r="C788" s="434"/>
      <c r="D788" s="434"/>
      <c r="E788" s="434"/>
      <c r="F788" s="434"/>
      <c r="G788" s="434"/>
      <c r="H788" s="434"/>
      <c r="I788" s="434"/>
      <c r="J788" s="434"/>
      <c r="K788" s="434"/>
      <c r="L788" s="435"/>
    </row>
    <row r="789" spans="1:55" hidden="1" x14ac:dyDescent="0.3">
      <c r="A789" s="433" t="s">
        <v>15</v>
      </c>
      <c r="B789" s="437">
        <f t="shared" ref="B789:L789" si="1058">B804+B808</f>
        <v>0</v>
      </c>
      <c r="C789" s="437">
        <f t="shared" si="1058"/>
        <v>0</v>
      </c>
      <c r="D789" s="437">
        <f t="shared" si="1058"/>
        <v>0</v>
      </c>
      <c r="E789" s="437">
        <f t="shared" si="1058"/>
        <v>0</v>
      </c>
      <c r="F789" s="437">
        <f t="shared" si="1058"/>
        <v>0</v>
      </c>
      <c r="G789" s="437">
        <f t="shared" si="1058"/>
        <v>0</v>
      </c>
      <c r="H789" s="437">
        <f t="shared" si="1058"/>
        <v>0</v>
      </c>
      <c r="I789" s="437">
        <f t="shared" si="1058"/>
        <v>0</v>
      </c>
      <c r="J789" s="437">
        <f t="shared" si="1058"/>
        <v>0</v>
      </c>
      <c r="K789" s="437">
        <f t="shared" si="1058"/>
        <v>0</v>
      </c>
      <c r="L789" s="438">
        <f t="shared" si="1058"/>
        <v>0</v>
      </c>
    </row>
    <row r="790" spans="1:55" ht="53.15" customHeight="1" thickBot="1" x14ac:dyDescent="0.35">
      <c r="A790" s="440" t="s">
        <v>16</v>
      </c>
      <c r="B790" s="441">
        <f t="shared" ref="B790:L790" si="1059">B805+B809</f>
        <v>2000000</v>
      </c>
      <c r="C790" s="441">
        <f t="shared" si="1059"/>
        <v>0</v>
      </c>
      <c r="D790" s="441">
        <f t="shared" si="1059"/>
        <v>0</v>
      </c>
      <c r="E790" s="441">
        <f t="shared" si="1059"/>
        <v>0</v>
      </c>
      <c r="F790" s="441">
        <f t="shared" si="1059"/>
        <v>0</v>
      </c>
      <c r="G790" s="441">
        <f t="shared" si="1059"/>
        <v>333333.33333333331</v>
      </c>
      <c r="H790" s="441">
        <f t="shared" si="1059"/>
        <v>333333.33333333331</v>
      </c>
      <c r="I790" s="441">
        <f t="shared" si="1059"/>
        <v>333333.33333333331</v>
      </c>
      <c r="J790" s="441">
        <f t="shared" si="1059"/>
        <v>333333.33333333331</v>
      </c>
      <c r="K790" s="441">
        <f t="shared" si="1059"/>
        <v>333333.33333333331</v>
      </c>
      <c r="L790" s="442">
        <f t="shared" si="1059"/>
        <v>333333.33333333331</v>
      </c>
    </row>
    <row r="791" spans="1:55" s="397" customFormat="1" x14ac:dyDescent="0.3">
      <c r="A791" s="475" t="s">
        <v>461</v>
      </c>
      <c r="B791" s="476"/>
      <c r="C791" s="476"/>
      <c r="D791" s="476"/>
      <c r="E791" s="476"/>
      <c r="F791" s="476"/>
      <c r="G791" s="476"/>
      <c r="H791" s="476"/>
      <c r="I791" s="476"/>
      <c r="J791" s="476"/>
      <c r="K791" s="476"/>
      <c r="L791" s="477"/>
      <c r="M791" s="117"/>
      <c r="N791" s="117"/>
      <c r="O791" s="117"/>
      <c r="P791" s="117"/>
    </row>
    <row r="792" spans="1:55" s="397" customFormat="1" x14ac:dyDescent="0.3">
      <c r="A792" s="478" t="s">
        <v>462</v>
      </c>
      <c r="B792" s="451"/>
      <c r="C792" s="451"/>
      <c r="D792" s="451"/>
      <c r="E792" s="451"/>
      <c r="F792" s="451"/>
      <c r="G792" s="451"/>
      <c r="H792" s="451"/>
      <c r="I792" s="451"/>
      <c r="J792" s="451"/>
      <c r="K792" s="451"/>
      <c r="L792" s="479"/>
      <c r="M792" s="117"/>
      <c r="N792" s="117"/>
      <c r="O792" s="117"/>
      <c r="P792" s="117"/>
    </row>
    <row r="793" spans="1:55" s="469" customFormat="1" x14ac:dyDescent="0.3">
      <c r="A793" s="502" t="s">
        <v>555</v>
      </c>
      <c r="B793" s="451">
        <f>B794+B795</f>
        <v>0</v>
      </c>
      <c r="C793" s="451">
        <f t="shared" ref="C793:L793" si="1060">C794+C795</f>
        <v>0</v>
      </c>
      <c r="D793" s="451">
        <f t="shared" si="1060"/>
        <v>0</v>
      </c>
      <c r="E793" s="451">
        <f t="shared" si="1060"/>
        <v>0</v>
      </c>
      <c r="F793" s="451">
        <f t="shared" si="1060"/>
        <v>0</v>
      </c>
      <c r="G793" s="451">
        <f t="shared" si="1060"/>
        <v>0</v>
      </c>
      <c r="H793" s="451">
        <f t="shared" si="1060"/>
        <v>0</v>
      </c>
      <c r="I793" s="451">
        <f t="shared" si="1060"/>
        <v>0</v>
      </c>
      <c r="J793" s="451">
        <f t="shared" si="1060"/>
        <v>0</v>
      </c>
      <c r="K793" s="451">
        <f t="shared" si="1060"/>
        <v>0</v>
      </c>
      <c r="L793" s="479">
        <f t="shared" si="1060"/>
        <v>0</v>
      </c>
      <c r="M793" s="117"/>
      <c r="N793" s="117"/>
      <c r="O793" s="117"/>
      <c r="P793" s="117"/>
      <c r="Q793" s="468"/>
      <c r="R793" s="468"/>
      <c r="S793" s="468"/>
      <c r="T793" s="468"/>
      <c r="U793" s="468"/>
      <c r="V793" s="468"/>
      <c r="W793" s="468"/>
      <c r="X793" s="468"/>
      <c r="Y793" s="468"/>
      <c r="Z793" s="468"/>
      <c r="AA793" s="468"/>
      <c r="AB793" s="468"/>
      <c r="AC793" s="468"/>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68"/>
      <c r="AY793" s="468"/>
      <c r="AZ793" s="468"/>
      <c r="BA793" s="468"/>
      <c r="BB793" s="468"/>
      <c r="BC793" s="468"/>
    </row>
    <row r="794" spans="1:55" s="448" customFormat="1" hidden="1" x14ac:dyDescent="0.3">
      <c r="A794" s="478" t="s">
        <v>15</v>
      </c>
      <c r="B794" s="452">
        <f>B797</f>
        <v>0</v>
      </c>
      <c r="C794" s="452">
        <f t="shared" ref="C794:L794" si="1061">C797</f>
        <v>0</v>
      </c>
      <c r="D794" s="452">
        <f t="shared" si="1061"/>
        <v>0</v>
      </c>
      <c r="E794" s="452">
        <f t="shared" si="1061"/>
        <v>0</v>
      </c>
      <c r="F794" s="452">
        <f t="shared" si="1061"/>
        <v>0</v>
      </c>
      <c r="G794" s="452">
        <f t="shared" si="1061"/>
        <v>0</v>
      </c>
      <c r="H794" s="452">
        <f t="shared" si="1061"/>
        <v>0</v>
      </c>
      <c r="I794" s="452">
        <f t="shared" si="1061"/>
        <v>0</v>
      </c>
      <c r="J794" s="452">
        <f t="shared" si="1061"/>
        <v>0</v>
      </c>
      <c r="K794" s="452">
        <f t="shared" si="1061"/>
        <v>0</v>
      </c>
      <c r="L794" s="459">
        <f t="shared" si="1061"/>
        <v>0</v>
      </c>
      <c r="M794" s="117"/>
      <c r="N794" s="117"/>
      <c r="O794" s="117"/>
      <c r="P794" s="117"/>
    </row>
    <row r="795" spans="1:55" s="448" customFormat="1" ht="52" hidden="1" x14ac:dyDescent="0.3">
      <c r="A795" s="478" t="s">
        <v>16</v>
      </c>
      <c r="B795" s="452">
        <f>B798</f>
        <v>0</v>
      </c>
      <c r="C795" s="452">
        <f t="shared" ref="C795:L795" si="1062">C798</f>
        <v>0</v>
      </c>
      <c r="D795" s="452">
        <f t="shared" si="1062"/>
        <v>0</v>
      </c>
      <c r="E795" s="452">
        <f t="shared" si="1062"/>
        <v>0</v>
      </c>
      <c r="F795" s="452">
        <f t="shared" si="1062"/>
        <v>0</v>
      </c>
      <c r="G795" s="452">
        <f t="shared" si="1062"/>
        <v>0</v>
      </c>
      <c r="H795" s="452">
        <f t="shared" si="1062"/>
        <v>0</v>
      </c>
      <c r="I795" s="452">
        <f t="shared" si="1062"/>
        <v>0</v>
      </c>
      <c r="J795" s="452">
        <f t="shared" si="1062"/>
        <v>0</v>
      </c>
      <c r="K795" s="452">
        <f t="shared" si="1062"/>
        <v>0</v>
      </c>
      <c r="L795" s="459">
        <f t="shared" si="1062"/>
        <v>0</v>
      </c>
      <c r="M795" s="117"/>
      <c r="N795" s="117"/>
      <c r="O795" s="117"/>
      <c r="P795" s="117"/>
    </row>
    <row r="796" spans="1:55" s="466" customFormat="1" hidden="1" x14ac:dyDescent="0.3">
      <c r="A796" s="502" t="s">
        <v>541</v>
      </c>
      <c r="B796" s="451">
        <f>B798+B797</f>
        <v>0</v>
      </c>
      <c r="C796" s="451">
        <f t="shared" ref="C796:L796" si="1063">C798+C797</f>
        <v>0</v>
      </c>
      <c r="D796" s="451">
        <f t="shared" si="1063"/>
        <v>0</v>
      </c>
      <c r="E796" s="451">
        <f t="shared" si="1063"/>
        <v>0</v>
      </c>
      <c r="F796" s="451">
        <f t="shared" si="1063"/>
        <v>0</v>
      </c>
      <c r="G796" s="451">
        <f t="shared" si="1063"/>
        <v>0</v>
      </c>
      <c r="H796" s="451">
        <f t="shared" si="1063"/>
        <v>0</v>
      </c>
      <c r="I796" s="451">
        <f t="shared" si="1063"/>
        <v>0</v>
      </c>
      <c r="J796" s="451">
        <f t="shared" si="1063"/>
        <v>0</v>
      </c>
      <c r="K796" s="451">
        <f t="shared" si="1063"/>
        <v>0</v>
      </c>
      <c r="L796" s="479">
        <f t="shared" si="1063"/>
        <v>0</v>
      </c>
      <c r="M796" s="117"/>
      <c r="N796" s="117"/>
      <c r="O796" s="117"/>
      <c r="P796" s="117"/>
      <c r="Q796" s="472"/>
      <c r="R796" s="472"/>
      <c r="S796" s="472"/>
      <c r="T796" s="472"/>
      <c r="U796" s="472"/>
      <c r="V796" s="472"/>
      <c r="W796" s="472"/>
      <c r="X796" s="472"/>
      <c r="Y796" s="472"/>
      <c r="Z796" s="472"/>
      <c r="AA796" s="472"/>
      <c r="AB796" s="472"/>
      <c r="AC796" s="472"/>
      <c r="AD796" s="472"/>
      <c r="AE796" s="472"/>
      <c r="AF796" s="472"/>
      <c r="AG796" s="472"/>
      <c r="AH796" s="472"/>
      <c r="AI796" s="472"/>
      <c r="AJ796" s="472"/>
      <c r="AK796" s="472"/>
      <c r="AL796" s="472"/>
      <c r="AM796" s="472"/>
      <c r="AN796" s="472"/>
      <c r="AO796" s="472"/>
      <c r="AP796" s="472"/>
      <c r="AQ796" s="472"/>
      <c r="AR796" s="472"/>
      <c r="AS796" s="472"/>
      <c r="AT796" s="472"/>
      <c r="AU796" s="472"/>
      <c r="AV796" s="472"/>
      <c r="AW796" s="472"/>
      <c r="AX796" s="472"/>
      <c r="AY796" s="472"/>
      <c r="AZ796" s="472"/>
      <c r="BA796" s="472"/>
      <c r="BB796" s="472"/>
      <c r="BC796" s="472"/>
    </row>
    <row r="797" spans="1:55" s="448" customFormat="1" hidden="1" x14ac:dyDescent="0.3">
      <c r="A797" s="478" t="s">
        <v>15</v>
      </c>
      <c r="B797" s="452">
        <f>B808</f>
        <v>0</v>
      </c>
      <c r="C797" s="452">
        <f t="shared" ref="C797:L797" si="1064">C808</f>
        <v>0</v>
      </c>
      <c r="D797" s="452">
        <f t="shared" si="1064"/>
        <v>0</v>
      </c>
      <c r="E797" s="452">
        <f t="shared" si="1064"/>
        <v>0</v>
      </c>
      <c r="F797" s="452">
        <f t="shared" si="1064"/>
        <v>0</v>
      </c>
      <c r="G797" s="452">
        <f t="shared" si="1064"/>
        <v>0</v>
      </c>
      <c r="H797" s="452">
        <f t="shared" si="1064"/>
        <v>0</v>
      </c>
      <c r="I797" s="452">
        <f t="shared" si="1064"/>
        <v>0</v>
      </c>
      <c r="J797" s="452">
        <f t="shared" si="1064"/>
        <v>0</v>
      </c>
      <c r="K797" s="452">
        <f t="shared" si="1064"/>
        <v>0</v>
      </c>
      <c r="L797" s="459">
        <f t="shared" si="1064"/>
        <v>0</v>
      </c>
      <c r="M797" s="117"/>
      <c r="N797" s="117"/>
      <c r="O797" s="117"/>
      <c r="P797" s="117"/>
    </row>
    <row r="798" spans="1:55" s="448" customFormat="1" ht="52" hidden="1" x14ac:dyDescent="0.3">
      <c r="A798" s="478" t="s">
        <v>16</v>
      </c>
      <c r="B798" s="452">
        <f>B809</f>
        <v>0</v>
      </c>
      <c r="C798" s="452">
        <f t="shared" ref="C798:L798" si="1065">C809</f>
        <v>0</v>
      </c>
      <c r="D798" s="452">
        <f t="shared" si="1065"/>
        <v>0</v>
      </c>
      <c r="E798" s="452">
        <f t="shared" si="1065"/>
        <v>0</v>
      </c>
      <c r="F798" s="452">
        <f t="shared" si="1065"/>
        <v>0</v>
      </c>
      <c r="G798" s="452">
        <f t="shared" si="1065"/>
        <v>0</v>
      </c>
      <c r="H798" s="452">
        <f t="shared" si="1065"/>
        <v>0</v>
      </c>
      <c r="I798" s="452">
        <f t="shared" si="1065"/>
        <v>0</v>
      </c>
      <c r="J798" s="452">
        <f t="shared" si="1065"/>
        <v>0</v>
      </c>
      <c r="K798" s="452">
        <f t="shared" si="1065"/>
        <v>0</v>
      </c>
      <c r="L798" s="459">
        <f t="shared" si="1065"/>
        <v>0</v>
      </c>
      <c r="M798" s="117"/>
      <c r="N798" s="117"/>
      <c r="O798" s="117"/>
      <c r="P798" s="117"/>
    </row>
    <row r="799" spans="1:55" s="469" customFormat="1" x14ac:dyDescent="0.3">
      <c r="A799" s="502" t="s">
        <v>466</v>
      </c>
      <c r="B799" s="451">
        <f>B800+B801</f>
        <v>2000000</v>
      </c>
      <c r="C799" s="451">
        <f t="shared" ref="C799:L799" si="1066">C800+C801</f>
        <v>0</v>
      </c>
      <c r="D799" s="451">
        <f t="shared" si="1066"/>
        <v>0</v>
      </c>
      <c r="E799" s="451">
        <f t="shared" si="1066"/>
        <v>0</v>
      </c>
      <c r="F799" s="451">
        <f t="shared" si="1066"/>
        <v>0</v>
      </c>
      <c r="G799" s="451">
        <f t="shared" si="1066"/>
        <v>333333.33333333331</v>
      </c>
      <c r="H799" s="451">
        <f t="shared" si="1066"/>
        <v>333333.33333333331</v>
      </c>
      <c r="I799" s="451">
        <f t="shared" si="1066"/>
        <v>333333.33333333331</v>
      </c>
      <c r="J799" s="451">
        <f t="shared" si="1066"/>
        <v>333333.33333333331</v>
      </c>
      <c r="K799" s="451">
        <f t="shared" si="1066"/>
        <v>333333.33333333331</v>
      </c>
      <c r="L799" s="479">
        <f t="shared" si="1066"/>
        <v>333333.33333333331</v>
      </c>
      <c r="M799" s="117"/>
      <c r="N799" s="117"/>
      <c r="O799" s="117"/>
      <c r="P799" s="117"/>
      <c r="Q799" s="468"/>
      <c r="R799" s="468"/>
      <c r="S799" s="468"/>
      <c r="T799" s="468"/>
      <c r="U799" s="468"/>
      <c r="V799" s="468"/>
      <c r="W799" s="468"/>
      <c r="X799" s="468"/>
      <c r="Y799" s="468"/>
      <c r="Z799" s="468"/>
      <c r="AA799" s="468"/>
      <c r="AB799" s="468"/>
      <c r="AC799" s="468"/>
      <c r="AD799" s="468"/>
      <c r="AE799" s="468"/>
      <c r="AF799" s="468"/>
      <c r="AG799" s="468"/>
      <c r="AH799" s="468"/>
      <c r="AI799" s="468"/>
      <c r="AJ799" s="468"/>
      <c r="AK799" s="468"/>
      <c r="AL799" s="468"/>
      <c r="AM799" s="468"/>
      <c r="AN799" s="468"/>
      <c r="AO799" s="468"/>
      <c r="AP799" s="468"/>
      <c r="AQ799" s="468"/>
      <c r="AR799" s="468"/>
      <c r="AS799" s="468"/>
      <c r="AT799" s="468"/>
      <c r="AU799" s="468"/>
      <c r="AV799" s="468"/>
      <c r="AW799" s="468"/>
      <c r="AX799" s="468"/>
      <c r="AY799" s="468"/>
      <c r="AZ799" s="468"/>
      <c r="BA799" s="468"/>
      <c r="BB799" s="468"/>
      <c r="BC799" s="468"/>
    </row>
    <row r="800" spans="1:55" s="448" customFormat="1" hidden="1" x14ac:dyDescent="0.3">
      <c r="A800" s="478" t="s">
        <v>15</v>
      </c>
      <c r="B800" s="452">
        <f>B804</f>
        <v>0</v>
      </c>
      <c r="C800" s="452">
        <f t="shared" ref="C800:L800" si="1067">C804</f>
        <v>0</v>
      </c>
      <c r="D800" s="452">
        <f t="shared" si="1067"/>
        <v>0</v>
      </c>
      <c r="E800" s="452">
        <f t="shared" si="1067"/>
        <v>0</v>
      </c>
      <c r="F800" s="452">
        <f t="shared" si="1067"/>
        <v>0</v>
      </c>
      <c r="G800" s="452">
        <f t="shared" si="1067"/>
        <v>0</v>
      </c>
      <c r="H800" s="452">
        <f t="shared" si="1067"/>
        <v>0</v>
      </c>
      <c r="I800" s="452">
        <f t="shared" si="1067"/>
        <v>0</v>
      </c>
      <c r="J800" s="452">
        <f t="shared" si="1067"/>
        <v>0</v>
      </c>
      <c r="K800" s="452">
        <f t="shared" si="1067"/>
        <v>0</v>
      </c>
      <c r="L800" s="459">
        <f t="shared" si="1067"/>
        <v>0</v>
      </c>
      <c r="M800" s="117"/>
      <c r="N800" s="117"/>
      <c r="O800" s="117"/>
      <c r="P800" s="117"/>
    </row>
    <row r="801" spans="1:16" s="448" customFormat="1" ht="52.5" thickBot="1" x14ac:dyDescent="0.35">
      <c r="A801" s="503" t="s">
        <v>16</v>
      </c>
      <c r="B801" s="460">
        <f>B805</f>
        <v>2000000</v>
      </c>
      <c r="C801" s="460">
        <f t="shared" ref="C801:L801" si="1068">C805</f>
        <v>0</v>
      </c>
      <c r="D801" s="460">
        <f t="shared" si="1068"/>
        <v>0</v>
      </c>
      <c r="E801" s="460">
        <f t="shared" si="1068"/>
        <v>0</v>
      </c>
      <c r="F801" s="460">
        <f t="shared" si="1068"/>
        <v>0</v>
      </c>
      <c r="G801" s="460">
        <f t="shared" si="1068"/>
        <v>333333.33333333331</v>
      </c>
      <c r="H801" s="460">
        <f t="shared" si="1068"/>
        <v>333333.33333333331</v>
      </c>
      <c r="I801" s="460">
        <f t="shared" si="1068"/>
        <v>333333.33333333331</v>
      </c>
      <c r="J801" s="460">
        <f t="shared" si="1068"/>
        <v>333333.33333333331</v>
      </c>
      <c r="K801" s="460">
        <f t="shared" si="1068"/>
        <v>333333.33333333331</v>
      </c>
      <c r="L801" s="461">
        <f t="shared" si="1068"/>
        <v>333333.33333333331</v>
      </c>
      <c r="M801" s="117"/>
      <c r="N801" s="117"/>
      <c r="O801" s="117"/>
      <c r="P801" s="117"/>
    </row>
    <row r="802" spans="1:16" s="122" customFormat="1" ht="26" x14ac:dyDescent="0.3">
      <c r="A802" s="490" t="s">
        <v>556</v>
      </c>
      <c r="B802" s="491">
        <f>B804+B805</f>
        <v>2000000</v>
      </c>
      <c r="C802" s="491">
        <f t="shared" ref="C802" si="1069">C804+C805</f>
        <v>0</v>
      </c>
      <c r="D802" s="491">
        <f t="shared" ref="D802" si="1070">D804+D805</f>
        <v>0</v>
      </c>
      <c r="E802" s="491">
        <f t="shared" ref="E802" si="1071">E804+E805</f>
        <v>0</v>
      </c>
      <c r="F802" s="491">
        <f t="shared" ref="F802" si="1072">F804+F805</f>
        <v>0</v>
      </c>
      <c r="G802" s="491">
        <f t="shared" ref="G802" si="1073">G804+G805</f>
        <v>333333.33333333331</v>
      </c>
      <c r="H802" s="491">
        <f t="shared" ref="H802" si="1074">H804+H805</f>
        <v>333333.33333333331</v>
      </c>
      <c r="I802" s="491">
        <f t="shared" ref="I802" si="1075">I804+I805</f>
        <v>333333.33333333331</v>
      </c>
      <c r="J802" s="491">
        <f t="shared" ref="J802" si="1076">J804+J805</f>
        <v>333333.33333333331</v>
      </c>
      <c r="K802" s="491">
        <f t="shared" ref="K802" si="1077">K804+K805</f>
        <v>333333.33333333331</v>
      </c>
      <c r="L802" s="492">
        <f t="shared" ref="L802" si="1078">L804+L805</f>
        <v>333333.33333333331</v>
      </c>
      <c r="M802" s="117"/>
      <c r="N802" s="117"/>
      <c r="O802" s="117"/>
      <c r="P802" s="117"/>
    </row>
    <row r="803" spans="1:16" s="467" customFormat="1" x14ac:dyDescent="0.3">
      <c r="A803" s="547" t="s">
        <v>466</v>
      </c>
      <c r="B803" s="545">
        <f>B804+B805</f>
        <v>2000000</v>
      </c>
      <c r="C803" s="545">
        <f t="shared" ref="C803" si="1079">C804+C805</f>
        <v>0</v>
      </c>
      <c r="D803" s="545">
        <f t="shared" ref="D803" si="1080">D804+D805</f>
        <v>0</v>
      </c>
      <c r="E803" s="545">
        <f t="shared" ref="E803" si="1081">E804+E805</f>
        <v>0</v>
      </c>
      <c r="F803" s="545">
        <f t="shared" ref="F803" si="1082">F804+F805</f>
        <v>0</v>
      </c>
      <c r="G803" s="545">
        <f t="shared" ref="G803" si="1083">G804+G805</f>
        <v>333333.33333333331</v>
      </c>
      <c r="H803" s="545">
        <f t="shared" ref="H803" si="1084">H804+H805</f>
        <v>333333.33333333331</v>
      </c>
      <c r="I803" s="545">
        <f t="shared" ref="I803" si="1085">I804+I805</f>
        <v>333333.33333333331</v>
      </c>
      <c r="J803" s="545">
        <f t="shared" ref="J803" si="1086">J804+J805</f>
        <v>333333.33333333331</v>
      </c>
      <c r="K803" s="545">
        <f t="shared" ref="K803" si="1087">K804+K805</f>
        <v>333333.33333333331</v>
      </c>
      <c r="L803" s="546">
        <f t="shared" ref="L803" si="1088">L804+L805</f>
        <v>333333.33333333331</v>
      </c>
      <c r="M803" s="117"/>
      <c r="N803" s="117"/>
      <c r="O803" s="117"/>
      <c r="P803" s="117"/>
    </row>
    <row r="804" spans="1:16" s="122" customFormat="1" hidden="1" x14ac:dyDescent="0.3">
      <c r="A804" s="406" t="s">
        <v>15</v>
      </c>
      <c r="B804" s="407">
        <v>0</v>
      </c>
      <c r="C804" s="407">
        <v>0</v>
      </c>
      <c r="D804" s="407">
        <v>0</v>
      </c>
      <c r="E804" s="407">
        <v>0</v>
      </c>
      <c r="F804" s="407">
        <v>0</v>
      </c>
      <c r="G804" s="407">
        <f>$B$804/6</f>
        <v>0</v>
      </c>
      <c r="H804" s="407">
        <f t="shared" ref="H804:L804" si="1089">$B$804/6</f>
        <v>0</v>
      </c>
      <c r="I804" s="407">
        <f t="shared" si="1089"/>
        <v>0</v>
      </c>
      <c r="J804" s="407">
        <f t="shared" si="1089"/>
        <v>0</v>
      </c>
      <c r="K804" s="407">
        <f t="shared" si="1089"/>
        <v>0</v>
      </c>
      <c r="L804" s="408">
        <f t="shared" si="1089"/>
        <v>0</v>
      </c>
      <c r="M804" s="117"/>
      <c r="N804" s="117"/>
      <c r="O804" s="117"/>
      <c r="P804" s="117"/>
    </row>
    <row r="805" spans="1:16" s="122" customFormat="1" ht="52" x14ac:dyDescent="0.3">
      <c r="A805" s="406" t="s">
        <v>16</v>
      </c>
      <c r="B805" s="407">
        <f>'3.PIELIKUMS'!J91</f>
        <v>2000000</v>
      </c>
      <c r="C805" s="407">
        <v>0</v>
      </c>
      <c r="D805" s="407">
        <v>0</v>
      </c>
      <c r="E805" s="407">
        <v>0</v>
      </c>
      <c r="F805" s="407">
        <v>0</v>
      </c>
      <c r="G805" s="407">
        <f>$B$805/6</f>
        <v>333333.33333333331</v>
      </c>
      <c r="H805" s="407">
        <f t="shared" ref="H805:L805" si="1090">$B$805/6</f>
        <v>333333.33333333331</v>
      </c>
      <c r="I805" s="407">
        <f t="shared" si="1090"/>
        <v>333333.33333333331</v>
      </c>
      <c r="J805" s="407">
        <f t="shared" si="1090"/>
        <v>333333.33333333331</v>
      </c>
      <c r="K805" s="407">
        <f t="shared" si="1090"/>
        <v>333333.33333333331</v>
      </c>
      <c r="L805" s="408">
        <f t="shared" si="1090"/>
        <v>333333.33333333331</v>
      </c>
      <c r="M805" s="117"/>
      <c r="N805" s="117"/>
      <c r="O805" s="117"/>
      <c r="P805" s="117"/>
    </row>
    <row r="806" spans="1:16" s="122" customFormat="1" ht="39" x14ac:dyDescent="0.3">
      <c r="A806" s="402" t="s">
        <v>557</v>
      </c>
      <c r="B806" s="403">
        <f>B808+B809</f>
        <v>0</v>
      </c>
      <c r="C806" s="403">
        <f t="shared" ref="C806:L806" si="1091">C808+C809</f>
        <v>0</v>
      </c>
      <c r="D806" s="403">
        <f t="shared" si="1091"/>
        <v>0</v>
      </c>
      <c r="E806" s="403">
        <f t="shared" si="1091"/>
        <v>0</v>
      </c>
      <c r="F806" s="403">
        <f t="shared" si="1091"/>
        <v>0</v>
      </c>
      <c r="G806" s="403">
        <f t="shared" si="1091"/>
        <v>0</v>
      </c>
      <c r="H806" s="403">
        <f t="shared" si="1091"/>
        <v>0</v>
      </c>
      <c r="I806" s="403">
        <f t="shared" si="1091"/>
        <v>0</v>
      </c>
      <c r="J806" s="403">
        <f t="shared" si="1091"/>
        <v>0</v>
      </c>
      <c r="K806" s="403">
        <f t="shared" si="1091"/>
        <v>0</v>
      </c>
      <c r="L806" s="404">
        <f t="shared" si="1091"/>
        <v>0</v>
      </c>
      <c r="M806" s="117"/>
      <c r="N806" s="117"/>
      <c r="O806" s="117"/>
      <c r="P806" s="117"/>
    </row>
    <row r="807" spans="1:16" s="466" customFormat="1" ht="13.5" thickBot="1" x14ac:dyDescent="0.35">
      <c r="A807" s="547" t="s">
        <v>464</v>
      </c>
      <c r="B807" s="545">
        <f>B808+B809</f>
        <v>0</v>
      </c>
      <c r="C807" s="545">
        <f t="shared" ref="C807:L807" si="1092">C808+C809</f>
        <v>0</v>
      </c>
      <c r="D807" s="545">
        <f t="shared" si="1092"/>
        <v>0</v>
      </c>
      <c r="E807" s="545">
        <f t="shared" si="1092"/>
        <v>0</v>
      </c>
      <c r="F807" s="545">
        <f t="shared" si="1092"/>
        <v>0</v>
      </c>
      <c r="G807" s="545">
        <f t="shared" si="1092"/>
        <v>0</v>
      </c>
      <c r="H807" s="545">
        <f t="shared" si="1092"/>
        <v>0</v>
      </c>
      <c r="I807" s="545">
        <f t="shared" si="1092"/>
        <v>0</v>
      </c>
      <c r="J807" s="545">
        <f t="shared" si="1092"/>
        <v>0</v>
      </c>
      <c r="K807" s="545">
        <f t="shared" si="1092"/>
        <v>0</v>
      </c>
      <c r="L807" s="546">
        <f t="shared" si="1092"/>
        <v>0</v>
      </c>
      <c r="M807" s="117"/>
      <c r="N807" s="117"/>
      <c r="O807" s="117"/>
      <c r="P807" s="117"/>
    </row>
    <row r="808" spans="1:16" s="122" customFormat="1" ht="13.5" hidden="1" thickBot="1" x14ac:dyDescent="0.35">
      <c r="A808" s="406" t="s">
        <v>15</v>
      </c>
      <c r="B808" s="407">
        <v>0</v>
      </c>
      <c r="C808" s="407">
        <v>0</v>
      </c>
      <c r="D808" s="407">
        <v>0</v>
      </c>
      <c r="E808" s="407">
        <v>0</v>
      </c>
      <c r="F808" s="407">
        <v>0</v>
      </c>
      <c r="G808" s="407">
        <f>$B$808/6</f>
        <v>0</v>
      </c>
      <c r="H808" s="407">
        <f t="shared" ref="H808:L808" si="1093">$B$808/6</f>
        <v>0</v>
      </c>
      <c r="I808" s="407">
        <f t="shared" si="1093"/>
        <v>0</v>
      </c>
      <c r="J808" s="407">
        <f t="shared" si="1093"/>
        <v>0</v>
      </c>
      <c r="K808" s="407">
        <f t="shared" si="1093"/>
        <v>0</v>
      </c>
      <c r="L808" s="408">
        <f t="shared" si="1093"/>
        <v>0</v>
      </c>
      <c r="M808" s="117"/>
      <c r="N808" s="117"/>
      <c r="O808" s="117"/>
      <c r="P808" s="117"/>
    </row>
    <row r="809" spans="1:16" s="122" customFormat="1" ht="52.5" hidden="1" thickBot="1" x14ac:dyDescent="0.35">
      <c r="A809" s="484" t="s">
        <v>16</v>
      </c>
      <c r="B809" s="457">
        <v>0</v>
      </c>
      <c r="C809" s="457">
        <v>0</v>
      </c>
      <c r="D809" s="457">
        <v>0</v>
      </c>
      <c r="E809" s="457">
        <v>0</v>
      </c>
      <c r="F809" s="457">
        <v>0</v>
      </c>
      <c r="G809" s="457">
        <f>B809/6</f>
        <v>0</v>
      </c>
      <c r="H809" s="457">
        <f>B809/6</f>
        <v>0</v>
      </c>
      <c r="I809" s="457">
        <f>B809/6</f>
        <v>0</v>
      </c>
      <c r="J809" s="457">
        <f>B809/6</f>
        <v>0</v>
      </c>
      <c r="K809" s="457">
        <f>B809/6</f>
        <v>0</v>
      </c>
      <c r="L809" s="458">
        <f>B809/6</f>
        <v>0</v>
      </c>
      <c r="M809" s="117"/>
      <c r="N809" s="117"/>
      <c r="O809" s="117"/>
      <c r="P809" s="117"/>
    </row>
    <row r="810" spans="1:16" s="122" customFormat="1" ht="26" x14ac:dyDescent="0.3">
      <c r="A810" s="447" t="s">
        <v>558</v>
      </c>
      <c r="B810" s="652"/>
      <c r="C810" s="652"/>
      <c r="D810" s="652"/>
      <c r="E810" s="652"/>
      <c r="F810" s="652"/>
      <c r="G810" s="652"/>
      <c r="H810" s="652"/>
      <c r="I810" s="652"/>
      <c r="J810" s="652"/>
      <c r="K810" s="652"/>
      <c r="L810" s="653"/>
      <c r="M810" s="117"/>
      <c r="N810" s="117"/>
      <c r="O810" s="117"/>
      <c r="P810" s="117"/>
    </row>
    <row r="811" spans="1:16" s="122" customFormat="1" ht="17.25" customHeight="1" x14ac:dyDescent="0.3">
      <c r="A811" s="436" t="s">
        <v>9</v>
      </c>
      <c r="B811" s="584">
        <f>B815</f>
        <v>45240000</v>
      </c>
      <c r="C811" s="584">
        <f t="shared" ref="C811:L811" si="1094">C815</f>
        <v>0</v>
      </c>
      <c r="D811" s="584">
        <f t="shared" si="1094"/>
        <v>0</v>
      </c>
      <c r="E811" s="584">
        <f t="shared" si="1094"/>
        <v>0</v>
      </c>
      <c r="F811" s="584">
        <f t="shared" si="1094"/>
        <v>0</v>
      </c>
      <c r="G811" s="584">
        <f t="shared" si="1094"/>
        <v>7540000</v>
      </c>
      <c r="H811" s="584">
        <f t="shared" si="1094"/>
        <v>7540000</v>
      </c>
      <c r="I811" s="584">
        <f t="shared" si="1094"/>
        <v>7540000</v>
      </c>
      <c r="J811" s="584">
        <f t="shared" si="1094"/>
        <v>7540000</v>
      </c>
      <c r="K811" s="584">
        <f t="shared" si="1094"/>
        <v>7540000</v>
      </c>
      <c r="L811" s="585">
        <f t="shared" si="1094"/>
        <v>7540000</v>
      </c>
      <c r="M811" s="117"/>
      <c r="N811" s="117"/>
      <c r="O811" s="117"/>
      <c r="P811" s="117"/>
    </row>
    <row r="812" spans="1:16" hidden="1" x14ac:dyDescent="0.3">
      <c r="A812" s="433" t="s">
        <v>10</v>
      </c>
      <c r="B812" s="434"/>
      <c r="C812" s="434"/>
      <c r="D812" s="434"/>
      <c r="E812" s="434"/>
      <c r="F812" s="434"/>
      <c r="G812" s="434"/>
      <c r="H812" s="434"/>
      <c r="I812" s="434"/>
      <c r="J812" s="434"/>
      <c r="K812" s="434"/>
      <c r="L812" s="435"/>
    </row>
    <row r="813" spans="1:16" hidden="1" x14ac:dyDescent="0.3">
      <c r="A813" s="433" t="s">
        <v>11</v>
      </c>
      <c r="B813" s="434"/>
      <c r="C813" s="434"/>
      <c r="D813" s="434"/>
      <c r="E813" s="434"/>
      <c r="F813" s="434"/>
      <c r="G813" s="434"/>
      <c r="H813" s="434"/>
      <c r="I813" s="434"/>
      <c r="J813" s="434"/>
      <c r="K813" s="434"/>
      <c r="L813" s="435"/>
    </row>
    <row r="814" spans="1:16" ht="26" hidden="1" x14ac:dyDescent="0.3">
      <c r="A814" s="433" t="s">
        <v>12</v>
      </c>
      <c r="B814" s="434"/>
      <c r="C814" s="434"/>
      <c r="D814" s="434"/>
      <c r="E814" s="434"/>
      <c r="F814" s="434"/>
      <c r="G814" s="434"/>
      <c r="H814" s="434"/>
      <c r="I814" s="434"/>
      <c r="J814" s="434"/>
      <c r="K814" s="434"/>
      <c r="L814" s="435"/>
    </row>
    <row r="815" spans="1:16" s="122" customFormat="1" x14ac:dyDescent="0.3">
      <c r="A815" s="436" t="s">
        <v>13</v>
      </c>
      <c r="B815" s="584">
        <f>B817+B818</f>
        <v>45240000</v>
      </c>
      <c r="C815" s="584">
        <f t="shared" ref="C815:L815" si="1095">C817+C818</f>
        <v>0</v>
      </c>
      <c r="D815" s="584">
        <f t="shared" si="1095"/>
        <v>0</v>
      </c>
      <c r="E815" s="584">
        <f t="shared" si="1095"/>
        <v>0</v>
      </c>
      <c r="F815" s="584">
        <f t="shared" si="1095"/>
        <v>0</v>
      </c>
      <c r="G815" s="584">
        <f t="shared" si="1095"/>
        <v>7540000</v>
      </c>
      <c r="H815" s="584">
        <f t="shared" si="1095"/>
        <v>7540000</v>
      </c>
      <c r="I815" s="584">
        <f t="shared" si="1095"/>
        <v>7540000</v>
      </c>
      <c r="J815" s="584">
        <f t="shared" si="1095"/>
        <v>7540000</v>
      </c>
      <c r="K815" s="584">
        <f t="shared" si="1095"/>
        <v>7540000</v>
      </c>
      <c r="L815" s="585">
        <f t="shared" si="1095"/>
        <v>7540000</v>
      </c>
      <c r="M815" s="117"/>
      <c r="N815" s="117"/>
      <c r="O815" s="117"/>
      <c r="P815" s="117"/>
    </row>
    <row r="816" spans="1:16" x14ac:dyDescent="0.3">
      <c r="A816" s="433" t="s">
        <v>14</v>
      </c>
      <c r="B816" s="434"/>
      <c r="C816" s="434"/>
      <c r="D816" s="434"/>
      <c r="E816" s="434"/>
      <c r="F816" s="434"/>
      <c r="G816" s="434"/>
      <c r="H816" s="434"/>
      <c r="I816" s="434"/>
      <c r="J816" s="434"/>
      <c r="K816" s="434"/>
      <c r="L816" s="435"/>
    </row>
    <row r="817" spans="1:55" x14ac:dyDescent="0.3">
      <c r="A817" s="433" t="s">
        <v>15</v>
      </c>
      <c r="B817" s="437">
        <f>B829+B833</f>
        <v>0</v>
      </c>
      <c r="C817" s="437">
        <f t="shared" ref="C817:L817" si="1096">C829+C833</f>
        <v>0</v>
      </c>
      <c r="D817" s="437">
        <f t="shared" si="1096"/>
        <v>0</v>
      </c>
      <c r="E817" s="437">
        <f t="shared" si="1096"/>
        <v>0</v>
      </c>
      <c r="F817" s="437">
        <f t="shared" si="1096"/>
        <v>0</v>
      </c>
      <c r="G817" s="437">
        <f t="shared" si="1096"/>
        <v>0</v>
      </c>
      <c r="H817" s="437">
        <f t="shared" si="1096"/>
        <v>0</v>
      </c>
      <c r="I817" s="437">
        <f t="shared" si="1096"/>
        <v>0</v>
      </c>
      <c r="J817" s="437">
        <f t="shared" si="1096"/>
        <v>0</v>
      </c>
      <c r="K817" s="437">
        <f t="shared" si="1096"/>
        <v>0</v>
      </c>
      <c r="L817" s="438">
        <f t="shared" si="1096"/>
        <v>0</v>
      </c>
    </row>
    <row r="818" spans="1:55" ht="52.5" thickBot="1" x14ac:dyDescent="0.35">
      <c r="A818" s="440" t="s">
        <v>16</v>
      </c>
      <c r="B818" s="441">
        <f>B830+B834</f>
        <v>45240000</v>
      </c>
      <c r="C818" s="441">
        <f t="shared" ref="C818:L818" si="1097">C830+C834</f>
        <v>0</v>
      </c>
      <c r="D818" s="441">
        <f t="shared" si="1097"/>
        <v>0</v>
      </c>
      <c r="E818" s="441">
        <f t="shared" si="1097"/>
        <v>0</v>
      </c>
      <c r="F818" s="441">
        <f t="shared" si="1097"/>
        <v>0</v>
      </c>
      <c r="G818" s="441">
        <f t="shared" si="1097"/>
        <v>7540000</v>
      </c>
      <c r="H818" s="441">
        <f t="shared" si="1097"/>
        <v>7540000</v>
      </c>
      <c r="I818" s="441">
        <f t="shared" si="1097"/>
        <v>7540000</v>
      </c>
      <c r="J818" s="441">
        <f t="shared" si="1097"/>
        <v>7540000</v>
      </c>
      <c r="K818" s="441">
        <f t="shared" si="1097"/>
        <v>7540000</v>
      </c>
      <c r="L818" s="442">
        <f t="shared" si="1097"/>
        <v>7540000</v>
      </c>
    </row>
    <row r="819" spans="1:55" s="397" customFormat="1" x14ac:dyDescent="0.3">
      <c r="A819" s="475" t="s">
        <v>461</v>
      </c>
      <c r="B819" s="476"/>
      <c r="C819" s="476"/>
      <c r="D819" s="476"/>
      <c r="E819" s="476"/>
      <c r="F819" s="476"/>
      <c r="G819" s="476"/>
      <c r="H819" s="476"/>
      <c r="I819" s="476"/>
      <c r="J819" s="476"/>
      <c r="K819" s="476"/>
      <c r="L819" s="477"/>
      <c r="M819" s="117"/>
      <c r="N819" s="117"/>
      <c r="O819" s="117"/>
      <c r="P819" s="117"/>
    </row>
    <row r="820" spans="1:55" s="397" customFormat="1" x14ac:dyDescent="0.3">
      <c r="A820" s="478" t="s">
        <v>462</v>
      </c>
      <c r="B820" s="451"/>
      <c r="C820" s="451"/>
      <c r="D820" s="451"/>
      <c r="E820" s="451"/>
      <c r="F820" s="451"/>
      <c r="G820" s="451"/>
      <c r="H820" s="451"/>
      <c r="I820" s="451"/>
      <c r="J820" s="451"/>
      <c r="K820" s="451"/>
      <c r="L820" s="479"/>
      <c r="M820" s="117"/>
      <c r="N820" s="117"/>
      <c r="O820" s="117"/>
      <c r="P820" s="117"/>
    </row>
    <row r="821" spans="1:55" s="469" customFormat="1" ht="26" x14ac:dyDescent="0.3">
      <c r="A821" s="502" t="s">
        <v>470</v>
      </c>
      <c r="B821" s="451">
        <f>B828</f>
        <v>27840000</v>
      </c>
      <c r="C821" s="451">
        <f t="shared" ref="C821:L821" si="1098">C828</f>
        <v>0</v>
      </c>
      <c r="D821" s="451">
        <f t="shared" si="1098"/>
        <v>0</v>
      </c>
      <c r="E821" s="451">
        <f t="shared" si="1098"/>
        <v>0</v>
      </c>
      <c r="F821" s="451">
        <f t="shared" si="1098"/>
        <v>0</v>
      </c>
      <c r="G821" s="451">
        <f t="shared" si="1098"/>
        <v>4640000</v>
      </c>
      <c r="H821" s="451">
        <f t="shared" si="1098"/>
        <v>4640000</v>
      </c>
      <c r="I821" s="451">
        <f t="shared" si="1098"/>
        <v>4640000</v>
      </c>
      <c r="J821" s="451">
        <f t="shared" si="1098"/>
        <v>4640000</v>
      </c>
      <c r="K821" s="451">
        <f t="shared" si="1098"/>
        <v>4640000</v>
      </c>
      <c r="L821" s="479">
        <f t="shared" si="1098"/>
        <v>4640000</v>
      </c>
      <c r="M821" s="117"/>
      <c r="N821" s="117"/>
      <c r="O821" s="117"/>
      <c r="P821" s="117"/>
      <c r="Q821" s="468"/>
      <c r="R821" s="468"/>
      <c r="S821" s="468"/>
      <c r="T821" s="468"/>
      <c r="U821" s="468"/>
      <c r="V821" s="468"/>
      <c r="W821" s="468"/>
      <c r="X821" s="468"/>
      <c r="Y821" s="468"/>
      <c r="Z821" s="468"/>
      <c r="AA821" s="468"/>
      <c r="AB821" s="468"/>
      <c r="AC821" s="468"/>
      <c r="AD821" s="468"/>
      <c r="AE821" s="468"/>
      <c r="AF821" s="468"/>
      <c r="AG821" s="468"/>
      <c r="AH821" s="468"/>
      <c r="AI821" s="468"/>
      <c r="AJ821" s="468"/>
      <c r="AK821" s="468"/>
      <c r="AL821" s="468"/>
      <c r="AM821" s="468"/>
      <c r="AN821" s="468"/>
      <c r="AO821" s="468"/>
      <c r="AP821" s="468"/>
      <c r="AQ821" s="468"/>
      <c r="AR821" s="468"/>
      <c r="AS821" s="468"/>
      <c r="AT821" s="468"/>
      <c r="AU821" s="468"/>
      <c r="AV821" s="468"/>
      <c r="AW821" s="468"/>
      <c r="AX821" s="468"/>
      <c r="AY821" s="468"/>
      <c r="AZ821" s="468"/>
      <c r="BA821" s="468"/>
      <c r="BB821" s="468"/>
      <c r="BC821" s="468"/>
    </row>
    <row r="822" spans="1:55" s="448" customFormat="1" hidden="1" x14ac:dyDescent="0.3">
      <c r="A822" s="478" t="s">
        <v>15</v>
      </c>
      <c r="B822" s="452">
        <f>B829</f>
        <v>0</v>
      </c>
      <c r="C822" s="452">
        <f t="shared" ref="C822:L822" si="1099">C829</f>
        <v>0</v>
      </c>
      <c r="D822" s="452">
        <f t="shared" si="1099"/>
        <v>0</v>
      </c>
      <c r="E822" s="452">
        <f t="shared" si="1099"/>
        <v>0</v>
      </c>
      <c r="F822" s="452">
        <f t="shared" si="1099"/>
        <v>0</v>
      </c>
      <c r="G822" s="452">
        <f t="shared" si="1099"/>
        <v>0</v>
      </c>
      <c r="H822" s="452">
        <f t="shared" si="1099"/>
        <v>0</v>
      </c>
      <c r="I822" s="452">
        <f t="shared" si="1099"/>
        <v>0</v>
      </c>
      <c r="J822" s="452">
        <f t="shared" si="1099"/>
        <v>0</v>
      </c>
      <c r="K822" s="452">
        <f t="shared" si="1099"/>
        <v>0</v>
      </c>
      <c r="L822" s="459">
        <f t="shared" si="1099"/>
        <v>0</v>
      </c>
      <c r="M822" s="117"/>
      <c r="N822" s="117"/>
      <c r="O822" s="117"/>
      <c r="P822" s="117"/>
    </row>
    <row r="823" spans="1:55" s="448" customFormat="1" ht="52" x14ac:dyDescent="0.3">
      <c r="A823" s="478" t="s">
        <v>16</v>
      </c>
      <c r="B823" s="452">
        <f>B830</f>
        <v>27840000</v>
      </c>
      <c r="C823" s="452">
        <f t="shared" ref="C823:L823" si="1100">C830</f>
        <v>0</v>
      </c>
      <c r="D823" s="452">
        <f t="shared" si="1100"/>
        <v>0</v>
      </c>
      <c r="E823" s="452">
        <f t="shared" si="1100"/>
        <v>0</v>
      </c>
      <c r="F823" s="452">
        <f t="shared" si="1100"/>
        <v>0</v>
      </c>
      <c r="G823" s="452">
        <f t="shared" si="1100"/>
        <v>4640000</v>
      </c>
      <c r="H823" s="452">
        <f t="shared" si="1100"/>
        <v>4640000</v>
      </c>
      <c r="I823" s="452">
        <f t="shared" si="1100"/>
        <v>4640000</v>
      </c>
      <c r="J823" s="452">
        <f t="shared" si="1100"/>
        <v>4640000</v>
      </c>
      <c r="K823" s="452">
        <f t="shared" si="1100"/>
        <v>4640000</v>
      </c>
      <c r="L823" s="459">
        <f t="shared" si="1100"/>
        <v>4640000</v>
      </c>
      <c r="M823" s="117"/>
      <c r="N823" s="117"/>
      <c r="O823" s="117"/>
      <c r="P823" s="117"/>
    </row>
    <row r="824" spans="1:55" s="469" customFormat="1" x14ac:dyDescent="0.3">
      <c r="A824" s="502" t="s">
        <v>500</v>
      </c>
      <c r="B824" s="451">
        <f>B825+B826</f>
        <v>17400000</v>
      </c>
      <c r="C824" s="451">
        <f t="shared" ref="C824:L824" si="1101">C825+C826</f>
        <v>0</v>
      </c>
      <c r="D824" s="451">
        <f t="shared" si="1101"/>
        <v>0</v>
      </c>
      <c r="E824" s="451">
        <f t="shared" si="1101"/>
        <v>0</v>
      </c>
      <c r="F824" s="451">
        <f t="shared" si="1101"/>
        <v>0</v>
      </c>
      <c r="G824" s="451">
        <f t="shared" si="1101"/>
        <v>2900000</v>
      </c>
      <c r="H824" s="451">
        <f t="shared" si="1101"/>
        <v>2900000</v>
      </c>
      <c r="I824" s="451">
        <f t="shared" si="1101"/>
        <v>2900000</v>
      </c>
      <c r="J824" s="451">
        <f t="shared" si="1101"/>
        <v>2900000</v>
      </c>
      <c r="K824" s="451">
        <f t="shared" si="1101"/>
        <v>2900000</v>
      </c>
      <c r="L824" s="479">
        <f t="shared" si="1101"/>
        <v>2900000</v>
      </c>
      <c r="M824" s="117"/>
      <c r="N824" s="117"/>
      <c r="O824" s="117"/>
      <c r="P824" s="117"/>
      <c r="Q824" s="468"/>
      <c r="R824" s="468"/>
      <c r="S824" s="468"/>
      <c r="T824" s="468"/>
      <c r="U824" s="468"/>
      <c r="V824" s="468"/>
      <c r="W824" s="468"/>
      <c r="X824" s="468"/>
      <c r="Y824" s="468"/>
      <c r="Z824" s="468"/>
      <c r="AA824" s="468"/>
      <c r="AB824" s="468"/>
      <c r="AC824" s="468"/>
      <c r="AD824" s="468"/>
      <c r="AE824" s="468"/>
      <c r="AF824" s="468"/>
      <c r="AG824" s="468"/>
      <c r="AH824" s="468"/>
      <c r="AI824" s="468"/>
      <c r="AJ824" s="468"/>
      <c r="AK824" s="468"/>
      <c r="AL824" s="468"/>
      <c r="AM824" s="468"/>
      <c r="AN824" s="468"/>
      <c r="AO824" s="468"/>
      <c r="AP824" s="468"/>
      <c r="AQ824" s="468"/>
      <c r="AR824" s="468"/>
      <c r="AS824" s="468"/>
      <c r="AT824" s="468"/>
      <c r="AU824" s="468"/>
      <c r="AV824" s="468"/>
      <c r="AW824" s="468"/>
      <c r="AX824" s="468"/>
      <c r="AY824" s="468"/>
      <c r="AZ824" s="468"/>
      <c r="BA824" s="468"/>
      <c r="BB824" s="468"/>
      <c r="BC824" s="468"/>
    </row>
    <row r="825" spans="1:55" s="448" customFormat="1" hidden="1" x14ac:dyDescent="0.3">
      <c r="A825" s="478" t="s">
        <v>15</v>
      </c>
      <c r="B825" s="452">
        <f>B833</f>
        <v>0</v>
      </c>
      <c r="C825" s="452">
        <f t="shared" ref="C825:L825" si="1102">C833</f>
        <v>0</v>
      </c>
      <c r="D825" s="452">
        <f t="shared" si="1102"/>
        <v>0</v>
      </c>
      <c r="E825" s="452">
        <f t="shared" si="1102"/>
        <v>0</v>
      </c>
      <c r="F825" s="452">
        <f t="shared" si="1102"/>
        <v>0</v>
      </c>
      <c r="G825" s="452">
        <f t="shared" si="1102"/>
        <v>0</v>
      </c>
      <c r="H825" s="452">
        <f t="shared" si="1102"/>
        <v>0</v>
      </c>
      <c r="I825" s="452">
        <f t="shared" si="1102"/>
        <v>0</v>
      </c>
      <c r="J825" s="452">
        <f t="shared" si="1102"/>
        <v>0</v>
      </c>
      <c r="K825" s="452">
        <f t="shared" si="1102"/>
        <v>0</v>
      </c>
      <c r="L825" s="459">
        <f t="shared" si="1102"/>
        <v>0</v>
      </c>
      <c r="M825" s="117"/>
      <c r="N825" s="117"/>
      <c r="O825" s="117"/>
      <c r="P825" s="117"/>
    </row>
    <row r="826" spans="1:55" s="448" customFormat="1" ht="52.5" thickBot="1" x14ac:dyDescent="0.35">
      <c r="A826" s="503" t="s">
        <v>16</v>
      </c>
      <c r="B826" s="460">
        <f>B834</f>
        <v>17400000</v>
      </c>
      <c r="C826" s="460">
        <f t="shared" ref="C826:L826" si="1103">C834</f>
        <v>0</v>
      </c>
      <c r="D826" s="460">
        <f t="shared" si="1103"/>
        <v>0</v>
      </c>
      <c r="E826" s="460">
        <f t="shared" si="1103"/>
        <v>0</v>
      </c>
      <c r="F826" s="460">
        <f t="shared" si="1103"/>
        <v>0</v>
      </c>
      <c r="G826" s="460">
        <f t="shared" si="1103"/>
        <v>2900000</v>
      </c>
      <c r="H826" s="460">
        <f t="shared" si="1103"/>
        <v>2900000</v>
      </c>
      <c r="I826" s="460">
        <f t="shared" si="1103"/>
        <v>2900000</v>
      </c>
      <c r="J826" s="460">
        <f t="shared" si="1103"/>
        <v>2900000</v>
      </c>
      <c r="K826" s="460">
        <f t="shared" si="1103"/>
        <v>2900000</v>
      </c>
      <c r="L826" s="461">
        <f t="shared" si="1103"/>
        <v>2900000</v>
      </c>
      <c r="M826" s="117"/>
      <c r="N826" s="117"/>
      <c r="O826" s="117"/>
      <c r="P826" s="117"/>
    </row>
    <row r="827" spans="1:55" s="122" customFormat="1" ht="91" x14ac:dyDescent="0.3">
      <c r="A827" s="490" t="s">
        <v>2071</v>
      </c>
      <c r="B827" s="491">
        <f>B829+B830</f>
        <v>27840000</v>
      </c>
      <c r="C827" s="491">
        <f t="shared" ref="C827:L827" si="1104">C829+C830</f>
        <v>0</v>
      </c>
      <c r="D827" s="491">
        <f t="shared" si="1104"/>
        <v>0</v>
      </c>
      <c r="E827" s="491">
        <f t="shared" si="1104"/>
        <v>0</v>
      </c>
      <c r="F827" s="491">
        <f t="shared" si="1104"/>
        <v>0</v>
      </c>
      <c r="G827" s="491">
        <f t="shared" si="1104"/>
        <v>4640000</v>
      </c>
      <c r="H827" s="491">
        <f t="shared" si="1104"/>
        <v>4640000</v>
      </c>
      <c r="I827" s="491">
        <f t="shared" si="1104"/>
        <v>4640000</v>
      </c>
      <c r="J827" s="491">
        <f t="shared" si="1104"/>
        <v>4640000</v>
      </c>
      <c r="K827" s="491">
        <f t="shared" si="1104"/>
        <v>4640000</v>
      </c>
      <c r="L827" s="492">
        <f t="shared" si="1104"/>
        <v>4640000</v>
      </c>
      <c r="M827" s="117"/>
      <c r="N827" s="117"/>
      <c r="O827" s="117"/>
      <c r="P827" s="117"/>
    </row>
    <row r="828" spans="1:55" s="448" customFormat="1" ht="26" x14ac:dyDescent="0.3">
      <c r="A828" s="547" t="s">
        <v>470</v>
      </c>
      <c r="B828" s="545">
        <f>B829+B830</f>
        <v>27840000</v>
      </c>
      <c r="C828" s="545">
        <f t="shared" ref="C828" si="1105">C829+C830</f>
        <v>0</v>
      </c>
      <c r="D828" s="545">
        <f t="shared" ref="D828" si="1106">D829+D830</f>
        <v>0</v>
      </c>
      <c r="E828" s="545">
        <f t="shared" ref="E828" si="1107">E829+E830</f>
        <v>0</v>
      </c>
      <c r="F828" s="545">
        <f t="shared" ref="F828" si="1108">F829+F830</f>
        <v>0</v>
      </c>
      <c r="G828" s="545">
        <f t="shared" ref="G828" si="1109">G829+G830</f>
        <v>4640000</v>
      </c>
      <c r="H828" s="545">
        <f t="shared" ref="H828" si="1110">H829+H830</f>
        <v>4640000</v>
      </c>
      <c r="I828" s="545">
        <f t="shared" ref="I828" si="1111">I829+I830</f>
        <v>4640000</v>
      </c>
      <c r="J828" s="545">
        <f t="shared" ref="J828" si="1112">J829+J830</f>
        <v>4640000</v>
      </c>
      <c r="K828" s="545">
        <f t="shared" ref="K828" si="1113">K829+K830</f>
        <v>4640000</v>
      </c>
      <c r="L828" s="546">
        <f t="shared" ref="L828" si="1114">L829+L830</f>
        <v>4640000</v>
      </c>
      <c r="M828" s="117"/>
      <c r="N828" s="117"/>
      <c r="O828" s="117"/>
      <c r="P828" s="117"/>
    </row>
    <row r="829" spans="1:55" s="122" customFormat="1" hidden="1" x14ac:dyDescent="0.3">
      <c r="A829" s="406" t="s">
        <v>15</v>
      </c>
      <c r="B829" s="407">
        <v>0</v>
      </c>
      <c r="C829" s="407">
        <v>0</v>
      </c>
      <c r="D829" s="407">
        <v>0</v>
      </c>
      <c r="E829" s="407">
        <v>0</v>
      </c>
      <c r="F829" s="407">
        <v>0</v>
      </c>
      <c r="G829" s="407">
        <f>$B$829/6</f>
        <v>0</v>
      </c>
      <c r="H829" s="407">
        <f t="shared" ref="H829:L829" si="1115">$B$829/6</f>
        <v>0</v>
      </c>
      <c r="I829" s="407">
        <f t="shared" si="1115"/>
        <v>0</v>
      </c>
      <c r="J829" s="407">
        <f t="shared" si="1115"/>
        <v>0</v>
      </c>
      <c r="K829" s="407">
        <f t="shared" si="1115"/>
        <v>0</v>
      </c>
      <c r="L829" s="408">
        <f t="shared" si="1115"/>
        <v>0</v>
      </c>
      <c r="M829" s="117"/>
      <c r="N829" s="117"/>
      <c r="O829" s="117"/>
      <c r="P829" s="117"/>
    </row>
    <row r="830" spans="1:55" s="122" customFormat="1" ht="52" x14ac:dyDescent="0.3">
      <c r="A830" s="406" t="s">
        <v>16</v>
      </c>
      <c r="B830" s="407">
        <f>'3.PIELIKUMS'!J94</f>
        <v>27840000</v>
      </c>
      <c r="C830" s="407">
        <v>0</v>
      </c>
      <c r="D830" s="407">
        <v>0</v>
      </c>
      <c r="E830" s="407">
        <v>0</v>
      </c>
      <c r="F830" s="407">
        <v>0</v>
      </c>
      <c r="G830" s="407">
        <f>$B$830/6</f>
        <v>4640000</v>
      </c>
      <c r="H830" s="407">
        <f t="shared" ref="H830:L830" si="1116">$B$830/6</f>
        <v>4640000</v>
      </c>
      <c r="I830" s="407">
        <f t="shared" si="1116"/>
        <v>4640000</v>
      </c>
      <c r="J830" s="407">
        <f t="shared" si="1116"/>
        <v>4640000</v>
      </c>
      <c r="K830" s="407">
        <f t="shared" si="1116"/>
        <v>4640000</v>
      </c>
      <c r="L830" s="408">
        <f t="shared" si="1116"/>
        <v>4640000</v>
      </c>
      <c r="M830" s="117"/>
      <c r="N830" s="117"/>
      <c r="O830" s="117"/>
      <c r="P830" s="117"/>
    </row>
    <row r="831" spans="1:55" s="122" customFormat="1" ht="39" x14ac:dyDescent="0.3">
      <c r="A831" s="402" t="s">
        <v>559</v>
      </c>
      <c r="B831" s="403">
        <f>B833+B834</f>
        <v>17400000</v>
      </c>
      <c r="C831" s="403">
        <f t="shared" ref="C831:L831" si="1117">C833+C834</f>
        <v>0</v>
      </c>
      <c r="D831" s="403">
        <f t="shared" si="1117"/>
        <v>0</v>
      </c>
      <c r="E831" s="403">
        <f t="shared" si="1117"/>
        <v>0</v>
      </c>
      <c r="F831" s="403">
        <f t="shared" si="1117"/>
        <v>0</v>
      </c>
      <c r="G831" s="403">
        <f t="shared" si="1117"/>
        <v>2900000</v>
      </c>
      <c r="H831" s="403">
        <f t="shared" si="1117"/>
        <v>2900000</v>
      </c>
      <c r="I831" s="403">
        <f t="shared" si="1117"/>
        <v>2900000</v>
      </c>
      <c r="J831" s="403">
        <f t="shared" si="1117"/>
        <v>2900000</v>
      </c>
      <c r="K831" s="403">
        <f t="shared" si="1117"/>
        <v>2900000</v>
      </c>
      <c r="L831" s="404">
        <f t="shared" si="1117"/>
        <v>2900000</v>
      </c>
      <c r="M831" s="117"/>
      <c r="N831" s="117"/>
      <c r="O831" s="117"/>
      <c r="P831" s="117"/>
    </row>
    <row r="832" spans="1:55" s="467" customFormat="1" x14ac:dyDescent="0.3">
      <c r="A832" s="547" t="s">
        <v>500</v>
      </c>
      <c r="B832" s="545">
        <f>B833+B834</f>
        <v>17400000</v>
      </c>
      <c r="C832" s="545">
        <f t="shared" ref="C832" si="1118">C833+C834</f>
        <v>0</v>
      </c>
      <c r="D832" s="545">
        <f t="shared" ref="D832" si="1119">D833+D834</f>
        <v>0</v>
      </c>
      <c r="E832" s="545">
        <f t="shared" ref="E832" si="1120">E833+E834</f>
        <v>0</v>
      </c>
      <c r="F832" s="545">
        <f t="shared" ref="F832" si="1121">F833+F834</f>
        <v>0</v>
      </c>
      <c r="G832" s="545">
        <f t="shared" ref="G832" si="1122">G833+G834</f>
        <v>2900000</v>
      </c>
      <c r="H832" s="545">
        <f t="shared" ref="H832" si="1123">H833+H834</f>
        <v>2900000</v>
      </c>
      <c r="I832" s="545">
        <f t="shared" ref="I832" si="1124">I833+I834</f>
        <v>2900000</v>
      </c>
      <c r="J832" s="545">
        <f t="shared" ref="J832" si="1125">J833+J834</f>
        <v>2900000</v>
      </c>
      <c r="K832" s="545">
        <f t="shared" ref="K832" si="1126">K833+K834</f>
        <v>2900000</v>
      </c>
      <c r="L832" s="546">
        <f t="shared" ref="L832" si="1127">L833+L834</f>
        <v>2900000</v>
      </c>
      <c r="M832" s="117"/>
      <c r="N832" s="117"/>
      <c r="O832" s="117"/>
      <c r="P832" s="117"/>
    </row>
    <row r="833" spans="1:55" s="122" customFormat="1" hidden="1" x14ac:dyDescent="0.3">
      <c r="A833" s="406" t="s">
        <v>15</v>
      </c>
      <c r="B833" s="407">
        <v>0</v>
      </c>
      <c r="C833" s="407">
        <v>0</v>
      </c>
      <c r="D833" s="407">
        <v>0</v>
      </c>
      <c r="E833" s="407">
        <v>0</v>
      </c>
      <c r="F833" s="407">
        <v>0</v>
      </c>
      <c r="G833" s="407">
        <f>$B$833/6</f>
        <v>0</v>
      </c>
      <c r="H833" s="407">
        <f t="shared" ref="H833:L833" si="1128">$B$833/6</f>
        <v>0</v>
      </c>
      <c r="I833" s="407">
        <f t="shared" si="1128"/>
        <v>0</v>
      </c>
      <c r="J833" s="407">
        <f t="shared" si="1128"/>
        <v>0</v>
      </c>
      <c r="K833" s="407">
        <f t="shared" si="1128"/>
        <v>0</v>
      </c>
      <c r="L833" s="408">
        <f t="shared" si="1128"/>
        <v>0</v>
      </c>
      <c r="M833" s="117"/>
      <c r="N833" s="117"/>
      <c r="O833" s="117"/>
      <c r="P833" s="117"/>
    </row>
    <row r="834" spans="1:55" s="122" customFormat="1" ht="52.5" thickBot="1" x14ac:dyDescent="0.35">
      <c r="A834" s="484" t="s">
        <v>16</v>
      </c>
      <c r="B834" s="457">
        <f>'3.PIELIKUMS'!J95</f>
        <v>17400000</v>
      </c>
      <c r="C834" s="457">
        <v>0</v>
      </c>
      <c r="D834" s="457">
        <v>0</v>
      </c>
      <c r="E834" s="457">
        <v>0</v>
      </c>
      <c r="F834" s="457">
        <v>0</v>
      </c>
      <c r="G834" s="457">
        <f>$B$834/6</f>
        <v>2900000</v>
      </c>
      <c r="H834" s="457">
        <f t="shared" ref="H834:L834" si="1129">$B$834/6</f>
        <v>2900000</v>
      </c>
      <c r="I834" s="457">
        <f t="shared" si="1129"/>
        <v>2900000</v>
      </c>
      <c r="J834" s="457">
        <f t="shared" si="1129"/>
        <v>2900000</v>
      </c>
      <c r="K834" s="457">
        <f t="shared" si="1129"/>
        <v>2900000</v>
      </c>
      <c r="L834" s="458">
        <f t="shared" si="1129"/>
        <v>2900000</v>
      </c>
      <c r="M834" s="117"/>
      <c r="N834" s="117"/>
      <c r="O834" s="117"/>
      <c r="P834" s="117"/>
    </row>
    <row r="835" spans="1:55" s="122" customFormat="1" ht="26" x14ac:dyDescent="0.3">
      <c r="A835" s="447" t="s">
        <v>560</v>
      </c>
      <c r="B835" s="652"/>
      <c r="C835" s="652"/>
      <c r="D835" s="652"/>
      <c r="E835" s="652"/>
      <c r="F835" s="652"/>
      <c r="G835" s="652"/>
      <c r="H835" s="652"/>
      <c r="I835" s="652"/>
      <c r="J835" s="652"/>
      <c r="K835" s="652"/>
      <c r="L835" s="653"/>
      <c r="M835" s="117"/>
      <c r="N835" s="117"/>
      <c r="O835" s="117"/>
      <c r="P835" s="117"/>
    </row>
    <row r="836" spans="1:55" s="122" customFormat="1" ht="17.25" customHeight="1" x14ac:dyDescent="0.3">
      <c r="A836" s="436" t="s">
        <v>9</v>
      </c>
      <c r="B836" s="596">
        <f>B840</f>
        <v>103000000</v>
      </c>
      <c r="C836" s="596">
        <f t="shared" ref="C836:L836" si="1130">C840</f>
        <v>0</v>
      </c>
      <c r="D836" s="596">
        <f t="shared" si="1130"/>
        <v>0</v>
      </c>
      <c r="E836" s="596">
        <f t="shared" si="1130"/>
        <v>0</v>
      </c>
      <c r="F836" s="596">
        <f t="shared" si="1130"/>
        <v>0</v>
      </c>
      <c r="G836" s="596">
        <f t="shared" si="1130"/>
        <v>17166666.666666664</v>
      </c>
      <c r="H836" s="596">
        <f t="shared" si="1130"/>
        <v>17166666.666666664</v>
      </c>
      <c r="I836" s="596">
        <f t="shared" si="1130"/>
        <v>17166666.666666664</v>
      </c>
      <c r="J836" s="596">
        <f t="shared" si="1130"/>
        <v>17166666.666666664</v>
      </c>
      <c r="K836" s="596">
        <f t="shared" si="1130"/>
        <v>17166666.666666664</v>
      </c>
      <c r="L836" s="597">
        <f t="shared" si="1130"/>
        <v>17166666.666666664</v>
      </c>
      <c r="M836" s="117"/>
      <c r="N836" s="117"/>
      <c r="O836" s="117"/>
      <c r="P836" s="117"/>
    </row>
    <row r="837" spans="1:55" hidden="1" x14ac:dyDescent="0.3">
      <c r="A837" s="433" t="s">
        <v>10</v>
      </c>
      <c r="B837" s="434"/>
      <c r="C837" s="434"/>
      <c r="D837" s="434"/>
      <c r="E837" s="434"/>
      <c r="F837" s="434"/>
      <c r="G837" s="434"/>
      <c r="H837" s="434"/>
      <c r="I837" s="434"/>
      <c r="J837" s="434"/>
      <c r="K837" s="434"/>
      <c r="L837" s="435"/>
    </row>
    <row r="838" spans="1:55" hidden="1" x14ac:dyDescent="0.3">
      <c r="A838" s="433" t="s">
        <v>11</v>
      </c>
      <c r="B838" s="434"/>
      <c r="C838" s="434"/>
      <c r="D838" s="434"/>
      <c r="E838" s="434"/>
      <c r="F838" s="434"/>
      <c r="G838" s="434"/>
      <c r="H838" s="434"/>
      <c r="I838" s="434"/>
      <c r="J838" s="434"/>
      <c r="K838" s="434"/>
      <c r="L838" s="435"/>
    </row>
    <row r="839" spans="1:55" ht="26" hidden="1" x14ac:dyDescent="0.3">
      <c r="A839" s="433" t="s">
        <v>12</v>
      </c>
      <c r="B839" s="434"/>
      <c r="C839" s="434"/>
      <c r="D839" s="434"/>
      <c r="E839" s="434"/>
      <c r="F839" s="434"/>
      <c r="G839" s="434"/>
      <c r="H839" s="434"/>
      <c r="I839" s="434"/>
      <c r="J839" s="434"/>
      <c r="K839" s="434"/>
      <c r="L839" s="435"/>
    </row>
    <row r="840" spans="1:55" s="122" customFormat="1" x14ac:dyDescent="0.3">
      <c r="A840" s="436" t="s">
        <v>13</v>
      </c>
      <c r="B840" s="596">
        <f>B842+B843</f>
        <v>103000000</v>
      </c>
      <c r="C840" s="596">
        <f t="shared" ref="C840:L840" si="1131">C842+C843</f>
        <v>0</v>
      </c>
      <c r="D840" s="596">
        <f t="shared" si="1131"/>
        <v>0</v>
      </c>
      <c r="E840" s="596">
        <f t="shared" si="1131"/>
        <v>0</v>
      </c>
      <c r="F840" s="596">
        <f t="shared" si="1131"/>
        <v>0</v>
      </c>
      <c r="G840" s="596">
        <f t="shared" si="1131"/>
        <v>17166666.666666664</v>
      </c>
      <c r="H840" s="596">
        <f t="shared" si="1131"/>
        <v>17166666.666666664</v>
      </c>
      <c r="I840" s="596">
        <f t="shared" si="1131"/>
        <v>17166666.666666664</v>
      </c>
      <c r="J840" s="596">
        <f t="shared" si="1131"/>
        <v>17166666.666666664</v>
      </c>
      <c r="K840" s="596">
        <f t="shared" si="1131"/>
        <v>17166666.666666664</v>
      </c>
      <c r="L840" s="597">
        <f t="shared" si="1131"/>
        <v>17166666.666666664</v>
      </c>
      <c r="M840" s="117"/>
      <c r="N840" s="117"/>
      <c r="O840" s="117"/>
      <c r="P840" s="117"/>
    </row>
    <row r="841" spans="1:55" x14ac:dyDescent="0.3">
      <c r="A841" s="433" t="s">
        <v>14</v>
      </c>
      <c r="B841" s="434"/>
      <c r="C841" s="434"/>
      <c r="D841" s="434"/>
      <c r="E841" s="434"/>
      <c r="F841" s="434"/>
      <c r="G841" s="434"/>
      <c r="H841" s="434"/>
      <c r="I841" s="434"/>
      <c r="J841" s="434"/>
      <c r="K841" s="434"/>
      <c r="L841" s="435"/>
    </row>
    <row r="842" spans="1:55" hidden="1" x14ac:dyDescent="0.3">
      <c r="A842" s="433" t="s">
        <v>15</v>
      </c>
      <c r="B842" s="437">
        <f>B854</f>
        <v>0</v>
      </c>
      <c r="C842" s="437">
        <f t="shared" ref="C842:L842" si="1132">C854</f>
        <v>0</v>
      </c>
      <c r="D842" s="437">
        <f t="shared" si="1132"/>
        <v>0</v>
      </c>
      <c r="E842" s="437">
        <f t="shared" si="1132"/>
        <v>0</v>
      </c>
      <c r="F842" s="437">
        <f t="shared" si="1132"/>
        <v>0</v>
      </c>
      <c r="G842" s="437">
        <f t="shared" si="1132"/>
        <v>0</v>
      </c>
      <c r="H842" s="437">
        <f t="shared" si="1132"/>
        <v>0</v>
      </c>
      <c r="I842" s="437">
        <f t="shared" si="1132"/>
        <v>0</v>
      </c>
      <c r="J842" s="437">
        <f t="shared" si="1132"/>
        <v>0</v>
      </c>
      <c r="K842" s="437">
        <f t="shared" si="1132"/>
        <v>0</v>
      </c>
      <c r="L842" s="438">
        <f t="shared" si="1132"/>
        <v>0</v>
      </c>
    </row>
    <row r="843" spans="1:55" ht="52.5" thickBot="1" x14ac:dyDescent="0.35">
      <c r="A843" s="440" t="s">
        <v>16</v>
      </c>
      <c r="B843" s="441">
        <f>B855+B859</f>
        <v>103000000</v>
      </c>
      <c r="C843" s="441">
        <f t="shared" ref="C843:L843" si="1133">C855+C859</f>
        <v>0</v>
      </c>
      <c r="D843" s="441">
        <f t="shared" si="1133"/>
        <v>0</v>
      </c>
      <c r="E843" s="441">
        <f t="shared" si="1133"/>
        <v>0</v>
      </c>
      <c r="F843" s="441">
        <f t="shared" si="1133"/>
        <v>0</v>
      </c>
      <c r="G843" s="441">
        <f t="shared" si="1133"/>
        <v>17166666.666666664</v>
      </c>
      <c r="H843" s="441">
        <f t="shared" si="1133"/>
        <v>17166666.666666664</v>
      </c>
      <c r="I843" s="441">
        <f t="shared" si="1133"/>
        <v>17166666.666666664</v>
      </c>
      <c r="J843" s="441">
        <f t="shared" si="1133"/>
        <v>17166666.666666664</v>
      </c>
      <c r="K843" s="441">
        <f t="shared" si="1133"/>
        <v>17166666.666666664</v>
      </c>
      <c r="L843" s="442">
        <f t="shared" si="1133"/>
        <v>17166666.666666664</v>
      </c>
    </row>
    <row r="844" spans="1:55" s="397" customFormat="1" x14ac:dyDescent="0.3">
      <c r="A844" s="475" t="s">
        <v>461</v>
      </c>
      <c r="B844" s="476"/>
      <c r="C844" s="476"/>
      <c r="D844" s="476"/>
      <c r="E844" s="476"/>
      <c r="F844" s="476"/>
      <c r="G844" s="476"/>
      <c r="H844" s="476"/>
      <c r="I844" s="476"/>
      <c r="J844" s="476"/>
      <c r="K844" s="476"/>
      <c r="L844" s="477"/>
      <c r="M844" s="117"/>
      <c r="N844" s="117"/>
      <c r="O844" s="117"/>
      <c r="P844" s="117"/>
    </row>
    <row r="845" spans="1:55" s="397" customFormat="1" x14ac:dyDescent="0.3">
      <c r="A845" s="478" t="s">
        <v>462</v>
      </c>
      <c r="B845" s="451"/>
      <c r="C845" s="451"/>
      <c r="D845" s="451"/>
      <c r="E845" s="451"/>
      <c r="F845" s="451"/>
      <c r="G845" s="451"/>
      <c r="H845" s="451"/>
      <c r="I845" s="451"/>
      <c r="J845" s="451"/>
      <c r="K845" s="451"/>
      <c r="L845" s="479"/>
      <c r="M845" s="117"/>
      <c r="N845" s="117"/>
      <c r="O845" s="117"/>
      <c r="P845" s="117"/>
    </row>
    <row r="846" spans="1:55" s="397" customFormat="1" ht="13.5" customHeight="1" x14ac:dyDescent="0.3">
      <c r="A846" s="481" t="s">
        <v>555</v>
      </c>
      <c r="B846" s="451">
        <f>B847+B848</f>
        <v>3000000</v>
      </c>
      <c r="C846" s="451">
        <f t="shared" ref="C846:L846" si="1134">C847+C848</f>
        <v>0</v>
      </c>
      <c r="D846" s="451">
        <f t="shared" si="1134"/>
        <v>0</v>
      </c>
      <c r="E846" s="451">
        <f t="shared" si="1134"/>
        <v>0</v>
      </c>
      <c r="F846" s="451">
        <f t="shared" si="1134"/>
        <v>0</v>
      </c>
      <c r="G846" s="451">
        <f t="shared" si="1134"/>
        <v>500000</v>
      </c>
      <c r="H846" s="451">
        <f t="shared" si="1134"/>
        <v>500000</v>
      </c>
      <c r="I846" s="451">
        <f t="shared" si="1134"/>
        <v>500000</v>
      </c>
      <c r="J846" s="451">
        <f t="shared" si="1134"/>
        <v>500000</v>
      </c>
      <c r="K846" s="451">
        <f t="shared" si="1134"/>
        <v>500000</v>
      </c>
      <c r="L846" s="479">
        <f t="shared" si="1134"/>
        <v>500000</v>
      </c>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7"/>
      <c r="AL846" s="117"/>
      <c r="AM846" s="117"/>
      <c r="AN846" s="117"/>
      <c r="AO846" s="117"/>
      <c r="AP846" s="117"/>
      <c r="AQ846" s="117"/>
      <c r="AR846" s="117"/>
      <c r="AS846" s="117"/>
      <c r="AT846" s="117"/>
      <c r="AU846" s="117"/>
      <c r="AV846" s="117"/>
      <c r="AW846" s="117"/>
      <c r="AX846" s="117"/>
      <c r="AY846" s="117"/>
      <c r="AZ846" s="117"/>
      <c r="BA846" s="117"/>
      <c r="BB846" s="117"/>
      <c r="BC846" s="117"/>
    </row>
    <row r="847" spans="1:55" s="397" customFormat="1" ht="13.5" hidden="1" customHeight="1" x14ac:dyDescent="0.3">
      <c r="A847" s="449" t="s">
        <v>15</v>
      </c>
      <c r="B847" s="452">
        <f>B858</f>
        <v>0</v>
      </c>
      <c r="C847" s="452">
        <f t="shared" ref="C847:L847" si="1135">C858</f>
        <v>0</v>
      </c>
      <c r="D847" s="452">
        <f t="shared" si="1135"/>
        <v>0</v>
      </c>
      <c r="E847" s="452">
        <f t="shared" si="1135"/>
        <v>0</v>
      </c>
      <c r="F847" s="452">
        <f t="shared" si="1135"/>
        <v>0</v>
      </c>
      <c r="G847" s="452">
        <f t="shared" si="1135"/>
        <v>0</v>
      </c>
      <c r="H847" s="452">
        <f t="shared" si="1135"/>
        <v>0</v>
      </c>
      <c r="I847" s="452">
        <f t="shared" si="1135"/>
        <v>0</v>
      </c>
      <c r="J847" s="452">
        <f t="shared" si="1135"/>
        <v>0</v>
      </c>
      <c r="K847" s="452">
        <f t="shared" si="1135"/>
        <v>0</v>
      </c>
      <c r="L847" s="459">
        <f t="shared" si="1135"/>
        <v>0</v>
      </c>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7"/>
      <c r="AL847" s="117"/>
      <c r="AM847" s="117"/>
      <c r="AN847" s="117"/>
      <c r="AO847" s="117"/>
      <c r="AP847" s="117"/>
      <c r="AQ847" s="117"/>
      <c r="AR847" s="117"/>
      <c r="AS847" s="117"/>
      <c r="AT847" s="117"/>
      <c r="AU847" s="117"/>
      <c r="AV847" s="117"/>
      <c r="AW847" s="117"/>
      <c r="AX847" s="117"/>
      <c r="AY847" s="117"/>
      <c r="AZ847" s="117"/>
      <c r="BA847" s="117"/>
      <c r="BB847" s="117"/>
      <c r="BC847" s="117"/>
    </row>
    <row r="848" spans="1:55" s="397" customFormat="1" ht="53.25" customHeight="1" thickBot="1" x14ac:dyDescent="0.35">
      <c r="A848" s="496" t="s">
        <v>16</v>
      </c>
      <c r="B848" s="460">
        <f>B859</f>
        <v>3000000</v>
      </c>
      <c r="C848" s="460">
        <f t="shared" ref="C848:L848" si="1136">C859</f>
        <v>0</v>
      </c>
      <c r="D848" s="460">
        <f t="shared" si="1136"/>
        <v>0</v>
      </c>
      <c r="E848" s="460">
        <f t="shared" si="1136"/>
        <v>0</v>
      </c>
      <c r="F848" s="460">
        <f t="shared" si="1136"/>
        <v>0</v>
      </c>
      <c r="G848" s="460">
        <f t="shared" si="1136"/>
        <v>500000</v>
      </c>
      <c r="H848" s="460">
        <f t="shared" si="1136"/>
        <v>500000</v>
      </c>
      <c r="I848" s="460">
        <f t="shared" si="1136"/>
        <v>500000</v>
      </c>
      <c r="J848" s="460">
        <f t="shared" si="1136"/>
        <v>500000</v>
      </c>
      <c r="K848" s="460">
        <f t="shared" si="1136"/>
        <v>500000</v>
      </c>
      <c r="L848" s="461">
        <f t="shared" si="1136"/>
        <v>500000</v>
      </c>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7"/>
      <c r="AL848" s="117"/>
      <c r="AM848" s="117"/>
      <c r="AN848" s="117"/>
      <c r="AO848" s="117"/>
      <c r="AP848" s="117"/>
      <c r="AQ848" s="117"/>
      <c r="AR848" s="117"/>
      <c r="AS848" s="117"/>
      <c r="AT848" s="117"/>
      <c r="AU848" s="117"/>
      <c r="AV848" s="117"/>
      <c r="AW848" s="117"/>
      <c r="AX848" s="117"/>
      <c r="AY848" s="117"/>
      <c r="AZ848" s="117"/>
      <c r="BA848" s="117"/>
      <c r="BB848" s="117"/>
      <c r="BC848" s="117"/>
    </row>
    <row r="849" spans="1:55" s="397" customFormat="1" ht="13.5" customHeight="1" x14ac:dyDescent="0.3">
      <c r="A849" s="481" t="s">
        <v>466</v>
      </c>
      <c r="B849" s="451">
        <f>B850+B851</f>
        <v>100000000</v>
      </c>
      <c r="C849" s="451">
        <f t="shared" ref="C849:L849" si="1137">C850+C851</f>
        <v>0</v>
      </c>
      <c r="D849" s="451">
        <f t="shared" si="1137"/>
        <v>0</v>
      </c>
      <c r="E849" s="451">
        <f t="shared" si="1137"/>
        <v>0</v>
      </c>
      <c r="F849" s="451">
        <f t="shared" si="1137"/>
        <v>0</v>
      </c>
      <c r="G849" s="451">
        <f t="shared" si="1137"/>
        <v>16666666.666666666</v>
      </c>
      <c r="H849" s="451">
        <f t="shared" si="1137"/>
        <v>16666666.666666666</v>
      </c>
      <c r="I849" s="451">
        <f t="shared" si="1137"/>
        <v>16666666.666666666</v>
      </c>
      <c r="J849" s="451">
        <f t="shared" si="1137"/>
        <v>16666666.666666666</v>
      </c>
      <c r="K849" s="451">
        <f t="shared" si="1137"/>
        <v>16666666.666666666</v>
      </c>
      <c r="L849" s="479">
        <f t="shared" si="1137"/>
        <v>16666666.666666666</v>
      </c>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7"/>
      <c r="AL849" s="117"/>
      <c r="AM849" s="117"/>
      <c r="AN849" s="117"/>
      <c r="AO849" s="117"/>
      <c r="AP849" s="117"/>
      <c r="AQ849" s="117"/>
      <c r="AR849" s="117"/>
      <c r="AS849" s="117"/>
      <c r="AT849" s="117"/>
      <c r="AU849" s="117"/>
      <c r="AV849" s="117"/>
      <c r="AW849" s="117"/>
      <c r="AX849" s="117"/>
      <c r="AY849" s="117"/>
      <c r="AZ849" s="117"/>
      <c r="BA849" s="117"/>
      <c r="BB849" s="117"/>
      <c r="BC849" s="117"/>
    </row>
    <row r="850" spans="1:55" s="397" customFormat="1" ht="13.5" hidden="1" customHeight="1" x14ac:dyDescent="0.3">
      <c r="A850" s="449" t="s">
        <v>15</v>
      </c>
      <c r="B850" s="452">
        <f>B854</f>
        <v>0</v>
      </c>
      <c r="C850" s="452">
        <f t="shared" ref="C850:L850" si="1138">C854</f>
        <v>0</v>
      </c>
      <c r="D850" s="452">
        <f t="shared" si="1138"/>
        <v>0</v>
      </c>
      <c r="E850" s="452">
        <f t="shared" si="1138"/>
        <v>0</v>
      </c>
      <c r="F850" s="452">
        <f t="shared" si="1138"/>
        <v>0</v>
      </c>
      <c r="G850" s="452">
        <f t="shared" si="1138"/>
        <v>0</v>
      </c>
      <c r="H850" s="452">
        <f t="shared" si="1138"/>
        <v>0</v>
      </c>
      <c r="I850" s="452">
        <f t="shared" si="1138"/>
        <v>0</v>
      </c>
      <c r="J850" s="452">
        <f t="shared" si="1138"/>
        <v>0</v>
      </c>
      <c r="K850" s="452">
        <f t="shared" si="1138"/>
        <v>0</v>
      </c>
      <c r="L850" s="459">
        <f t="shared" si="1138"/>
        <v>0</v>
      </c>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7"/>
      <c r="AL850" s="117"/>
      <c r="AM850" s="117"/>
      <c r="AN850" s="117"/>
      <c r="AO850" s="117"/>
      <c r="AP850" s="117"/>
      <c r="AQ850" s="117"/>
      <c r="AR850" s="117"/>
      <c r="AS850" s="117"/>
      <c r="AT850" s="117"/>
      <c r="AU850" s="117"/>
      <c r="AV850" s="117"/>
      <c r="AW850" s="117"/>
      <c r="AX850" s="117"/>
      <c r="AY850" s="117"/>
      <c r="AZ850" s="117"/>
      <c r="BA850" s="117"/>
      <c r="BB850" s="117"/>
      <c r="BC850" s="117"/>
    </row>
    <row r="851" spans="1:55" s="397" customFormat="1" ht="53.25" customHeight="1" thickBot="1" x14ac:dyDescent="0.35">
      <c r="A851" s="496" t="s">
        <v>16</v>
      </c>
      <c r="B851" s="460">
        <f>B855</f>
        <v>100000000</v>
      </c>
      <c r="C851" s="460">
        <f t="shared" ref="C851:L851" si="1139">C855</f>
        <v>0</v>
      </c>
      <c r="D851" s="460">
        <f t="shared" si="1139"/>
        <v>0</v>
      </c>
      <c r="E851" s="460">
        <f t="shared" si="1139"/>
        <v>0</v>
      </c>
      <c r="F851" s="460">
        <f t="shared" si="1139"/>
        <v>0</v>
      </c>
      <c r="G851" s="460">
        <f t="shared" si="1139"/>
        <v>16666666.666666666</v>
      </c>
      <c r="H851" s="460">
        <f t="shared" si="1139"/>
        <v>16666666.666666666</v>
      </c>
      <c r="I851" s="460">
        <f t="shared" si="1139"/>
        <v>16666666.666666666</v>
      </c>
      <c r="J851" s="460">
        <f t="shared" si="1139"/>
        <v>16666666.666666666</v>
      </c>
      <c r="K851" s="460">
        <f t="shared" si="1139"/>
        <v>16666666.666666666</v>
      </c>
      <c r="L851" s="461">
        <f t="shared" si="1139"/>
        <v>16666666.666666666</v>
      </c>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7"/>
      <c r="AL851" s="117"/>
      <c r="AM851" s="117"/>
      <c r="AN851" s="117"/>
      <c r="AO851" s="117"/>
      <c r="AP851" s="117"/>
      <c r="AQ851" s="117"/>
      <c r="AR851" s="117"/>
      <c r="AS851" s="117"/>
      <c r="AT851" s="117"/>
      <c r="AU851" s="117"/>
      <c r="AV851" s="117"/>
      <c r="AW851" s="117"/>
      <c r="AX851" s="117"/>
      <c r="AY851" s="117"/>
      <c r="AZ851" s="117"/>
      <c r="BA851" s="117"/>
      <c r="BB851" s="117"/>
      <c r="BC851" s="117"/>
    </row>
    <row r="852" spans="1:55" s="122" customFormat="1" ht="26" x14ac:dyDescent="0.3">
      <c r="A852" s="490" t="s">
        <v>561</v>
      </c>
      <c r="B852" s="491">
        <f>B854+B855</f>
        <v>100000000</v>
      </c>
      <c r="C852" s="491">
        <f t="shared" ref="C852:L852" si="1140">C854+C855</f>
        <v>0</v>
      </c>
      <c r="D852" s="491">
        <f t="shared" si="1140"/>
        <v>0</v>
      </c>
      <c r="E852" s="491">
        <f t="shared" si="1140"/>
        <v>0</v>
      </c>
      <c r="F852" s="491">
        <f t="shared" si="1140"/>
        <v>0</v>
      </c>
      <c r="G852" s="491">
        <f t="shared" si="1140"/>
        <v>16666666.666666666</v>
      </c>
      <c r="H852" s="491">
        <f t="shared" si="1140"/>
        <v>16666666.666666666</v>
      </c>
      <c r="I852" s="491">
        <f t="shared" si="1140"/>
        <v>16666666.666666666</v>
      </c>
      <c r="J852" s="491">
        <f t="shared" si="1140"/>
        <v>16666666.666666666</v>
      </c>
      <c r="K852" s="491">
        <f t="shared" si="1140"/>
        <v>16666666.666666666</v>
      </c>
      <c r="L852" s="492">
        <f t="shared" si="1140"/>
        <v>16666666.666666666</v>
      </c>
      <c r="M852" s="117"/>
      <c r="N852" s="117"/>
      <c r="O852" s="117"/>
      <c r="P852" s="117"/>
    </row>
    <row r="853" spans="1:55" s="397" customFormat="1" ht="13.5" customHeight="1" x14ac:dyDescent="0.3">
      <c r="A853" s="544" t="s">
        <v>466</v>
      </c>
      <c r="B853" s="545">
        <f>B854+B855</f>
        <v>100000000</v>
      </c>
      <c r="C853" s="545">
        <f t="shared" ref="C853:L853" si="1141">C854+C855</f>
        <v>0</v>
      </c>
      <c r="D853" s="545">
        <f t="shared" si="1141"/>
        <v>0</v>
      </c>
      <c r="E853" s="545">
        <f t="shared" si="1141"/>
        <v>0</v>
      </c>
      <c r="F853" s="545">
        <f t="shared" si="1141"/>
        <v>0</v>
      </c>
      <c r="G853" s="545">
        <f t="shared" si="1141"/>
        <v>16666666.666666666</v>
      </c>
      <c r="H853" s="545">
        <f t="shared" si="1141"/>
        <v>16666666.666666666</v>
      </c>
      <c r="I853" s="545">
        <f t="shared" si="1141"/>
        <v>16666666.666666666</v>
      </c>
      <c r="J853" s="545">
        <f t="shared" si="1141"/>
        <v>16666666.666666666</v>
      </c>
      <c r="K853" s="545">
        <f t="shared" si="1141"/>
        <v>16666666.666666666</v>
      </c>
      <c r="L853" s="546">
        <f t="shared" si="1141"/>
        <v>16666666.666666666</v>
      </c>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17"/>
      <c r="BA853" s="117"/>
      <c r="BB853" s="117"/>
      <c r="BC853" s="117"/>
    </row>
    <row r="854" spans="1:55" s="122" customFormat="1" hidden="1" x14ac:dyDescent="0.3">
      <c r="A854" s="406" t="s">
        <v>15</v>
      </c>
      <c r="B854" s="407">
        <v>0</v>
      </c>
      <c r="C854" s="407">
        <v>0</v>
      </c>
      <c r="D854" s="407">
        <v>0</v>
      </c>
      <c r="E854" s="407">
        <v>0</v>
      </c>
      <c r="F854" s="407">
        <v>0</v>
      </c>
      <c r="G854" s="407">
        <f>$B$854/6</f>
        <v>0</v>
      </c>
      <c r="H854" s="407">
        <f t="shared" ref="H854:L854" si="1142">$B$854/6</f>
        <v>0</v>
      </c>
      <c r="I854" s="407">
        <f t="shared" si="1142"/>
        <v>0</v>
      </c>
      <c r="J854" s="407">
        <f t="shared" si="1142"/>
        <v>0</v>
      </c>
      <c r="K854" s="407">
        <f t="shared" si="1142"/>
        <v>0</v>
      </c>
      <c r="L854" s="408">
        <f t="shared" si="1142"/>
        <v>0</v>
      </c>
      <c r="M854" s="117"/>
      <c r="N854" s="117"/>
      <c r="O854" s="117"/>
      <c r="P854" s="117"/>
    </row>
    <row r="855" spans="1:55" s="122" customFormat="1" ht="52.5" thickBot="1" x14ac:dyDescent="0.35">
      <c r="A855" s="484" t="s">
        <v>16</v>
      </c>
      <c r="B855" s="457">
        <f>'3.PIELIKUMS'!J97</f>
        <v>100000000</v>
      </c>
      <c r="C855" s="457">
        <v>0</v>
      </c>
      <c r="D855" s="457">
        <v>0</v>
      </c>
      <c r="E855" s="457">
        <v>0</v>
      </c>
      <c r="F855" s="457">
        <v>0</v>
      </c>
      <c r="G855" s="457">
        <f>$B$855/6</f>
        <v>16666666.666666666</v>
      </c>
      <c r="H855" s="457">
        <f t="shared" ref="H855:L855" si="1143">$B$855/6</f>
        <v>16666666.666666666</v>
      </c>
      <c r="I855" s="457">
        <f t="shared" si="1143"/>
        <v>16666666.666666666</v>
      </c>
      <c r="J855" s="457">
        <f t="shared" si="1143"/>
        <v>16666666.666666666</v>
      </c>
      <c r="K855" s="457">
        <f t="shared" si="1143"/>
        <v>16666666.666666666</v>
      </c>
      <c r="L855" s="458">
        <f t="shared" si="1143"/>
        <v>16666666.666666666</v>
      </c>
      <c r="M855" s="117"/>
      <c r="N855" s="117"/>
      <c r="O855" s="117"/>
      <c r="P855" s="117"/>
    </row>
    <row r="856" spans="1:55" s="122" customFormat="1" ht="52" x14ac:dyDescent="0.3">
      <c r="A856" s="490" t="s">
        <v>2090</v>
      </c>
      <c r="B856" s="491">
        <f>B857</f>
        <v>3000000</v>
      </c>
      <c r="C856" s="491">
        <f t="shared" ref="C856:K856" si="1144">C857</f>
        <v>0</v>
      </c>
      <c r="D856" s="491">
        <f t="shared" si="1144"/>
        <v>0</v>
      </c>
      <c r="E856" s="491">
        <f t="shared" si="1144"/>
        <v>0</v>
      </c>
      <c r="F856" s="491">
        <f t="shared" si="1144"/>
        <v>0</v>
      </c>
      <c r="G856" s="491">
        <f t="shared" si="1144"/>
        <v>500000</v>
      </c>
      <c r="H856" s="491">
        <f t="shared" si="1144"/>
        <v>500000</v>
      </c>
      <c r="I856" s="491">
        <f t="shared" si="1144"/>
        <v>500000</v>
      </c>
      <c r="J856" s="491">
        <f t="shared" si="1144"/>
        <v>500000</v>
      </c>
      <c r="K856" s="491">
        <f t="shared" si="1144"/>
        <v>500000</v>
      </c>
      <c r="L856" s="492">
        <f>L857</f>
        <v>500000</v>
      </c>
      <c r="M856" s="117"/>
      <c r="N856" s="117"/>
      <c r="O856" s="117"/>
      <c r="P856" s="117"/>
    </row>
    <row r="857" spans="1:55" s="397" customFormat="1" ht="13.5" customHeight="1" x14ac:dyDescent="0.3">
      <c r="A857" s="544" t="s">
        <v>464</v>
      </c>
      <c r="B857" s="545">
        <f>B858+B859</f>
        <v>3000000</v>
      </c>
      <c r="C857" s="545">
        <f t="shared" ref="C857:L857" si="1145">C858+C859</f>
        <v>0</v>
      </c>
      <c r="D857" s="545">
        <f t="shared" si="1145"/>
        <v>0</v>
      </c>
      <c r="E857" s="545">
        <f t="shared" si="1145"/>
        <v>0</v>
      </c>
      <c r="F857" s="545">
        <f t="shared" si="1145"/>
        <v>0</v>
      </c>
      <c r="G857" s="545">
        <f t="shared" si="1145"/>
        <v>500000</v>
      </c>
      <c r="H857" s="545">
        <f t="shared" si="1145"/>
        <v>500000</v>
      </c>
      <c r="I857" s="545">
        <f t="shared" si="1145"/>
        <v>500000</v>
      </c>
      <c r="J857" s="545">
        <f t="shared" si="1145"/>
        <v>500000</v>
      </c>
      <c r="K857" s="545">
        <f t="shared" si="1145"/>
        <v>500000</v>
      </c>
      <c r="L857" s="546">
        <f t="shared" si="1145"/>
        <v>500000</v>
      </c>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117"/>
      <c r="BB857" s="117"/>
      <c r="BC857" s="117"/>
    </row>
    <row r="858" spans="1:55" s="122" customFormat="1" hidden="1" x14ac:dyDescent="0.3">
      <c r="A858" s="406" t="s">
        <v>15</v>
      </c>
      <c r="B858" s="407">
        <v>0</v>
      </c>
      <c r="C858" s="407">
        <v>0</v>
      </c>
      <c r="D858" s="407">
        <v>0</v>
      </c>
      <c r="E858" s="407">
        <v>0</v>
      </c>
      <c r="F858" s="407">
        <v>0</v>
      </c>
      <c r="G858" s="407">
        <v>0</v>
      </c>
      <c r="H858" s="407">
        <v>0</v>
      </c>
      <c r="I858" s="407">
        <v>0</v>
      </c>
      <c r="J858" s="407">
        <v>0</v>
      </c>
      <c r="K858" s="407">
        <v>0</v>
      </c>
      <c r="L858" s="408">
        <v>0</v>
      </c>
      <c r="M858" s="117"/>
      <c r="N858" s="117"/>
      <c r="O858" s="117"/>
      <c r="P858" s="117"/>
    </row>
    <row r="859" spans="1:55" s="122" customFormat="1" ht="52.5" thickBot="1" x14ac:dyDescent="0.35">
      <c r="A859" s="484" t="s">
        <v>16</v>
      </c>
      <c r="B859" s="457">
        <f>'3.PIELIKUMS'!J98</f>
        <v>3000000</v>
      </c>
      <c r="C859" s="457">
        <v>0</v>
      </c>
      <c r="D859" s="457">
        <v>0</v>
      </c>
      <c r="E859" s="457">
        <v>0</v>
      </c>
      <c r="F859" s="457">
        <v>0</v>
      </c>
      <c r="G859" s="457">
        <f>$B$859/6</f>
        <v>500000</v>
      </c>
      <c r="H859" s="457">
        <f t="shared" ref="H859:L859" si="1146">$B$859/6</f>
        <v>500000</v>
      </c>
      <c r="I859" s="457">
        <f t="shared" si="1146"/>
        <v>500000</v>
      </c>
      <c r="J859" s="457">
        <f t="shared" si="1146"/>
        <v>500000</v>
      </c>
      <c r="K859" s="457">
        <f t="shared" si="1146"/>
        <v>500000</v>
      </c>
      <c r="L859" s="458">
        <f t="shared" si="1146"/>
        <v>500000</v>
      </c>
      <c r="M859" s="117"/>
      <c r="N859" s="117"/>
      <c r="O859" s="117"/>
      <c r="P859" s="117"/>
    </row>
    <row r="860" spans="1:55" s="122" customFormat="1" ht="13.5" thickBot="1" x14ac:dyDescent="0.35">
      <c r="A860" s="656" t="s">
        <v>562</v>
      </c>
      <c r="B860" s="657"/>
      <c r="C860" s="657"/>
      <c r="D860" s="657"/>
      <c r="E860" s="657"/>
      <c r="F860" s="657"/>
      <c r="G860" s="657"/>
      <c r="H860" s="657"/>
      <c r="I860" s="657"/>
      <c r="J860" s="657"/>
      <c r="K860" s="657"/>
      <c r="L860" s="658"/>
      <c r="M860" s="117"/>
      <c r="N860" s="117"/>
      <c r="O860" s="117"/>
      <c r="P860" s="117"/>
    </row>
    <row r="861" spans="1:55" s="122" customFormat="1" ht="17.25" customHeight="1" x14ac:dyDescent="0.3">
      <c r="A861" s="470" t="s">
        <v>9</v>
      </c>
      <c r="B861" s="247">
        <f>B865</f>
        <v>911484037.14285707</v>
      </c>
      <c r="C861" s="247">
        <f t="shared" ref="C861:L861" si="1147">C865</f>
        <v>0</v>
      </c>
      <c r="D861" s="247">
        <f t="shared" si="1147"/>
        <v>0</v>
      </c>
      <c r="E861" s="247">
        <f t="shared" si="1147"/>
        <v>0</v>
      </c>
      <c r="F861" s="247">
        <f t="shared" si="1147"/>
        <v>0</v>
      </c>
      <c r="G861" s="247">
        <f t="shared" si="1147"/>
        <v>151914006.19047618</v>
      </c>
      <c r="H861" s="247">
        <f t="shared" si="1147"/>
        <v>151914006.19047618</v>
      </c>
      <c r="I861" s="247">
        <f t="shared" si="1147"/>
        <v>151914006.19047618</v>
      </c>
      <c r="J861" s="247">
        <f t="shared" si="1147"/>
        <v>151914006.19047618</v>
      </c>
      <c r="K861" s="247">
        <f t="shared" si="1147"/>
        <v>151914006.19047618</v>
      </c>
      <c r="L861" s="280">
        <f t="shared" si="1147"/>
        <v>151914006.19047618</v>
      </c>
      <c r="M861" s="117"/>
      <c r="N861" s="117"/>
      <c r="O861" s="117"/>
      <c r="P861" s="117"/>
    </row>
    <row r="862" spans="1:55" hidden="1" x14ac:dyDescent="0.3">
      <c r="A862" s="107" t="s">
        <v>10</v>
      </c>
      <c r="B862" s="171"/>
      <c r="C862" s="171"/>
      <c r="D862" s="171"/>
      <c r="E862" s="171"/>
      <c r="F862" s="171"/>
      <c r="G862" s="171"/>
      <c r="H862" s="171"/>
      <c r="I862" s="171"/>
      <c r="J862" s="171"/>
      <c r="K862" s="171"/>
      <c r="L862" s="172"/>
    </row>
    <row r="863" spans="1:55" hidden="1" x14ac:dyDescent="0.3">
      <c r="A863" s="107" t="s">
        <v>11</v>
      </c>
      <c r="B863" s="171"/>
      <c r="C863" s="171"/>
      <c r="D863" s="171"/>
      <c r="E863" s="171"/>
      <c r="F863" s="171"/>
      <c r="G863" s="171"/>
      <c r="H863" s="171"/>
      <c r="I863" s="171"/>
      <c r="J863" s="171"/>
      <c r="K863" s="171"/>
      <c r="L863" s="172"/>
    </row>
    <row r="864" spans="1:55" ht="26" hidden="1" x14ac:dyDescent="0.3">
      <c r="A864" s="107" t="s">
        <v>12</v>
      </c>
      <c r="B864" s="171"/>
      <c r="C864" s="171"/>
      <c r="D864" s="171"/>
      <c r="E864" s="171"/>
      <c r="F864" s="171"/>
      <c r="G864" s="171"/>
      <c r="H864" s="171"/>
      <c r="I864" s="171"/>
      <c r="J864" s="171"/>
      <c r="K864" s="171"/>
      <c r="L864" s="172"/>
    </row>
    <row r="865" spans="1:55" s="122" customFormat="1" x14ac:dyDescent="0.3">
      <c r="A865" s="146" t="s">
        <v>13</v>
      </c>
      <c r="B865" s="147">
        <f>B867+B868</f>
        <v>911484037.14285707</v>
      </c>
      <c r="C865" s="147">
        <f t="shared" ref="C865:L865" si="1148">C867+C868</f>
        <v>0</v>
      </c>
      <c r="D865" s="147">
        <f t="shared" si="1148"/>
        <v>0</v>
      </c>
      <c r="E865" s="147">
        <f t="shared" si="1148"/>
        <v>0</v>
      </c>
      <c r="F865" s="147">
        <f t="shared" si="1148"/>
        <v>0</v>
      </c>
      <c r="G865" s="147">
        <f t="shared" si="1148"/>
        <v>151914006.19047618</v>
      </c>
      <c r="H865" s="147">
        <f t="shared" si="1148"/>
        <v>151914006.19047618</v>
      </c>
      <c r="I865" s="147">
        <f t="shared" si="1148"/>
        <v>151914006.19047618</v>
      </c>
      <c r="J865" s="147">
        <f t="shared" si="1148"/>
        <v>151914006.19047618</v>
      </c>
      <c r="K865" s="147">
        <f t="shared" si="1148"/>
        <v>151914006.19047618</v>
      </c>
      <c r="L865" s="151">
        <f t="shared" si="1148"/>
        <v>151914006.19047618</v>
      </c>
      <c r="M865" s="117"/>
      <c r="N865" s="117"/>
      <c r="O865" s="117"/>
      <c r="P865" s="117"/>
    </row>
    <row r="866" spans="1:55" x14ac:dyDescent="0.3">
      <c r="A866" s="148" t="s">
        <v>14</v>
      </c>
      <c r="B866" s="171"/>
      <c r="C866" s="171"/>
      <c r="D866" s="171"/>
      <c r="E866" s="171"/>
      <c r="F866" s="171"/>
      <c r="G866" s="171"/>
      <c r="H866" s="171"/>
      <c r="I866" s="171"/>
      <c r="J866" s="171"/>
      <c r="K866" s="171"/>
      <c r="L866" s="172"/>
    </row>
    <row r="867" spans="1:55" x14ac:dyDescent="0.3">
      <c r="A867" s="148" t="s">
        <v>15</v>
      </c>
      <c r="B867" s="149">
        <f>B899+B924+B963+B985+B1003+B1028+B1092+B1121+B1147+B1165+B1183+B1201</f>
        <v>177100000</v>
      </c>
      <c r="C867" s="149">
        <f t="shared" ref="C867:L867" si="1149">C899+C924+C963+C985+C1003+C1028+C1092+C1121+C1147+C1165</f>
        <v>0</v>
      </c>
      <c r="D867" s="149">
        <f t="shared" si="1149"/>
        <v>0</v>
      </c>
      <c r="E867" s="149">
        <f t="shared" si="1149"/>
        <v>0</v>
      </c>
      <c r="F867" s="149">
        <f t="shared" si="1149"/>
        <v>0</v>
      </c>
      <c r="G867" s="149">
        <f t="shared" si="1149"/>
        <v>29516666.666666672</v>
      </c>
      <c r="H867" s="149">
        <f t="shared" si="1149"/>
        <v>29516666.666666672</v>
      </c>
      <c r="I867" s="149">
        <f t="shared" si="1149"/>
        <v>29516666.666666672</v>
      </c>
      <c r="J867" s="149">
        <f t="shared" si="1149"/>
        <v>29516666.666666672</v>
      </c>
      <c r="K867" s="149">
        <f t="shared" si="1149"/>
        <v>29516666.666666672</v>
      </c>
      <c r="L867" s="178">
        <f t="shared" si="1149"/>
        <v>29516666.666666672</v>
      </c>
    </row>
    <row r="868" spans="1:55" ht="52.5" thickBot="1" x14ac:dyDescent="0.35">
      <c r="A868" s="150" t="s">
        <v>16</v>
      </c>
      <c r="B868" s="177">
        <f>B900+B925+B964+B986+B1004+B1029+B1093+B1122+B1148+B1166+B1184+B1202</f>
        <v>734384037.14285707</v>
      </c>
      <c r="C868" s="177">
        <f t="shared" ref="C868:L868" si="1150">C900+C925+C964+C986+C1004+C1029+C1093+C1122+C1148+C1166+C1184</f>
        <v>0</v>
      </c>
      <c r="D868" s="177">
        <f t="shared" si="1150"/>
        <v>0</v>
      </c>
      <c r="E868" s="177">
        <f t="shared" si="1150"/>
        <v>0</v>
      </c>
      <c r="F868" s="177">
        <f t="shared" si="1150"/>
        <v>0</v>
      </c>
      <c r="G868" s="177">
        <f t="shared" si="1150"/>
        <v>122397339.52380952</v>
      </c>
      <c r="H868" s="177">
        <f t="shared" si="1150"/>
        <v>122397339.52380952</v>
      </c>
      <c r="I868" s="177">
        <f t="shared" si="1150"/>
        <v>122397339.52380952</v>
      </c>
      <c r="J868" s="177">
        <f t="shared" si="1150"/>
        <v>122397339.52380952</v>
      </c>
      <c r="K868" s="177">
        <f t="shared" si="1150"/>
        <v>122397339.52380952</v>
      </c>
      <c r="L868" s="179">
        <f t="shared" si="1150"/>
        <v>122397339.52380952</v>
      </c>
    </row>
    <row r="869" spans="1:55" s="250" customFormat="1" x14ac:dyDescent="0.3">
      <c r="A869" s="475" t="s">
        <v>461</v>
      </c>
      <c r="B869" s="476"/>
      <c r="C869" s="476"/>
      <c r="D869" s="476"/>
      <c r="E869" s="476"/>
      <c r="F869" s="476"/>
      <c r="G869" s="476"/>
      <c r="H869" s="476"/>
      <c r="I869" s="476"/>
      <c r="J869" s="476"/>
      <c r="K869" s="476"/>
      <c r="L869" s="477"/>
      <c r="M869" s="117"/>
      <c r="N869" s="117"/>
      <c r="O869" s="117"/>
      <c r="P869" s="117"/>
    </row>
    <row r="870" spans="1:55" s="250" customFormat="1" x14ac:dyDescent="0.3">
      <c r="A870" s="478" t="s">
        <v>462</v>
      </c>
      <c r="B870" s="451"/>
      <c r="C870" s="451"/>
      <c r="D870" s="451"/>
      <c r="E870" s="451"/>
      <c r="F870" s="451"/>
      <c r="G870" s="451"/>
      <c r="H870" s="451"/>
      <c r="I870" s="451"/>
      <c r="J870" s="451"/>
      <c r="K870" s="451"/>
      <c r="L870" s="479"/>
      <c r="M870" s="117"/>
      <c r="N870" s="117"/>
      <c r="O870" s="117"/>
      <c r="P870" s="117"/>
    </row>
    <row r="871" spans="1:55" s="466" customFormat="1" x14ac:dyDescent="0.3">
      <c r="A871" s="502" t="s">
        <v>463</v>
      </c>
      <c r="B871" s="451">
        <f>B872+B873</f>
        <v>4305000</v>
      </c>
      <c r="C871" s="451">
        <f t="shared" ref="C871:L871" si="1151">C872+C873</f>
        <v>0</v>
      </c>
      <c r="D871" s="451">
        <f t="shared" si="1151"/>
        <v>0</v>
      </c>
      <c r="E871" s="451">
        <f t="shared" si="1151"/>
        <v>0</v>
      </c>
      <c r="F871" s="451">
        <f t="shared" si="1151"/>
        <v>0</v>
      </c>
      <c r="G871" s="451">
        <f t="shared" si="1151"/>
        <v>717500</v>
      </c>
      <c r="H871" s="451">
        <f t="shared" si="1151"/>
        <v>717500</v>
      </c>
      <c r="I871" s="451">
        <f t="shared" si="1151"/>
        <v>717500</v>
      </c>
      <c r="J871" s="451">
        <f t="shared" si="1151"/>
        <v>717500</v>
      </c>
      <c r="K871" s="451">
        <f t="shared" si="1151"/>
        <v>717500</v>
      </c>
      <c r="L871" s="479">
        <f t="shared" si="1151"/>
        <v>717500</v>
      </c>
      <c r="M871" s="117"/>
      <c r="N871" s="117"/>
      <c r="O871" s="117"/>
      <c r="P871" s="117"/>
    </row>
    <row r="872" spans="1:55" s="469" customFormat="1" x14ac:dyDescent="0.3">
      <c r="A872" s="478" t="s">
        <v>15</v>
      </c>
      <c r="B872" s="452">
        <f>B929</f>
        <v>3000000</v>
      </c>
      <c r="C872" s="452">
        <f t="shared" ref="C872:L872" si="1152">C929</f>
        <v>0</v>
      </c>
      <c r="D872" s="452">
        <f t="shared" si="1152"/>
        <v>0</v>
      </c>
      <c r="E872" s="452">
        <f t="shared" si="1152"/>
        <v>0</v>
      </c>
      <c r="F872" s="452">
        <f t="shared" si="1152"/>
        <v>0</v>
      </c>
      <c r="G872" s="452">
        <f t="shared" si="1152"/>
        <v>500000</v>
      </c>
      <c r="H872" s="452">
        <f t="shared" si="1152"/>
        <v>500000</v>
      </c>
      <c r="I872" s="452">
        <f t="shared" si="1152"/>
        <v>500000</v>
      </c>
      <c r="J872" s="452">
        <f t="shared" si="1152"/>
        <v>500000</v>
      </c>
      <c r="K872" s="452">
        <f t="shared" si="1152"/>
        <v>500000</v>
      </c>
      <c r="L872" s="459">
        <f t="shared" si="1152"/>
        <v>500000</v>
      </c>
      <c r="M872" s="117"/>
      <c r="N872" s="117"/>
      <c r="O872" s="117"/>
      <c r="P872" s="117"/>
    </row>
    <row r="873" spans="1:55" s="469" customFormat="1" ht="52" x14ac:dyDescent="0.3">
      <c r="A873" s="478" t="s">
        <v>16</v>
      </c>
      <c r="B873" s="452">
        <f>B930</f>
        <v>1305000</v>
      </c>
      <c r="C873" s="452">
        <f t="shared" ref="C873:L873" si="1153">C930</f>
        <v>0</v>
      </c>
      <c r="D873" s="452">
        <f t="shared" si="1153"/>
        <v>0</v>
      </c>
      <c r="E873" s="452">
        <f t="shared" si="1153"/>
        <v>0</v>
      </c>
      <c r="F873" s="452">
        <f t="shared" si="1153"/>
        <v>0</v>
      </c>
      <c r="G873" s="452">
        <f t="shared" si="1153"/>
        <v>217500</v>
      </c>
      <c r="H873" s="452">
        <f t="shared" si="1153"/>
        <v>217500</v>
      </c>
      <c r="I873" s="452">
        <f t="shared" si="1153"/>
        <v>217500</v>
      </c>
      <c r="J873" s="452">
        <f t="shared" si="1153"/>
        <v>217500</v>
      </c>
      <c r="K873" s="452">
        <f t="shared" si="1153"/>
        <v>217500</v>
      </c>
      <c r="L873" s="459">
        <f t="shared" si="1153"/>
        <v>217500</v>
      </c>
      <c r="M873" s="117"/>
      <c r="N873" s="117"/>
      <c r="O873" s="117"/>
      <c r="P873" s="117"/>
    </row>
    <row r="874" spans="1:55" s="466" customFormat="1" x14ac:dyDescent="0.3">
      <c r="A874" s="502" t="s">
        <v>464</v>
      </c>
      <c r="B874" s="451">
        <f t="shared" ref="B874:L874" si="1154">B903+B931+B1010+B1032+B1096+B1125+B1169+B1205</f>
        <v>99060000</v>
      </c>
      <c r="C874" s="451">
        <f t="shared" si="1154"/>
        <v>0</v>
      </c>
      <c r="D874" s="451">
        <f t="shared" si="1154"/>
        <v>0</v>
      </c>
      <c r="E874" s="451">
        <f t="shared" si="1154"/>
        <v>0</v>
      </c>
      <c r="F874" s="451">
        <f t="shared" si="1154"/>
        <v>0</v>
      </c>
      <c r="G874" s="451">
        <f t="shared" si="1154"/>
        <v>16510000</v>
      </c>
      <c r="H874" s="451">
        <f t="shared" si="1154"/>
        <v>16510000</v>
      </c>
      <c r="I874" s="451">
        <f t="shared" si="1154"/>
        <v>16510000</v>
      </c>
      <c r="J874" s="451">
        <f t="shared" si="1154"/>
        <v>16510000</v>
      </c>
      <c r="K874" s="451">
        <f t="shared" si="1154"/>
        <v>16510000</v>
      </c>
      <c r="L874" s="479">
        <f t="shared" si="1154"/>
        <v>16510000</v>
      </c>
      <c r="M874" s="117"/>
      <c r="N874" s="117"/>
      <c r="O874" s="117"/>
      <c r="P874" s="117"/>
    </row>
    <row r="875" spans="1:55" s="466" customFormat="1" x14ac:dyDescent="0.3">
      <c r="A875" s="478" t="s">
        <v>15</v>
      </c>
      <c r="B875" s="452">
        <f t="shared" ref="B875:L875" si="1155">B904+B932+B1011+B1033+B1097+B1126+B1170+B1206</f>
        <v>5100000</v>
      </c>
      <c r="C875" s="452">
        <f t="shared" si="1155"/>
        <v>0</v>
      </c>
      <c r="D875" s="452">
        <f t="shared" si="1155"/>
        <v>0</v>
      </c>
      <c r="E875" s="452">
        <f t="shared" si="1155"/>
        <v>0</v>
      </c>
      <c r="F875" s="452">
        <f t="shared" si="1155"/>
        <v>0</v>
      </c>
      <c r="G875" s="452">
        <f t="shared" si="1155"/>
        <v>850000</v>
      </c>
      <c r="H875" s="452">
        <f t="shared" si="1155"/>
        <v>850000</v>
      </c>
      <c r="I875" s="452">
        <f t="shared" si="1155"/>
        <v>850000</v>
      </c>
      <c r="J875" s="452">
        <f t="shared" si="1155"/>
        <v>850000</v>
      </c>
      <c r="K875" s="452">
        <f t="shared" si="1155"/>
        <v>850000</v>
      </c>
      <c r="L875" s="459">
        <f t="shared" si="1155"/>
        <v>850000</v>
      </c>
      <c r="M875" s="117"/>
      <c r="N875" s="117"/>
      <c r="O875" s="117"/>
      <c r="P875" s="117"/>
    </row>
    <row r="876" spans="1:55" s="466" customFormat="1" ht="52" x14ac:dyDescent="0.3">
      <c r="A876" s="478" t="s">
        <v>16</v>
      </c>
      <c r="B876" s="452">
        <f t="shared" ref="B876:L876" si="1156">B905+B933+B1012+B1034+B1098+B1127+B1171+B1207</f>
        <v>93960000</v>
      </c>
      <c r="C876" s="452">
        <f t="shared" si="1156"/>
        <v>0</v>
      </c>
      <c r="D876" s="452">
        <f t="shared" si="1156"/>
        <v>0</v>
      </c>
      <c r="E876" s="452">
        <f t="shared" si="1156"/>
        <v>0</v>
      </c>
      <c r="F876" s="452">
        <f t="shared" si="1156"/>
        <v>0</v>
      </c>
      <c r="G876" s="452">
        <f t="shared" si="1156"/>
        <v>15660000</v>
      </c>
      <c r="H876" s="452">
        <f t="shared" si="1156"/>
        <v>15660000</v>
      </c>
      <c r="I876" s="452">
        <f t="shared" si="1156"/>
        <v>15660000</v>
      </c>
      <c r="J876" s="452">
        <f t="shared" si="1156"/>
        <v>15660000</v>
      </c>
      <c r="K876" s="452">
        <f t="shared" si="1156"/>
        <v>15660000</v>
      </c>
      <c r="L876" s="459">
        <f t="shared" si="1156"/>
        <v>15660000</v>
      </c>
      <c r="M876" s="117"/>
      <c r="N876" s="117"/>
      <c r="O876" s="117"/>
      <c r="P876" s="117"/>
    </row>
    <row r="877" spans="1:55" s="466" customFormat="1" ht="13.5" customHeight="1" x14ac:dyDescent="0.3">
      <c r="A877" s="497" t="s">
        <v>466</v>
      </c>
      <c r="B877" s="451">
        <f t="shared" ref="B877:L877" si="1157">B906+B934+B967+B1035+B1099+B1187</f>
        <v>458407690</v>
      </c>
      <c r="C877" s="451">
        <f t="shared" si="1157"/>
        <v>0</v>
      </c>
      <c r="D877" s="451">
        <f t="shared" si="1157"/>
        <v>0</v>
      </c>
      <c r="E877" s="451">
        <f t="shared" si="1157"/>
        <v>0</v>
      </c>
      <c r="F877" s="451">
        <f t="shared" si="1157"/>
        <v>0</v>
      </c>
      <c r="G877" s="451">
        <f t="shared" si="1157"/>
        <v>76401281.666666657</v>
      </c>
      <c r="H877" s="451">
        <f t="shared" si="1157"/>
        <v>76401281.666666657</v>
      </c>
      <c r="I877" s="451">
        <f t="shared" si="1157"/>
        <v>76401281.666666657</v>
      </c>
      <c r="J877" s="451">
        <f t="shared" si="1157"/>
        <v>76401281.666666657</v>
      </c>
      <c r="K877" s="451">
        <f t="shared" si="1157"/>
        <v>76401281.666666657</v>
      </c>
      <c r="L877" s="479">
        <f t="shared" si="1157"/>
        <v>76401281.666666657</v>
      </c>
      <c r="M877" s="117"/>
      <c r="N877" s="117"/>
      <c r="O877" s="117"/>
      <c r="P877" s="117"/>
      <c r="Q877" s="472"/>
      <c r="R877" s="472"/>
      <c r="S877" s="472"/>
      <c r="T877" s="472"/>
      <c r="U877" s="472"/>
      <c r="V877" s="472"/>
      <c r="W877" s="472"/>
      <c r="X877" s="472"/>
      <c r="Y877" s="472"/>
      <c r="Z877" s="472"/>
      <c r="AA877" s="472"/>
      <c r="AB877" s="472"/>
      <c r="AC877" s="472"/>
      <c r="AD877" s="472"/>
      <c r="AE877" s="472"/>
      <c r="AF877" s="472"/>
      <c r="AG877" s="472"/>
      <c r="AH877" s="472"/>
      <c r="AI877" s="472"/>
      <c r="AJ877" s="472"/>
      <c r="AK877" s="472"/>
      <c r="AL877" s="472"/>
      <c r="AM877" s="472"/>
      <c r="AN877" s="472"/>
      <c r="AO877" s="472"/>
      <c r="AP877" s="472"/>
      <c r="AQ877" s="472"/>
      <c r="AR877" s="472"/>
      <c r="AS877" s="472"/>
      <c r="AT877" s="472"/>
      <c r="AU877" s="472"/>
      <c r="AV877" s="472"/>
      <c r="AW877" s="472"/>
      <c r="AX877" s="472"/>
      <c r="AY877" s="472"/>
      <c r="AZ877" s="472"/>
      <c r="BA877" s="472"/>
      <c r="BB877" s="472"/>
      <c r="BC877" s="472"/>
    </row>
    <row r="878" spans="1:55" s="466" customFormat="1" x14ac:dyDescent="0.3">
      <c r="A878" s="478" t="s">
        <v>15</v>
      </c>
      <c r="B878" s="452">
        <f t="shared" ref="B878:L878" si="1158">B907+B935+B968+B1036+B1100+B1188</f>
        <v>169000000</v>
      </c>
      <c r="C878" s="452">
        <f t="shared" si="1158"/>
        <v>0</v>
      </c>
      <c r="D878" s="452">
        <f t="shared" si="1158"/>
        <v>0</v>
      </c>
      <c r="E878" s="452">
        <f t="shared" si="1158"/>
        <v>0</v>
      </c>
      <c r="F878" s="452">
        <f t="shared" si="1158"/>
        <v>0</v>
      </c>
      <c r="G878" s="452">
        <f t="shared" si="1158"/>
        <v>28166666.666666672</v>
      </c>
      <c r="H878" s="452">
        <f t="shared" si="1158"/>
        <v>28166666.666666672</v>
      </c>
      <c r="I878" s="452">
        <f t="shared" si="1158"/>
        <v>28166666.666666672</v>
      </c>
      <c r="J878" s="452">
        <f t="shared" si="1158"/>
        <v>28166666.666666672</v>
      </c>
      <c r="K878" s="452">
        <f t="shared" si="1158"/>
        <v>28166666.666666672</v>
      </c>
      <c r="L878" s="459">
        <f t="shared" si="1158"/>
        <v>28166666.666666672</v>
      </c>
      <c r="M878" s="117"/>
      <c r="N878" s="117"/>
      <c r="O878" s="117"/>
      <c r="P878" s="117"/>
    </row>
    <row r="879" spans="1:55" s="466" customFormat="1" ht="52" x14ac:dyDescent="0.3">
      <c r="A879" s="478" t="s">
        <v>16</v>
      </c>
      <c r="B879" s="452">
        <f t="shared" ref="B879:L879" si="1159">B908+B936+B969+B1037+B1101+B1189</f>
        <v>289407690</v>
      </c>
      <c r="C879" s="452">
        <f t="shared" si="1159"/>
        <v>0</v>
      </c>
      <c r="D879" s="452">
        <f t="shared" si="1159"/>
        <v>0</v>
      </c>
      <c r="E879" s="452">
        <f t="shared" si="1159"/>
        <v>0</v>
      </c>
      <c r="F879" s="452">
        <f t="shared" si="1159"/>
        <v>0</v>
      </c>
      <c r="G879" s="452">
        <f t="shared" si="1159"/>
        <v>48234615</v>
      </c>
      <c r="H879" s="452">
        <f t="shared" si="1159"/>
        <v>48234615</v>
      </c>
      <c r="I879" s="452">
        <f t="shared" si="1159"/>
        <v>48234615</v>
      </c>
      <c r="J879" s="452">
        <f t="shared" si="1159"/>
        <v>48234615</v>
      </c>
      <c r="K879" s="452">
        <f t="shared" si="1159"/>
        <v>48234615</v>
      </c>
      <c r="L879" s="459">
        <f t="shared" si="1159"/>
        <v>48234615</v>
      </c>
      <c r="M879" s="117"/>
      <c r="N879" s="117"/>
      <c r="O879" s="117"/>
      <c r="P879" s="117"/>
    </row>
    <row r="880" spans="1:55" s="466" customFormat="1" x14ac:dyDescent="0.3">
      <c r="A880" s="502" t="s">
        <v>465</v>
      </c>
      <c r="B880" s="451">
        <f>B1038</f>
        <v>331441347.14285713</v>
      </c>
      <c r="C880" s="451">
        <f t="shared" ref="C880:L880" si="1160">C1038</f>
        <v>0</v>
      </c>
      <c r="D880" s="451">
        <f t="shared" si="1160"/>
        <v>0</v>
      </c>
      <c r="E880" s="451">
        <f t="shared" si="1160"/>
        <v>0</v>
      </c>
      <c r="F880" s="451">
        <f t="shared" si="1160"/>
        <v>0</v>
      </c>
      <c r="G880" s="451">
        <f t="shared" si="1160"/>
        <v>55240224.523809522</v>
      </c>
      <c r="H880" s="451">
        <f t="shared" si="1160"/>
        <v>55240224.523809522</v>
      </c>
      <c r="I880" s="451">
        <f t="shared" si="1160"/>
        <v>55240224.523809522</v>
      </c>
      <c r="J880" s="451">
        <f t="shared" si="1160"/>
        <v>55240224.523809522</v>
      </c>
      <c r="K880" s="451">
        <f t="shared" si="1160"/>
        <v>55240224.523809522</v>
      </c>
      <c r="L880" s="479">
        <f t="shared" si="1160"/>
        <v>55240224.523809522</v>
      </c>
      <c r="M880" s="117"/>
      <c r="N880" s="117"/>
      <c r="O880" s="117"/>
      <c r="P880" s="117"/>
    </row>
    <row r="881" spans="1:16" s="469" customFormat="1" hidden="1" x14ac:dyDescent="0.3">
      <c r="A881" s="478" t="s">
        <v>15</v>
      </c>
      <c r="B881" s="452">
        <f t="shared" ref="B881:L881" si="1161">B1039</f>
        <v>0</v>
      </c>
      <c r="C881" s="452">
        <f t="shared" si="1161"/>
        <v>0</v>
      </c>
      <c r="D881" s="452">
        <f t="shared" si="1161"/>
        <v>0</v>
      </c>
      <c r="E881" s="452">
        <f t="shared" si="1161"/>
        <v>0</v>
      </c>
      <c r="F881" s="452">
        <f t="shared" si="1161"/>
        <v>0</v>
      </c>
      <c r="G881" s="452">
        <f t="shared" si="1161"/>
        <v>0</v>
      </c>
      <c r="H881" s="452">
        <f t="shared" si="1161"/>
        <v>0</v>
      </c>
      <c r="I881" s="452">
        <f t="shared" si="1161"/>
        <v>0</v>
      </c>
      <c r="J881" s="452">
        <f t="shared" si="1161"/>
        <v>0</v>
      </c>
      <c r="K881" s="452">
        <f t="shared" si="1161"/>
        <v>0</v>
      </c>
      <c r="L881" s="459">
        <f t="shared" si="1161"/>
        <v>0</v>
      </c>
      <c r="M881" s="117"/>
      <c r="N881" s="117"/>
      <c r="O881" s="117"/>
      <c r="P881" s="117"/>
    </row>
    <row r="882" spans="1:16" s="469" customFormat="1" ht="52" x14ac:dyDescent="0.3">
      <c r="A882" s="478" t="s">
        <v>16</v>
      </c>
      <c r="B882" s="452">
        <f t="shared" ref="B882:L882" si="1162">B1040</f>
        <v>331441347.14285713</v>
      </c>
      <c r="C882" s="452">
        <f t="shared" si="1162"/>
        <v>0</v>
      </c>
      <c r="D882" s="452">
        <f t="shared" si="1162"/>
        <v>0</v>
      </c>
      <c r="E882" s="452">
        <f t="shared" si="1162"/>
        <v>0</v>
      </c>
      <c r="F882" s="452">
        <f t="shared" si="1162"/>
        <v>0</v>
      </c>
      <c r="G882" s="452">
        <f t="shared" si="1162"/>
        <v>55240224.523809522</v>
      </c>
      <c r="H882" s="452">
        <f t="shared" si="1162"/>
        <v>55240224.523809522</v>
      </c>
      <c r="I882" s="452">
        <f t="shared" si="1162"/>
        <v>55240224.523809522</v>
      </c>
      <c r="J882" s="452">
        <f t="shared" si="1162"/>
        <v>55240224.523809522</v>
      </c>
      <c r="K882" s="452">
        <f t="shared" si="1162"/>
        <v>55240224.523809522</v>
      </c>
      <c r="L882" s="459">
        <f t="shared" si="1162"/>
        <v>55240224.523809522</v>
      </c>
      <c r="M882" s="117"/>
      <c r="N882" s="117"/>
      <c r="O882" s="117"/>
      <c r="P882" s="117"/>
    </row>
    <row r="883" spans="1:16" s="466" customFormat="1" x14ac:dyDescent="0.3">
      <c r="A883" s="530" t="s">
        <v>468</v>
      </c>
      <c r="B883" s="487">
        <f>B1151</f>
        <v>0</v>
      </c>
      <c r="C883" s="487">
        <f t="shared" ref="C883:L883" si="1163">C1151</f>
        <v>0</v>
      </c>
      <c r="D883" s="487">
        <f t="shared" si="1163"/>
        <v>0</v>
      </c>
      <c r="E883" s="487">
        <f t="shared" si="1163"/>
        <v>0</v>
      </c>
      <c r="F883" s="487">
        <f t="shared" si="1163"/>
        <v>0</v>
      </c>
      <c r="G883" s="487">
        <f t="shared" si="1163"/>
        <v>0</v>
      </c>
      <c r="H883" s="487">
        <f t="shared" si="1163"/>
        <v>0</v>
      </c>
      <c r="I883" s="487">
        <f t="shared" si="1163"/>
        <v>0</v>
      </c>
      <c r="J883" s="487">
        <f t="shared" si="1163"/>
        <v>0</v>
      </c>
      <c r="K883" s="487">
        <f t="shared" si="1163"/>
        <v>0</v>
      </c>
      <c r="L883" s="531">
        <f t="shared" si="1163"/>
        <v>0</v>
      </c>
      <c r="M883" s="117"/>
      <c r="N883" s="117"/>
      <c r="O883" s="117"/>
      <c r="P883" s="117"/>
    </row>
    <row r="884" spans="1:16" s="469" customFormat="1" hidden="1" x14ac:dyDescent="0.3">
      <c r="A884" s="478" t="s">
        <v>15</v>
      </c>
      <c r="B884" s="576">
        <f t="shared" ref="B884:L884" si="1164">B1152</f>
        <v>0</v>
      </c>
      <c r="C884" s="576">
        <f t="shared" si="1164"/>
        <v>0</v>
      </c>
      <c r="D884" s="576">
        <f t="shared" si="1164"/>
        <v>0</v>
      </c>
      <c r="E884" s="576">
        <f t="shared" si="1164"/>
        <v>0</v>
      </c>
      <c r="F884" s="576">
        <f t="shared" si="1164"/>
        <v>0</v>
      </c>
      <c r="G884" s="576">
        <f t="shared" si="1164"/>
        <v>0</v>
      </c>
      <c r="H884" s="576">
        <f t="shared" si="1164"/>
        <v>0</v>
      </c>
      <c r="I884" s="576">
        <f t="shared" si="1164"/>
        <v>0</v>
      </c>
      <c r="J884" s="576">
        <f t="shared" si="1164"/>
        <v>0</v>
      </c>
      <c r="K884" s="576">
        <f t="shared" si="1164"/>
        <v>0</v>
      </c>
      <c r="L884" s="577">
        <f t="shared" si="1164"/>
        <v>0</v>
      </c>
      <c r="M884" s="117"/>
      <c r="N884" s="117"/>
      <c r="O884" s="117"/>
      <c r="P884" s="117"/>
    </row>
    <row r="885" spans="1:16" s="469" customFormat="1" ht="52" hidden="1" x14ac:dyDescent="0.3">
      <c r="A885" s="478" t="s">
        <v>16</v>
      </c>
      <c r="B885" s="576">
        <f t="shared" ref="B885:L885" si="1165">B1153</f>
        <v>0</v>
      </c>
      <c r="C885" s="576">
        <f t="shared" si="1165"/>
        <v>0</v>
      </c>
      <c r="D885" s="576">
        <f t="shared" si="1165"/>
        <v>0</v>
      </c>
      <c r="E885" s="576">
        <f t="shared" si="1165"/>
        <v>0</v>
      </c>
      <c r="F885" s="576">
        <f t="shared" si="1165"/>
        <v>0</v>
      </c>
      <c r="G885" s="576">
        <f t="shared" si="1165"/>
        <v>0</v>
      </c>
      <c r="H885" s="576">
        <f t="shared" si="1165"/>
        <v>0</v>
      </c>
      <c r="I885" s="576">
        <f t="shared" si="1165"/>
        <v>0</v>
      </c>
      <c r="J885" s="576">
        <f t="shared" si="1165"/>
        <v>0</v>
      </c>
      <c r="K885" s="576">
        <f t="shared" si="1165"/>
        <v>0</v>
      </c>
      <c r="L885" s="577">
        <f t="shared" si="1165"/>
        <v>0</v>
      </c>
      <c r="M885" s="117"/>
      <c r="N885" s="117"/>
      <c r="O885" s="117"/>
      <c r="P885" s="117"/>
    </row>
    <row r="886" spans="1:16" s="469" customFormat="1" ht="26" x14ac:dyDescent="0.3">
      <c r="A886" s="502" t="s">
        <v>470</v>
      </c>
      <c r="B886" s="451">
        <f t="shared" ref="B886:L886" si="1166">B937+B1007</f>
        <v>18270000</v>
      </c>
      <c r="C886" s="451">
        <f t="shared" si="1166"/>
        <v>0</v>
      </c>
      <c r="D886" s="451">
        <f t="shared" si="1166"/>
        <v>0</v>
      </c>
      <c r="E886" s="451">
        <f t="shared" si="1166"/>
        <v>0</v>
      </c>
      <c r="F886" s="451">
        <f t="shared" si="1166"/>
        <v>0</v>
      </c>
      <c r="G886" s="451">
        <f t="shared" si="1166"/>
        <v>3045000</v>
      </c>
      <c r="H886" s="451">
        <f t="shared" si="1166"/>
        <v>3045000</v>
      </c>
      <c r="I886" s="451">
        <f t="shared" si="1166"/>
        <v>3045000</v>
      </c>
      <c r="J886" s="451">
        <f t="shared" si="1166"/>
        <v>3045000</v>
      </c>
      <c r="K886" s="451">
        <f t="shared" si="1166"/>
        <v>3045000</v>
      </c>
      <c r="L886" s="479">
        <f t="shared" si="1166"/>
        <v>3045000</v>
      </c>
      <c r="M886" s="117"/>
      <c r="N886" s="117"/>
      <c r="O886" s="117"/>
      <c r="P886" s="117"/>
    </row>
    <row r="887" spans="1:16" s="469" customFormat="1" hidden="1" x14ac:dyDescent="0.3">
      <c r="A887" s="478" t="s">
        <v>15</v>
      </c>
      <c r="B887" s="407">
        <f t="shared" ref="B887:L887" si="1167">B938+B1008</f>
        <v>0</v>
      </c>
      <c r="C887" s="407">
        <f t="shared" si="1167"/>
        <v>0</v>
      </c>
      <c r="D887" s="407">
        <f t="shared" si="1167"/>
        <v>0</v>
      </c>
      <c r="E887" s="407">
        <f t="shared" si="1167"/>
        <v>0</v>
      </c>
      <c r="F887" s="407">
        <f t="shared" si="1167"/>
        <v>0</v>
      </c>
      <c r="G887" s="407">
        <f t="shared" si="1167"/>
        <v>0</v>
      </c>
      <c r="H887" s="407">
        <f t="shared" si="1167"/>
        <v>0</v>
      </c>
      <c r="I887" s="407">
        <f t="shared" si="1167"/>
        <v>0</v>
      </c>
      <c r="J887" s="407">
        <f t="shared" si="1167"/>
        <v>0</v>
      </c>
      <c r="K887" s="407">
        <f t="shared" si="1167"/>
        <v>0</v>
      </c>
      <c r="L887" s="408">
        <f t="shared" si="1167"/>
        <v>0</v>
      </c>
      <c r="M887" s="117"/>
      <c r="N887" s="117"/>
      <c r="O887" s="117"/>
      <c r="P887" s="117"/>
    </row>
    <row r="888" spans="1:16" s="469" customFormat="1" ht="52" x14ac:dyDescent="0.3">
      <c r="A888" s="478" t="s">
        <v>16</v>
      </c>
      <c r="B888" s="407">
        <f t="shared" ref="B888:L888" si="1168">B939+B1009</f>
        <v>18270000</v>
      </c>
      <c r="C888" s="407">
        <f t="shared" si="1168"/>
        <v>0</v>
      </c>
      <c r="D888" s="407">
        <f t="shared" si="1168"/>
        <v>0</v>
      </c>
      <c r="E888" s="407">
        <f t="shared" si="1168"/>
        <v>0</v>
      </c>
      <c r="F888" s="407">
        <f t="shared" si="1168"/>
        <v>0</v>
      </c>
      <c r="G888" s="407">
        <f t="shared" si="1168"/>
        <v>3045000</v>
      </c>
      <c r="H888" s="407">
        <f t="shared" si="1168"/>
        <v>3045000</v>
      </c>
      <c r="I888" s="407">
        <f t="shared" si="1168"/>
        <v>3045000</v>
      </c>
      <c r="J888" s="407">
        <f t="shared" si="1168"/>
        <v>3045000</v>
      </c>
      <c r="K888" s="407">
        <f t="shared" si="1168"/>
        <v>3045000</v>
      </c>
      <c r="L888" s="408">
        <f t="shared" si="1168"/>
        <v>3045000</v>
      </c>
      <c r="M888" s="117"/>
      <c r="N888" s="117"/>
      <c r="O888" s="117"/>
      <c r="P888" s="117"/>
    </row>
    <row r="889" spans="1:16" s="469" customFormat="1" ht="13.5" thickBot="1" x14ac:dyDescent="0.35">
      <c r="A889" s="502" t="s">
        <v>472</v>
      </c>
      <c r="B889" s="451">
        <f>B989</f>
        <v>0</v>
      </c>
      <c r="C889" s="451">
        <f t="shared" ref="C889:L889" si="1169">C989</f>
        <v>0</v>
      </c>
      <c r="D889" s="451">
        <f t="shared" si="1169"/>
        <v>0</v>
      </c>
      <c r="E889" s="451">
        <f t="shared" si="1169"/>
        <v>0</v>
      </c>
      <c r="F889" s="451">
        <f t="shared" si="1169"/>
        <v>0</v>
      </c>
      <c r="G889" s="451">
        <f t="shared" si="1169"/>
        <v>0</v>
      </c>
      <c r="H889" s="451">
        <f t="shared" si="1169"/>
        <v>0</v>
      </c>
      <c r="I889" s="451">
        <f t="shared" si="1169"/>
        <v>0</v>
      </c>
      <c r="J889" s="451">
        <f t="shared" si="1169"/>
        <v>0</v>
      </c>
      <c r="K889" s="451">
        <f t="shared" si="1169"/>
        <v>0</v>
      </c>
      <c r="L889" s="479">
        <f t="shared" si="1169"/>
        <v>0</v>
      </c>
      <c r="M889" s="117"/>
      <c r="N889" s="117"/>
      <c r="O889" s="117"/>
      <c r="P889" s="117"/>
    </row>
    <row r="890" spans="1:16" s="469" customFormat="1" hidden="1" x14ac:dyDescent="0.3">
      <c r="A890" s="478" t="s">
        <v>15</v>
      </c>
      <c r="B890" s="452">
        <f t="shared" ref="B890:L890" si="1170">B990</f>
        <v>0</v>
      </c>
      <c r="C890" s="452">
        <f t="shared" si="1170"/>
        <v>0</v>
      </c>
      <c r="D890" s="452">
        <f t="shared" si="1170"/>
        <v>0</v>
      </c>
      <c r="E890" s="452">
        <f t="shared" si="1170"/>
        <v>0</v>
      </c>
      <c r="F890" s="452">
        <f t="shared" si="1170"/>
        <v>0</v>
      </c>
      <c r="G890" s="452">
        <f t="shared" si="1170"/>
        <v>0</v>
      </c>
      <c r="H890" s="452">
        <f t="shared" si="1170"/>
        <v>0</v>
      </c>
      <c r="I890" s="452">
        <f t="shared" si="1170"/>
        <v>0</v>
      </c>
      <c r="J890" s="452">
        <f t="shared" si="1170"/>
        <v>0</v>
      </c>
      <c r="K890" s="452">
        <f t="shared" si="1170"/>
        <v>0</v>
      </c>
      <c r="L890" s="459">
        <f t="shared" si="1170"/>
        <v>0</v>
      </c>
      <c r="M890" s="117"/>
      <c r="N890" s="117"/>
      <c r="O890" s="117"/>
      <c r="P890" s="117"/>
    </row>
    <row r="891" spans="1:16" s="469" customFormat="1" ht="52.5" hidden="1" thickBot="1" x14ac:dyDescent="0.35">
      <c r="A891" s="503" t="s">
        <v>16</v>
      </c>
      <c r="B891" s="460">
        <f t="shared" ref="B891:L891" si="1171">B991</f>
        <v>0</v>
      </c>
      <c r="C891" s="460">
        <f t="shared" si="1171"/>
        <v>0</v>
      </c>
      <c r="D891" s="460">
        <f t="shared" si="1171"/>
        <v>0</v>
      </c>
      <c r="E891" s="460">
        <f t="shared" si="1171"/>
        <v>0</v>
      </c>
      <c r="F891" s="460">
        <f t="shared" si="1171"/>
        <v>0</v>
      </c>
      <c r="G891" s="460">
        <f t="shared" si="1171"/>
        <v>0</v>
      </c>
      <c r="H891" s="460">
        <f t="shared" si="1171"/>
        <v>0</v>
      </c>
      <c r="I891" s="460">
        <f t="shared" si="1171"/>
        <v>0</v>
      </c>
      <c r="J891" s="460">
        <f t="shared" si="1171"/>
        <v>0</v>
      </c>
      <c r="K891" s="460">
        <f t="shared" si="1171"/>
        <v>0</v>
      </c>
      <c r="L891" s="461">
        <f t="shared" si="1171"/>
        <v>0</v>
      </c>
      <c r="M891" s="117"/>
      <c r="N891" s="117"/>
      <c r="O891" s="117"/>
      <c r="P891" s="117"/>
    </row>
    <row r="892" spans="1:16" s="122" customFormat="1" ht="26" x14ac:dyDescent="0.3">
      <c r="A892" s="447" t="s">
        <v>563</v>
      </c>
      <c r="B892" s="652"/>
      <c r="C892" s="652"/>
      <c r="D892" s="652"/>
      <c r="E892" s="652"/>
      <c r="F892" s="652"/>
      <c r="G892" s="652"/>
      <c r="H892" s="652"/>
      <c r="I892" s="652"/>
      <c r="J892" s="652"/>
      <c r="K892" s="652"/>
      <c r="L892" s="653"/>
      <c r="M892" s="117"/>
      <c r="N892" s="117"/>
      <c r="O892" s="117"/>
      <c r="P892" s="117"/>
    </row>
    <row r="893" spans="1:16" s="122" customFormat="1" ht="17.25" customHeight="1" x14ac:dyDescent="0.3">
      <c r="A893" s="436" t="s">
        <v>9</v>
      </c>
      <c r="B893" s="584">
        <f>B897</f>
        <v>64107690</v>
      </c>
      <c r="C893" s="584">
        <f t="shared" ref="C893:L893" si="1172">C897</f>
        <v>0</v>
      </c>
      <c r="D893" s="584">
        <f t="shared" si="1172"/>
        <v>0</v>
      </c>
      <c r="E893" s="584">
        <f t="shared" si="1172"/>
        <v>0</v>
      </c>
      <c r="F893" s="584">
        <f t="shared" si="1172"/>
        <v>0</v>
      </c>
      <c r="G893" s="584">
        <f t="shared" si="1172"/>
        <v>10684615</v>
      </c>
      <c r="H893" s="584">
        <f t="shared" si="1172"/>
        <v>10684615</v>
      </c>
      <c r="I893" s="584">
        <f t="shared" si="1172"/>
        <v>10684615</v>
      </c>
      <c r="J893" s="584">
        <f t="shared" si="1172"/>
        <v>10684615</v>
      </c>
      <c r="K893" s="584">
        <f t="shared" si="1172"/>
        <v>10684615</v>
      </c>
      <c r="L893" s="585">
        <f t="shared" si="1172"/>
        <v>10684615</v>
      </c>
      <c r="M893" s="117"/>
      <c r="N893" s="117"/>
      <c r="O893" s="117"/>
      <c r="P893" s="117"/>
    </row>
    <row r="894" spans="1:16" hidden="1" x14ac:dyDescent="0.3">
      <c r="A894" s="433" t="s">
        <v>10</v>
      </c>
      <c r="B894" s="434"/>
      <c r="C894" s="434"/>
      <c r="D894" s="434"/>
      <c r="E894" s="434"/>
      <c r="F894" s="434"/>
      <c r="G894" s="434"/>
      <c r="H894" s="434"/>
      <c r="I894" s="434"/>
      <c r="J894" s="434"/>
      <c r="K894" s="434"/>
      <c r="L894" s="435"/>
    </row>
    <row r="895" spans="1:16" hidden="1" x14ac:dyDescent="0.3">
      <c r="A895" s="433" t="s">
        <v>11</v>
      </c>
      <c r="B895" s="434"/>
      <c r="C895" s="434"/>
      <c r="D895" s="434"/>
      <c r="E895" s="434"/>
      <c r="F895" s="434"/>
      <c r="G895" s="434"/>
      <c r="H895" s="434"/>
      <c r="I895" s="434"/>
      <c r="J895" s="434"/>
      <c r="K895" s="434"/>
      <c r="L895" s="435"/>
    </row>
    <row r="896" spans="1:16" ht="26" hidden="1" x14ac:dyDescent="0.3">
      <c r="A896" s="433" t="s">
        <v>12</v>
      </c>
      <c r="B896" s="434"/>
      <c r="C896" s="434"/>
      <c r="D896" s="434"/>
      <c r="E896" s="434"/>
      <c r="F896" s="434"/>
      <c r="G896" s="434"/>
      <c r="H896" s="434"/>
      <c r="I896" s="434"/>
      <c r="J896" s="434"/>
      <c r="K896" s="434"/>
      <c r="L896" s="435"/>
    </row>
    <row r="897" spans="1:55" s="122" customFormat="1" x14ac:dyDescent="0.3">
      <c r="A897" s="436" t="s">
        <v>13</v>
      </c>
      <c r="B897" s="584">
        <f>B899+B900</f>
        <v>64107690</v>
      </c>
      <c r="C897" s="584">
        <f t="shared" ref="C897:L897" si="1173">C899+C900</f>
        <v>0</v>
      </c>
      <c r="D897" s="584">
        <f t="shared" si="1173"/>
        <v>0</v>
      </c>
      <c r="E897" s="584">
        <f t="shared" si="1173"/>
        <v>0</v>
      </c>
      <c r="F897" s="584">
        <f t="shared" si="1173"/>
        <v>0</v>
      </c>
      <c r="G897" s="584">
        <f t="shared" si="1173"/>
        <v>10684615</v>
      </c>
      <c r="H897" s="584">
        <f t="shared" si="1173"/>
        <v>10684615</v>
      </c>
      <c r="I897" s="584">
        <f t="shared" si="1173"/>
        <v>10684615</v>
      </c>
      <c r="J897" s="584">
        <f t="shared" si="1173"/>
        <v>10684615</v>
      </c>
      <c r="K897" s="584">
        <f t="shared" si="1173"/>
        <v>10684615</v>
      </c>
      <c r="L897" s="585">
        <f t="shared" si="1173"/>
        <v>10684615</v>
      </c>
      <c r="M897" s="117"/>
      <c r="N897" s="117"/>
      <c r="O897" s="117"/>
      <c r="P897" s="117"/>
    </row>
    <row r="898" spans="1:55" x14ac:dyDescent="0.3">
      <c r="A898" s="433" t="s">
        <v>14</v>
      </c>
      <c r="B898" s="434"/>
      <c r="C898" s="434"/>
      <c r="D898" s="434"/>
      <c r="E898" s="434"/>
      <c r="F898" s="434"/>
      <c r="G898" s="434"/>
      <c r="H898" s="434"/>
      <c r="I898" s="434"/>
      <c r="J898" s="434"/>
      <c r="K898" s="434"/>
      <c r="L898" s="435"/>
    </row>
    <row r="899" spans="1:55" hidden="1" x14ac:dyDescent="0.3">
      <c r="A899" s="433" t="s">
        <v>15</v>
      </c>
      <c r="B899" s="437">
        <f t="shared" ref="B899:L899" si="1174">B911+B915</f>
        <v>0</v>
      </c>
      <c r="C899" s="437">
        <f t="shared" si="1174"/>
        <v>0</v>
      </c>
      <c r="D899" s="437">
        <f t="shared" si="1174"/>
        <v>0</v>
      </c>
      <c r="E899" s="437">
        <f t="shared" si="1174"/>
        <v>0</v>
      </c>
      <c r="F899" s="437">
        <f t="shared" si="1174"/>
        <v>0</v>
      </c>
      <c r="G899" s="437">
        <f t="shared" si="1174"/>
        <v>0</v>
      </c>
      <c r="H899" s="437">
        <f t="shared" si="1174"/>
        <v>0</v>
      </c>
      <c r="I899" s="437">
        <f t="shared" si="1174"/>
        <v>0</v>
      </c>
      <c r="J899" s="437">
        <f t="shared" si="1174"/>
        <v>0</v>
      </c>
      <c r="K899" s="437">
        <f t="shared" si="1174"/>
        <v>0</v>
      </c>
      <c r="L899" s="438">
        <f t="shared" si="1174"/>
        <v>0</v>
      </c>
    </row>
    <row r="900" spans="1:55" ht="52.5" thickBot="1" x14ac:dyDescent="0.35">
      <c r="A900" s="440" t="s">
        <v>16</v>
      </c>
      <c r="B900" s="441">
        <f t="shared" ref="B900:L900" si="1175">B912+B916</f>
        <v>64107690</v>
      </c>
      <c r="C900" s="441">
        <f t="shared" si="1175"/>
        <v>0</v>
      </c>
      <c r="D900" s="441">
        <f t="shared" si="1175"/>
        <v>0</v>
      </c>
      <c r="E900" s="441">
        <f t="shared" si="1175"/>
        <v>0</v>
      </c>
      <c r="F900" s="441">
        <f t="shared" si="1175"/>
        <v>0</v>
      </c>
      <c r="G900" s="441">
        <f t="shared" si="1175"/>
        <v>10684615</v>
      </c>
      <c r="H900" s="441">
        <f t="shared" si="1175"/>
        <v>10684615</v>
      </c>
      <c r="I900" s="441">
        <f t="shared" si="1175"/>
        <v>10684615</v>
      </c>
      <c r="J900" s="441">
        <f t="shared" si="1175"/>
        <v>10684615</v>
      </c>
      <c r="K900" s="441">
        <f t="shared" si="1175"/>
        <v>10684615</v>
      </c>
      <c r="L900" s="442">
        <f t="shared" si="1175"/>
        <v>10684615</v>
      </c>
    </row>
    <row r="901" spans="1:55" s="397" customFormat="1" x14ac:dyDescent="0.3">
      <c r="A901" s="454" t="s">
        <v>461</v>
      </c>
      <c r="B901" s="455"/>
      <c r="C901" s="455"/>
      <c r="D901" s="455"/>
      <c r="E901" s="455"/>
      <c r="F901" s="455"/>
      <c r="G901" s="455"/>
      <c r="H901" s="455"/>
      <c r="I901" s="455"/>
      <c r="J901" s="455"/>
      <c r="K901" s="455"/>
      <c r="L901" s="456"/>
      <c r="M901" s="117"/>
      <c r="N901" s="117"/>
      <c r="O901" s="117"/>
      <c r="P901" s="117"/>
    </row>
    <row r="902" spans="1:55" s="397" customFormat="1" x14ac:dyDescent="0.3">
      <c r="A902" s="252" t="s">
        <v>462</v>
      </c>
      <c r="B902" s="248"/>
      <c r="C902" s="248"/>
      <c r="D902" s="248"/>
      <c r="E902" s="248"/>
      <c r="F902" s="248"/>
      <c r="G902" s="248"/>
      <c r="H902" s="248"/>
      <c r="I902" s="248"/>
      <c r="J902" s="248"/>
      <c r="K902" s="248"/>
      <c r="L902" s="249"/>
      <c r="M902" s="117"/>
      <c r="N902" s="117"/>
      <c r="O902" s="117"/>
      <c r="P902" s="117"/>
    </row>
    <row r="903" spans="1:55" s="486" customFormat="1" x14ac:dyDescent="0.3">
      <c r="A903" s="502" t="s">
        <v>464</v>
      </c>
      <c r="B903" s="451">
        <f>B910</f>
        <v>52200000</v>
      </c>
      <c r="C903" s="451">
        <f t="shared" ref="C903:L903" si="1176">C910</f>
        <v>0</v>
      </c>
      <c r="D903" s="451">
        <f t="shared" si="1176"/>
        <v>0</v>
      </c>
      <c r="E903" s="451">
        <f t="shared" si="1176"/>
        <v>0</v>
      </c>
      <c r="F903" s="451">
        <f t="shared" si="1176"/>
        <v>0</v>
      </c>
      <c r="G903" s="451">
        <f t="shared" si="1176"/>
        <v>8700000</v>
      </c>
      <c r="H903" s="451">
        <f t="shared" si="1176"/>
        <v>8700000</v>
      </c>
      <c r="I903" s="451">
        <f t="shared" si="1176"/>
        <v>8700000</v>
      </c>
      <c r="J903" s="451">
        <f t="shared" si="1176"/>
        <v>8700000</v>
      </c>
      <c r="K903" s="451">
        <f t="shared" si="1176"/>
        <v>8700000</v>
      </c>
      <c r="L903" s="479">
        <f t="shared" si="1176"/>
        <v>8700000</v>
      </c>
      <c r="M903" s="117"/>
      <c r="N903" s="117"/>
      <c r="O903" s="117"/>
      <c r="P903" s="117"/>
    </row>
    <row r="904" spans="1:55" s="486" customFormat="1" hidden="1" x14ac:dyDescent="0.3">
      <c r="A904" s="478" t="s">
        <v>15</v>
      </c>
      <c r="B904" s="452">
        <f t="shared" ref="B904:L904" si="1177">B911</f>
        <v>0</v>
      </c>
      <c r="C904" s="452">
        <f t="shared" si="1177"/>
        <v>0</v>
      </c>
      <c r="D904" s="452">
        <f t="shared" si="1177"/>
        <v>0</v>
      </c>
      <c r="E904" s="452">
        <f t="shared" si="1177"/>
        <v>0</v>
      </c>
      <c r="F904" s="452">
        <f t="shared" si="1177"/>
        <v>0</v>
      </c>
      <c r="G904" s="452">
        <f t="shared" si="1177"/>
        <v>0</v>
      </c>
      <c r="H904" s="452">
        <f t="shared" si="1177"/>
        <v>0</v>
      </c>
      <c r="I904" s="452">
        <f t="shared" si="1177"/>
        <v>0</v>
      </c>
      <c r="J904" s="452">
        <f t="shared" si="1177"/>
        <v>0</v>
      </c>
      <c r="K904" s="452">
        <f t="shared" si="1177"/>
        <v>0</v>
      </c>
      <c r="L904" s="459">
        <f t="shared" si="1177"/>
        <v>0</v>
      </c>
      <c r="M904" s="117"/>
      <c r="N904" s="117"/>
      <c r="O904" s="117"/>
      <c r="P904" s="117"/>
    </row>
    <row r="905" spans="1:55" s="486" customFormat="1" ht="52" x14ac:dyDescent="0.3">
      <c r="A905" s="478" t="s">
        <v>16</v>
      </c>
      <c r="B905" s="452">
        <f t="shared" ref="B905:L905" si="1178">B912</f>
        <v>52200000</v>
      </c>
      <c r="C905" s="452">
        <f t="shared" si="1178"/>
        <v>0</v>
      </c>
      <c r="D905" s="452">
        <f t="shared" si="1178"/>
        <v>0</v>
      </c>
      <c r="E905" s="452">
        <f t="shared" si="1178"/>
        <v>0</v>
      </c>
      <c r="F905" s="452">
        <f t="shared" si="1178"/>
        <v>0</v>
      </c>
      <c r="G905" s="452">
        <f t="shared" si="1178"/>
        <v>8700000</v>
      </c>
      <c r="H905" s="452">
        <f t="shared" si="1178"/>
        <v>8700000</v>
      </c>
      <c r="I905" s="452">
        <f t="shared" si="1178"/>
        <v>8700000</v>
      </c>
      <c r="J905" s="452">
        <f t="shared" si="1178"/>
        <v>8700000</v>
      </c>
      <c r="K905" s="452">
        <f t="shared" si="1178"/>
        <v>8700000</v>
      </c>
      <c r="L905" s="459">
        <f t="shared" si="1178"/>
        <v>8700000</v>
      </c>
      <c r="M905" s="117"/>
      <c r="N905" s="117"/>
      <c r="O905" s="117"/>
      <c r="P905" s="117"/>
    </row>
    <row r="906" spans="1:55" s="486" customFormat="1" ht="13.5" customHeight="1" x14ac:dyDescent="0.3">
      <c r="A906" s="497" t="s">
        <v>466</v>
      </c>
      <c r="B906" s="451">
        <f>B914</f>
        <v>11907690</v>
      </c>
      <c r="C906" s="451">
        <f t="shared" ref="C906:L906" si="1179">C914</f>
        <v>0</v>
      </c>
      <c r="D906" s="451">
        <f t="shared" si="1179"/>
        <v>0</v>
      </c>
      <c r="E906" s="451">
        <f t="shared" si="1179"/>
        <v>0</v>
      </c>
      <c r="F906" s="451">
        <f t="shared" si="1179"/>
        <v>0</v>
      </c>
      <c r="G906" s="451">
        <f t="shared" si="1179"/>
        <v>1984615</v>
      </c>
      <c r="H906" s="451">
        <f t="shared" si="1179"/>
        <v>1984615</v>
      </c>
      <c r="I906" s="451">
        <f t="shared" si="1179"/>
        <v>1984615</v>
      </c>
      <c r="J906" s="451">
        <f t="shared" si="1179"/>
        <v>1984615</v>
      </c>
      <c r="K906" s="451">
        <f t="shared" si="1179"/>
        <v>1984615</v>
      </c>
      <c r="L906" s="479">
        <f t="shared" si="1179"/>
        <v>1984615</v>
      </c>
      <c r="M906" s="117"/>
      <c r="N906" s="117"/>
      <c r="O906" s="117"/>
      <c r="P906" s="117"/>
      <c r="Q906" s="520"/>
      <c r="R906" s="520"/>
      <c r="S906" s="520"/>
      <c r="T906" s="520"/>
      <c r="U906" s="520"/>
      <c r="V906" s="520"/>
      <c r="W906" s="520"/>
      <c r="X906" s="520"/>
      <c r="Y906" s="520"/>
      <c r="Z906" s="520"/>
      <c r="AA906" s="520"/>
      <c r="AB906" s="520"/>
      <c r="AC906" s="520"/>
      <c r="AD906" s="520"/>
      <c r="AE906" s="520"/>
      <c r="AF906" s="520"/>
      <c r="AG906" s="520"/>
      <c r="AH906" s="520"/>
      <c r="AI906" s="520"/>
      <c r="AJ906" s="520"/>
      <c r="AK906" s="520"/>
      <c r="AL906" s="520"/>
      <c r="AM906" s="520"/>
      <c r="AN906" s="520"/>
      <c r="AO906" s="520"/>
      <c r="AP906" s="520"/>
      <c r="AQ906" s="520"/>
      <c r="AR906" s="520"/>
      <c r="AS906" s="520"/>
      <c r="AT906" s="520"/>
      <c r="AU906" s="520"/>
      <c r="AV906" s="520"/>
      <c r="AW906" s="520"/>
      <c r="AX906" s="520"/>
      <c r="AY906" s="520"/>
      <c r="AZ906" s="520"/>
      <c r="BA906" s="520"/>
      <c r="BB906" s="520"/>
      <c r="BC906" s="520"/>
    </row>
    <row r="907" spans="1:55" s="397" customFormat="1" hidden="1" x14ac:dyDescent="0.3">
      <c r="A907" s="252" t="s">
        <v>15</v>
      </c>
      <c r="B907" s="463">
        <f t="shared" ref="B907:L908" si="1180">B915</f>
        <v>0</v>
      </c>
      <c r="C907" s="463">
        <f t="shared" si="1180"/>
        <v>0</v>
      </c>
      <c r="D907" s="463">
        <f t="shared" si="1180"/>
        <v>0</v>
      </c>
      <c r="E907" s="463">
        <f t="shared" si="1180"/>
        <v>0</v>
      </c>
      <c r="F907" s="463">
        <f t="shared" si="1180"/>
        <v>0</v>
      </c>
      <c r="G907" s="463">
        <f t="shared" si="1180"/>
        <v>0</v>
      </c>
      <c r="H907" s="463">
        <f t="shared" si="1180"/>
        <v>0</v>
      </c>
      <c r="I907" s="463">
        <f t="shared" si="1180"/>
        <v>0</v>
      </c>
      <c r="J907" s="463">
        <f t="shared" si="1180"/>
        <v>0</v>
      </c>
      <c r="K907" s="463">
        <f t="shared" si="1180"/>
        <v>0</v>
      </c>
      <c r="L907" s="493">
        <f t="shared" si="1180"/>
        <v>0</v>
      </c>
      <c r="M907" s="117"/>
      <c r="N907" s="117"/>
      <c r="O907" s="117"/>
      <c r="P907" s="117"/>
    </row>
    <row r="908" spans="1:55" s="397" customFormat="1" ht="52.5" thickBot="1" x14ac:dyDescent="0.35">
      <c r="A908" s="521" t="s">
        <v>16</v>
      </c>
      <c r="B908" s="522">
        <f t="shared" si="1180"/>
        <v>11907690</v>
      </c>
      <c r="C908" s="522">
        <f t="shared" si="1180"/>
        <v>0</v>
      </c>
      <c r="D908" s="522">
        <f t="shared" si="1180"/>
        <v>0</v>
      </c>
      <c r="E908" s="522">
        <f t="shared" si="1180"/>
        <v>0</v>
      </c>
      <c r="F908" s="522">
        <f t="shared" si="1180"/>
        <v>0</v>
      </c>
      <c r="G908" s="522">
        <f t="shared" si="1180"/>
        <v>1984615</v>
      </c>
      <c r="H908" s="522">
        <f t="shared" si="1180"/>
        <v>1984615</v>
      </c>
      <c r="I908" s="522">
        <f t="shared" si="1180"/>
        <v>1984615</v>
      </c>
      <c r="J908" s="522">
        <f t="shared" si="1180"/>
        <v>1984615</v>
      </c>
      <c r="K908" s="522">
        <f t="shared" si="1180"/>
        <v>1984615</v>
      </c>
      <c r="L908" s="532">
        <f t="shared" si="1180"/>
        <v>1984615</v>
      </c>
      <c r="M908" s="117"/>
      <c r="N908" s="117"/>
      <c r="O908" s="117"/>
      <c r="P908" s="117"/>
    </row>
    <row r="909" spans="1:55" s="122" customFormat="1" ht="104" x14ac:dyDescent="0.3">
      <c r="A909" s="490" t="s">
        <v>564</v>
      </c>
      <c r="B909" s="491">
        <f>B911+B912</f>
        <v>52200000</v>
      </c>
      <c r="C909" s="491">
        <f t="shared" ref="C909" si="1181">C911+C912</f>
        <v>0</v>
      </c>
      <c r="D909" s="491">
        <f t="shared" ref="D909" si="1182">D911+D912</f>
        <v>0</v>
      </c>
      <c r="E909" s="491">
        <f t="shared" ref="E909" si="1183">E911+E912</f>
        <v>0</v>
      </c>
      <c r="F909" s="491">
        <f t="shared" ref="F909" si="1184">F911+F912</f>
        <v>0</v>
      </c>
      <c r="G909" s="491">
        <f t="shared" ref="G909" si="1185">G911+G912</f>
        <v>8700000</v>
      </c>
      <c r="H909" s="491">
        <f t="shared" ref="H909" si="1186">H911+H912</f>
        <v>8700000</v>
      </c>
      <c r="I909" s="491">
        <f t="shared" ref="I909" si="1187">I911+I912</f>
        <v>8700000</v>
      </c>
      <c r="J909" s="491">
        <f t="shared" ref="J909" si="1188">J911+J912</f>
        <v>8700000</v>
      </c>
      <c r="K909" s="491">
        <f t="shared" ref="K909" si="1189">K911+K912</f>
        <v>8700000</v>
      </c>
      <c r="L909" s="492">
        <f t="shared" ref="L909" si="1190">L911+L912</f>
        <v>8700000</v>
      </c>
      <c r="M909" s="117"/>
      <c r="N909" s="117"/>
      <c r="O909" s="117"/>
      <c r="P909" s="117"/>
    </row>
    <row r="910" spans="1:55" s="467" customFormat="1" x14ac:dyDescent="0.3">
      <c r="A910" s="547" t="s">
        <v>464</v>
      </c>
      <c r="B910" s="545">
        <f>B911+B912</f>
        <v>52200000</v>
      </c>
      <c r="C910" s="545">
        <f t="shared" ref="C910:L910" si="1191">C911+C912</f>
        <v>0</v>
      </c>
      <c r="D910" s="545">
        <f t="shared" si="1191"/>
        <v>0</v>
      </c>
      <c r="E910" s="545">
        <f t="shared" si="1191"/>
        <v>0</v>
      </c>
      <c r="F910" s="545">
        <f t="shared" si="1191"/>
        <v>0</v>
      </c>
      <c r="G910" s="545">
        <f t="shared" si="1191"/>
        <v>8700000</v>
      </c>
      <c r="H910" s="545">
        <f t="shared" si="1191"/>
        <v>8700000</v>
      </c>
      <c r="I910" s="545">
        <f t="shared" si="1191"/>
        <v>8700000</v>
      </c>
      <c r="J910" s="545">
        <f t="shared" si="1191"/>
        <v>8700000</v>
      </c>
      <c r="K910" s="545">
        <f t="shared" si="1191"/>
        <v>8700000</v>
      </c>
      <c r="L910" s="546">
        <f t="shared" si="1191"/>
        <v>8700000</v>
      </c>
      <c r="M910" s="117"/>
      <c r="N910" s="117"/>
      <c r="O910" s="117"/>
      <c r="P910" s="117"/>
    </row>
    <row r="911" spans="1:55" s="122" customFormat="1" hidden="1" x14ac:dyDescent="0.3">
      <c r="A911" s="406" t="s">
        <v>15</v>
      </c>
      <c r="B911" s="407">
        <v>0</v>
      </c>
      <c r="C911" s="407">
        <v>0</v>
      </c>
      <c r="D911" s="407">
        <v>0</v>
      </c>
      <c r="E911" s="407">
        <v>0</v>
      </c>
      <c r="F911" s="407">
        <v>0</v>
      </c>
      <c r="G911" s="407">
        <f>$B$911/6</f>
        <v>0</v>
      </c>
      <c r="H911" s="407">
        <f t="shared" ref="H911:L911" si="1192">$B$911/6</f>
        <v>0</v>
      </c>
      <c r="I911" s="407">
        <f t="shared" si="1192"/>
        <v>0</v>
      </c>
      <c r="J911" s="407">
        <f t="shared" si="1192"/>
        <v>0</v>
      </c>
      <c r="K911" s="407">
        <f t="shared" si="1192"/>
        <v>0</v>
      </c>
      <c r="L911" s="408">
        <f t="shared" si="1192"/>
        <v>0</v>
      </c>
      <c r="M911" s="117"/>
      <c r="N911" s="117"/>
      <c r="O911" s="117"/>
      <c r="P911" s="117"/>
    </row>
    <row r="912" spans="1:55" s="122" customFormat="1" ht="52" x14ac:dyDescent="0.3">
      <c r="A912" s="406" t="s">
        <v>16</v>
      </c>
      <c r="B912" s="407">
        <f>'3.PIELIKUMS'!J101</f>
        <v>52200000</v>
      </c>
      <c r="C912" s="407">
        <v>0</v>
      </c>
      <c r="D912" s="407">
        <v>0</v>
      </c>
      <c r="E912" s="407">
        <v>0</v>
      </c>
      <c r="F912" s="407">
        <v>0</v>
      </c>
      <c r="G912" s="407">
        <f>$B$912/6</f>
        <v>8700000</v>
      </c>
      <c r="H912" s="407">
        <f t="shared" ref="H912:L912" si="1193">$B$912/6</f>
        <v>8700000</v>
      </c>
      <c r="I912" s="407">
        <f t="shared" si="1193"/>
        <v>8700000</v>
      </c>
      <c r="J912" s="407">
        <f t="shared" si="1193"/>
        <v>8700000</v>
      </c>
      <c r="K912" s="407">
        <f t="shared" si="1193"/>
        <v>8700000</v>
      </c>
      <c r="L912" s="408">
        <f t="shared" si="1193"/>
        <v>8700000</v>
      </c>
      <c r="M912" s="117"/>
      <c r="N912" s="117"/>
      <c r="O912" s="117"/>
      <c r="P912" s="117"/>
    </row>
    <row r="913" spans="1:55" s="122" customFormat="1" ht="25.5" customHeight="1" x14ac:dyDescent="0.3">
      <c r="A913" s="402" t="s">
        <v>565</v>
      </c>
      <c r="B913" s="403">
        <f>B915+B916</f>
        <v>11907690</v>
      </c>
      <c r="C913" s="403">
        <f t="shared" ref="C913" si="1194">C915+C916</f>
        <v>0</v>
      </c>
      <c r="D913" s="403">
        <f t="shared" ref="D913" si="1195">D915+D916</f>
        <v>0</v>
      </c>
      <c r="E913" s="403">
        <f t="shared" ref="E913" si="1196">E915+E916</f>
        <v>0</v>
      </c>
      <c r="F913" s="403">
        <f t="shared" ref="F913" si="1197">F915+F916</f>
        <v>0</v>
      </c>
      <c r="G913" s="403">
        <f t="shared" ref="G913" si="1198">G915+G916</f>
        <v>1984615</v>
      </c>
      <c r="H913" s="403">
        <f t="shared" ref="H913" si="1199">H915+H916</f>
        <v>1984615</v>
      </c>
      <c r="I913" s="403">
        <f t="shared" ref="I913" si="1200">I915+I916</f>
        <v>1984615</v>
      </c>
      <c r="J913" s="403">
        <f t="shared" ref="J913" si="1201">J915+J916</f>
        <v>1984615</v>
      </c>
      <c r="K913" s="403">
        <f t="shared" ref="K913" si="1202">K915+K916</f>
        <v>1984615</v>
      </c>
      <c r="L913" s="404">
        <f t="shared" ref="L913" si="1203">L915+L916</f>
        <v>1984615</v>
      </c>
      <c r="M913" s="117"/>
      <c r="N913" s="117"/>
      <c r="O913" s="117"/>
      <c r="P913" s="117"/>
    </row>
    <row r="914" spans="1:55" s="415" customFormat="1" ht="13.5" customHeight="1" x14ac:dyDescent="0.3">
      <c r="A914" s="544" t="s">
        <v>466</v>
      </c>
      <c r="B914" s="545">
        <f>B915+B916</f>
        <v>11907690</v>
      </c>
      <c r="C914" s="545">
        <f t="shared" ref="C914:L914" si="1204">C915+C916</f>
        <v>0</v>
      </c>
      <c r="D914" s="545">
        <f t="shared" si="1204"/>
        <v>0</v>
      </c>
      <c r="E914" s="545">
        <f t="shared" si="1204"/>
        <v>0</v>
      </c>
      <c r="F914" s="545">
        <f t="shared" si="1204"/>
        <v>0</v>
      </c>
      <c r="G914" s="545">
        <f t="shared" si="1204"/>
        <v>1984615</v>
      </c>
      <c r="H914" s="545">
        <f t="shared" si="1204"/>
        <v>1984615</v>
      </c>
      <c r="I914" s="545">
        <f t="shared" si="1204"/>
        <v>1984615</v>
      </c>
      <c r="J914" s="545">
        <f t="shared" si="1204"/>
        <v>1984615</v>
      </c>
      <c r="K914" s="545">
        <f t="shared" si="1204"/>
        <v>1984615</v>
      </c>
      <c r="L914" s="546">
        <f t="shared" si="1204"/>
        <v>1984615</v>
      </c>
      <c r="M914" s="117"/>
      <c r="N914" s="117"/>
      <c r="O914" s="117"/>
      <c r="P914" s="117"/>
      <c r="Q914" s="416"/>
      <c r="R914" s="416"/>
      <c r="S914" s="416"/>
      <c r="T914" s="416"/>
      <c r="U914" s="416"/>
      <c r="V914" s="416"/>
      <c r="W914" s="416"/>
      <c r="X914" s="416"/>
      <c r="Y914" s="416"/>
      <c r="Z914" s="416"/>
      <c r="AA914" s="416"/>
      <c r="AB914" s="416"/>
      <c r="AC914" s="416"/>
      <c r="AD914" s="416"/>
      <c r="AE914" s="416"/>
      <c r="AF914" s="416"/>
      <c r="AG914" s="416"/>
      <c r="AH914" s="416"/>
      <c r="AI914" s="416"/>
      <c r="AJ914" s="416"/>
      <c r="AK914" s="416"/>
      <c r="AL914" s="416"/>
      <c r="AM914" s="416"/>
      <c r="AN914" s="416"/>
      <c r="AO914" s="416"/>
      <c r="AP914" s="416"/>
      <c r="AQ914" s="416"/>
      <c r="AR914" s="416"/>
      <c r="AS914" s="416"/>
      <c r="AT914" s="416"/>
      <c r="AU914" s="416"/>
      <c r="AV914" s="416"/>
      <c r="AW914" s="416"/>
      <c r="AX914" s="416"/>
      <c r="AY914" s="416"/>
      <c r="AZ914" s="416"/>
      <c r="BA914" s="416"/>
      <c r="BB914" s="416"/>
      <c r="BC914" s="416"/>
    </row>
    <row r="915" spans="1:55" s="122" customFormat="1" hidden="1" x14ac:dyDescent="0.3">
      <c r="A915" s="406" t="s">
        <v>15</v>
      </c>
      <c r="B915" s="407">
        <v>0</v>
      </c>
      <c r="C915" s="407">
        <v>0</v>
      </c>
      <c r="D915" s="407">
        <v>0</v>
      </c>
      <c r="E915" s="407">
        <v>0</v>
      </c>
      <c r="F915" s="407">
        <v>0</v>
      </c>
      <c r="G915" s="407">
        <f>$B$915/6</f>
        <v>0</v>
      </c>
      <c r="H915" s="407">
        <f t="shared" ref="H915:L915" si="1205">$B$915/6</f>
        <v>0</v>
      </c>
      <c r="I915" s="407">
        <f t="shared" si="1205"/>
        <v>0</v>
      </c>
      <c r="J915" s="407">
        <f t="shared" si="1205"/>
        <v>0</v>
      </c>
      <c r="K915" s="407">
        <f t="shared" si="1205"/>
        <v>0</v>
      </c>
      <c r="L915" s="408">
        <f t="shared" si="1205"/>
        <v>0</v>
      </c>
      <c r="M915" s="117"/>
      <c r="N915" s="117"/>
      <c r="O915" s="117"/>
      <c r="P915" s="117"/>
    </row>
    <row r="916" spans="1:55" s="122" customFormat="1" ht="52.5" thickBot="1" x14ac:dyDescent="0.35">
      <c r="A916" s="484" t="s">
        <v>16</v>
      </c>
      <c r="B916" s="457">
        <f>'3.PIELIKUMS'!J102</f>
        <v>11907690</v>
      </c>
      <c r="C916" s="457">
        <v>0</v>
      </c>
      <c r="D916" s="457">
        <v>0</v>
      </c>
      <c r="E916" s="457">
        <v>0</v>
      </c>
      <c r="F916" s="457">
        <v>0</v>
      </c>
      <c r="G916" s="457">
        <f>$B$916/6</f>
        <v>1984615</v>
      </c>
      <c r="H916" s="457">
        <f t="shared" ref="H916:L916" si="1206">$B$916/6</f>
        <v>1984615</v>
      </c>
      <c r="I916" s="457">
        <f t="shared" si="1206"/>
        <v>1984615</v>
      </c>
      <c r="J916" s="457">
        <f t="shared" si="1206"/>
        <v>1984615</v>
      </c>
      <c r="K916" s="457">
        <f t="shared" si="1206"/>
        <v>1984615</v>
      </c>
      <c r="L916" s="458">
        <f t="shared" si="1206"/>
        <v>1984615</v>
      </c>
      <c r="M916" s="117"/>
      <c r="N916" s="117"/>
      <c r="O916" s="117"/>
      <c r="P916" s="117"/>
    </row>
    <row r="917" spans="1:55" s="122" customFormat="1" ht="41.5" customHeight="1" x14ac:dyDescent="0.3">
      <c r="A917" s="447" t="s">
        <v>566</v>
      </c>
      <c r="B917" s="652"/>
      <c r="C917" s="652"/>
      <c r="D917" s="652"/>
      <c r="E917" s="652"/>
      <c r="F917" s="652"/>
      <c r="G917" s="652"/>
      <c r="H917" s="652"/>
      <c r="I917" s="652"/>
      <c r="J917" s="652"/>
      <c r="K917" s="652"/>
      <c r="L917" s="653"/>
      <c r="M917" s="117"/>
      <c r="N917" s="117"/>
      <c r="O917" s="117"/>
      <c r="P917" s="117"/>
    </row>
    <row r="918" spans="1:55" s="122" customFormat="1" ht="17.25" customHeight="1" x14ac:dyDescent="0.3">
      <c r="A918" s="436" t="s">
        <v>9</v>
      </c>
      <c r="B918" s="584">
        <f>B922</f>
        <v>44325000</v>
      </c>
      <c r="C918" s="584">
        <f t="shared" ref="C918:L918" si="1207">C922</f>
        <v>0</v>
      </c>
      <c r="D918" s="584">
        <f t="shared" si="1207"/>
        <v>0</v>
      </c>
      <c r="E918" s="584">
        <f t="shared" si="1207"/>
        <v>0</v>
      </c>
      <c r="F918" s="584">
        <f t="shared" si="1207"/>
        <v>0</v>
      </c>
      <c r="G918" s="584">
        <f t="shared" si="1207"/>
        <v>7387500</v>
      </c>
      <c r="H918" s="584">
        <f t="shared" si="1207"/>
        <v>7387500</v>
      </c>
      <c r="I918" s="584">
        <f t="shared" si="1207"/>
        <v>7387500</v>
      </c>
      <c r="J918" s="584">
        <f t="shared" si="1207"/>
        <v>7387500</v>
      </c>
      <c r="K918" s="584">
        <f t="shared" si="1207"/>
        <v>7387500</v>
      </c>
      <c r="L918" s="585">
        <f t="shared" si="1207"/>
        <v>7387500</v>
      </c>
      <c r="M918" s="117"/>
      <c r="N918" s="117"/>
      <c r="O918" s="117"/>
      <c r="P918" s="117"/>
    </row>
    <row r="919" spans="1:55" hidden="1" x14ac:dyDescent="0.3">
      <c r="A919" s="433" t="s">
        <v>10</v>
      </c>
      <c r="B919" s="434"/>
      <c r="C919" s="434"/>
      <c r="D919" s="434"/>
      <c r="E919" s="434"/>
      <c r="F919" s="434"/>
      <c r="G919" s="434"/>
      <c r="H919" s="434"/>
      <c r="I919" s="434"/>
      <c r="J919" s="434"/>
      <c r="K919" s="434"/>
      <c r="L919" s="435"/>
    </row>
    <row r="920" spans="1:55" hidden="1" x14ac:dyDescent="0.3">
      <c r="A920" s="433" t="s">
        <v>11</v>
      </c>
      <c r="B920" s="434"/>
      <c r="C920" s="434"/>
      <c r="D920" s="434"/>
      <c r="E920" s="434"/>
      <c r="F920" s="434"/>
      <c r="G920" s="434"/>
      <c r="H920" s="434"/>
      <c r="I920" s="434"/>
      <c r="J920" s="434"/>
      <c r="K920" s="434"/>
      <c r="L920" s="435"/>
    </row>
    <row r="921" spans="1:55" ht="26" hidden="1" x14ac:dyDescent="0.3">
      <c r="A921" s="433" t="s">
        <v>12</v>
      </c>
      <c r="B921" s="434"/>
      <c r="C921" s="434"/>
      <c r="D921" s="434"/>
      <c r="E921" s="434"/>
      <c r="F921" s="434"/>
      <c r="G921" s="434"/>
      <c r="H921" s="434"/>
      <c r="I921" s="434"/>
      <c r="J921" s="434"/>
      <c r="K921" s="434"/>
      <c r="L921" s="435"/>
    </row>
    <row r="922" spans="1:55" s="122" customFormat="1" x14ac:dyDescent="0.3">
      <c r="A922" s="436" t="s">
        <v>13</v>
      </c>
      <c r="B922" s="584">
        <f>B924+B925</f>
        <v>44325000</v>
      </c>
      <c r="C922" s="584">
        <f t="shared" ref="C922:L922" si="1208">C924+C925</f>
        <v>0</v>
      </c>
      <c r="D922" s="584">
        <f t="shared" si="1208"/>
        <v>0</v>
      </c>
      <c r="E922" s="584">
        <f t="shared" si="1208"/>
        <v>0</v>
      </c>
      <c r="F922" s="584">
        <f t="shared" si="1208"/>
        <v>0</v>
      </c>
      <c r="G922" s="584">
        <f t="shared" si="1208"/>
        <v>7387500</v>
      </c>
      <c r="H922" s="584">
        <f t="shared" si="1208"/>
        <v>7387500</v>
      </c>
      <c r="I922" s="584">
        <f t="shared" si="1208"/>
        <v>7387500</v>
      </c>
      <c r="J922" s="584">
        <f t="shared" si="1208"/>
        <v>7387500</v>
      </c>
      <c r="K922" s="584">
        <f t="shared" si="1208"/>
        <v>7387500</v>
      </c>
      <c r="L922" s="585">
        <f t="shared" si="1208"/>
        <v>7387500</v>
      </c>
      <c r="M922" s="117"/>
      <c r="N922" s="117"/>
      <c r="O922" s="117"/>
      <c r="P922" s="117"/>
    </row>
    <row r="923" spans="1:55" x14ac:dyDescent="0.3">
      <c r="A923" s="433" t="s">
        <v>14</v>
      </c>
      <c r="B923" s="434"/>
      <c r="C923" s="434"/>
      <c r="D923" s="434"/>
      <c r="E923" s="434"/>
      <c r="F923" s="434"/>
      <c r="G923" s="434"/>
      <c r="H923" s="434"/>
      <c r="I923" s="434"/>
      <c r="J923" s="434"/>
      <c r="K923" s="434"/>
      <c r="L923" s="435"/>
    </row>
    <row r="924" spans="1:55" x14ac:dyDescent="0.3">
      <c r="A924" s="433" t="s">
        <v>15</v>
      </c>
      <c r="B924" s="437">
        <f>B942+B946+B950+B954</f>
        <v>3000000</v>
      </c>
      <c r="C924" s="437">
        <f t="shared" ref="C924:L924" si="1209">C942+C946+C950+C954</f>
        <v>0</v>
      </c>
      <c r="D924" s="437">
        <f t="shared" si="1209"/>
        <v>0</v>
      </c>
      <c r="E924" s="437">
        <f t="shared" si="1209"/>
        <v>0</v>
      </c>
      <c r="F924" s="437">
        <f t="shared" si="1209"/>
        <v>0</v>
      </c>
      <c r="G924" s="437">
        <f t="shared" si="1209"/>
        <v>500000</v>
      </c>
      <c r="H924" s="437">
        <f t="shared" si="1209"/>
        <v>500000</v>
      </c>
      <c r="I924" s="437">
        <f t="shared" si="1209"/>
        <v>500000</v>
      </c>
      <c r="J924" s="437">
        <f t="shared" si="1209"/>
        <v>500000</v>
      </c>
      <c r="K924" s="437">
        <f t="shared" si="1209"/>
        <v>500000</v>
      </c>
      <c r="L924" s="438">
        <f t="shared" si="1209"/>
        <v>500000</v>
      </c>
    </row>
    <row r="925" spans="1:55" ht="52.5" thickBot="1" x14ac:dyDescent="0.35">
      <c r="A925" s="440" t="s">
        <v>16</v>
      </c>
      <c r="B925" s="441">
        <f>B943+B947+B951+B955</f>
        <v>41325000</v>
      </c>
      <c r="C925" s="441">
        <f t="shared" ref="C925:L925" si="1210">C943+C947+C951+C955</f>
        <v>0</v>
      </c>
      <c r="D925" s="441">
        <f t="shared" si="1210"/>
        <v>0</v>
      </c>
      <c r="E925" s="441">
        <f t="shared" si="1210"/>
        <v>0</v>
      </c>
      <c r="F925" s="441">
        <f t="shared" si="1210"/>
        <v>0</v>
      </c>
      <c r="G925" s="441">
        <f t="shared" si="1210"/>
        <v>6887500</v>
      </c>
      <c r="H925" s="441">
        <f t="shared" si="1210"/>
        <v>6887500</v>
      </c>
      <c r="I925" s="441">
        <f t="shared" si="1210"/>
        <v>6887500</v>
      </c>
      <c r="J925" s="441">
        <f t="shared" si="1210"/>
        <v>6887500</v>
      </c>
      <c r="K925" s="441">
        <f t="shared" si="1210"/>
        <v>6887500</v>
      </c>
      <c r="L925" s="442">
        <f t="shared" si="1210"/>
        <v>6887500</v>
      </c>
    </row>
    <row r="926" spans="1:55" s="397" customFormat="1" x14ac:dyDescent="0.3">
      <c r="A926" s="475" t="s">
        <v>461</v>
      </c>
      <c r="B926" s="476"/>
      <c r="C926" s="476"/>
      <c r="D926" s="476"/>
      <c r="E926" s="476"/>
      <c r="F926" s="476"/>
      <c r="G926" s="476"/>
      <c r="H926" s="476"/>
      <c r="I926" s="476"/>
      <c r="J926" s="476"/>
      <c r="K926" s="476"/>
      <c r="L926" s="477"/>
      <c r="M926" s="117"/>
      <c r="N926" s="117"/>
      <c r="O926" s="117"/>
      <c r="P926" s="117"/>
    </row>
    <row r="927" spans="1:55" s="397" customFormat="1" x14ac:dyDescent="0.3">
      <c r="A927" s="478" t="s">
        <v>462</v>
      </c>
      <c r="B927" s="451"/>
      <c r="C927" s="451"/>
      <c r="D927" s="451"/>
      <c r="E927" s="451"/>
      <c r="F927" s="451"/>
      <c r="G927" s="451"/>
      <c r="H927" s="451"/>
      <c r="I927" s="451"/>
      <c r="J927" s="451"/>
      <c r="K927" s="451"/>
      <c r="L927" s="479"/>
      <c r="M927" s="117"/>
      <c r="N927" s="117"/>
      <c r="O927" s="117"/>
      <c r="P927" s="117"/>
    </row>
    <row r="928" spans="1:55" s="466" customFormat="1" x14ac:dyDescent="0.3">
      <c r="A928" s="502" t="s">
        <v>463</v>
      </c>
      <c r="B928" s="451">
        <f>B953</f>
        <v>4305000</v>
      </c>
      <c r="C928" s="451">
        <f t="shared" ref="C928:L928" si="1211">C953</f>
        <v>0</v>
      </c>
      <c r="D928" s="451">
        <f t="shared" si="1211"/>
        <v>0</v>
      </c>
      <c r="E928" s="451">
        <f t="shared" si="1211"/>
        <v>0</v>
      </c>
      <c r="F928" s="451">
        <f t="shared" si="1211"/>
        <v>0</v>
      </c>
      <c r="G928" s="451">
        <f t="shared" si="1211"/>
        <v>717500</v>
      </c>
      <c r="H928" s="451">
        <f t="shared" si="1211"/>
        <v>717500</v>
      </c>
      <c r="I928" s="451">
        <f t="shared" si="1211"/>
        <v>717500</v>
      </c>
      <c r="J928" s="451">
        <f t="shared" si="1211"/>
        <v>717500</v>
      </c>
      <c r="K928" s="451">
        <f t="shared" si="1211"/>
        <v>717500</v>
      </c>
      <c r="L928" s="479">
        <f t="shared" si="1211"/>
        <v>717500</v>
      </c>
      <c r="M928" s="117"/>
      <c r="N928" s="117"/>
      <c r="O928" s="117"/>
      <c r="P928" s="117"/>
    </row>
    <row r="929" spans="1:55" s="250" customFormat="1" x14ac:dyDescent="0.3">
      <c r="A929" s="478" t="s">
        <v>15</v>
      </c>
      <c r="B929" s="452">
        <f t="shared" ref="B929:L929" si="1212">B954</f>
        <v>3000000</v>
      </c>
      <c r="C929" s="452">
        <f t="shared" si="1212"/>
        <v>0</v>
      </c>
      <c r="D929" s="452">
        <f t="shared" si="1212"/>
        <v>0</v>
      </c>
      <c r="E929" s="452">
        <f t="shared" si="1212"/>
        <v>0</v>
      </c>
      <c r="F929" s="452">
        <f t="shared" si="1212"/>
        <v>0</v>
      </c>
      <c r="G929" s="452">
        <f t="shared" si="1212"/>
        <v>500000</v>
      </c>
      <c r="H929" s="452">
        <f t="shared" si="1212"/>
        <v>500000</v>
      </c>
      <c r="I929" s="452">
        <f t="shared" si="1212"/>
        <v>500000</v>
      </c>
      <c r="J929" s="452">
        <f t="shared" si="1212"/>
        <v>500000</v>
      </c>
      <c r="K929" s="452">
        <f t="shared" si="1212"/>
        <v>500000</v>
      </c>
      <c r="L929" s="459">
        <f t="shared" si="1212"/>
        <v>500000</v>
      </c>
      <c r="M929" s="117"/>
      <c r="N929" s="117"/>
      <c r="O929" s="117"/>
      <c r="P929" s="117"/>
    </row>
    <row r="930" spans="1:55" s="250" customFormat="1" ht="52" x14ac:dyDescent="0.3">
      <c r="A930" s="478" t="s">
        <v>16</v>
      </c>
      <c r="B930" s="452">
        <f t="shared" ref="B930:L930" si="1213">B955</f>
        <v>1305000</v>
      </c>
      <c r="C930" s="452">
        <f t="shared" si="1213"/>
        <v>0</v>
      </c>
      <c r="D930" s="452">
        <f t="shared" si="1213"/>
        <v>0</v>
      </c>
      <c r="E930" s="452">
        <f t="shared" si="1213"/>
        <v>0</v>
      </c>
      <c r="F930" s="452">
        <f t="shared" si="1213"/>
        <v>0</v>
      </c>
      <c r="G930" s="452">
        <f t="shared" si="1213"/>
        <v>217500</v>
      </c>
      <c r="H930" s="452">
        <f t="shared" si="1213"/>
        <v>217500</v>
      </c>
      <c r="I930" s="452">
        <f t="shared" si="1213"/>
        <v>217500</v>
      </c>
      <c r="J930" s="452">
        <f t="shared" si="1213"/>
        <v>217500</v>
      </c>
      <c r="K930" s="452">
        <f t="shared" si="1213"/>
        <v>217500</v>
      </c>
      <c r="L930" s="459">
        <f t="shared" si="1213"/>
        <v>217500</v>
      </c>
      <c r="M930" s="117"/>
      <c r="N930" s="117"/>
      <c r="O930" s="117"/>
      <c r="P930" s="117"/>
    </row>
    <row r="931" spans="1:55" s="466" customFormat="1" x14ac:dyDescent="0.3">
      <c r="A931" s="502" t="s">
        <v>464</v>
      </c>
      <c r="B931" s="451">
        <f>B949</f>
        <v>0</v>
      </c>
      <c r="C931" s="451">
        <f t="shared" ref="C931:L931" si="1214">C949</f>
        <v>0</v>
      </c>
      <c r="D931" s="451">
        <f t="shared" si="1214"/>
        <v>0</v>
      </c>
      <c r="E931" s="451">
        <f t="shared" si="1214"/>
        <v>0</v>
      </c>
      <c r="F931" s="451">
        <f t="shared" si="1214"/>
        <v>0</v>
      </c>
      <c r="G931" s="451">
        <f t="shared" si="1214"/>
        <v>0</v>
      </c>
      <c r="H931" s="451">
        <f t="shared" si="1214"/>
        <v>0</v>
      </c>
      <c r="I931" s="451">
        <f t="shared" si="1214"/>
        <v>0</v>
      </c>
      <c r="J931" s="451">
        <f t="shared" si="1214"/>
        <v>0</v>
      </c>
      <c r="K931" s="451">
        <f t="shared" si="1214"/>
        <v>0</v>
      </c>
      <c r="L931" s="479">
        <f t="shared" si="1214"/>
        <v>0</v>
      </c>
      <c r="M931" s="117"/>
      <c r="N931" s="117"/>
      <c r="O931" s="117"/>
      <c r="P931" s="117"/>
    </row>
    <row r="932" spans="1:55" s="250" customFormat="1" hidden="1" x14ac:dyDescent="0.3">
      <c r="A932" s="478" t="s">
        <v>15</v>
      </c>
      <c r="B932" s="452">
        <f t="shared" ref="B932:L932" si="1215">B950</f>
        <v>0</v>
      </c>
      <c r="C932" s="452">
        <f t="shared" si="1215"/>
        <v>0</v>
      </c>
      <c r="D932" s="452">
        <f t="shared" si="1215"/>
        <v>0</v>
      </c>
      <c r="E932" s="452">
        <f t="shared" si="1215"/>
        <v>0</v>
      </c>
      <c r="F932" s="452">
        <f t="shared" si="1215"/>
        <v>0</v>
      </c>
      <c r="G932" s="452">
        <f t="shared" si="1215"/>
        <v>0</v>
      </c>
      <c r="H932" s="452">
        <f t="shared" si="1215"/>
        <v>0</v>
      </c>
      <c r="I932" s="452">
        <f t="shared" si="1215"/>
        <v>0</v>
      </c>
      <c r="J932" s="452">
        <f t="shared" si="1215"/>
        <v>0</v>
      </c>
      <c r="K932" s="452">
        <f t="shared" si="1215"/>
        <v>0</v>
      </c>
      <c r="L932" s="459">
        <f t="shared" si="1215"/>
        <v>0</v>
      </c>
      <c r="M932" s="117"/>
      <c r="N932" s="117"/>
      <c r="O932" s="117"/>
      <c r="P932" s="117"/>
    </row>
    <row r="933" spans="1:55" s="250" customFormat="1" ht="52" hidden="1" x14ac:dyDescent="0.3">
      <c r="A933" s="478" t="s">
        <v>16</v>
      </c>
      <c r="B933" s="452">
        <f t="shared" ref="B933:L933" si="1216">B951</f>
        <v>0</v>
      </c>
      <c r="C933" s="452">
        <f t="shared" si="1216"/>
        <v>0</v>
      </c>
      <c r="D933" s="452">
        <f t="shared" si="1216"/>
        <v>0</v>
      </c>
      <c r="E933" s="452">
        <f t="shared" si="1216"/>
        <v>0</v>
      </c>
      <c r="F933" s="452">
        <f t="shared" si="1216"/>
        <v>0</v>
      </c>
      <c r="G933" s="452">
        <f t="shared" si="1216"/>
        <v>0</v>
      </c>
      <c r="H933" s="452">
        <f t="shared" si="1216"/>
        <v>0</v>
      </c>
      <c r="I933" s="452">
        <f t="shared" si="1216"/>
        <v>0</v>
      </c>
      <c r="J933" s="452">
        <f t="shared" si="1216"/>
        <v>0</v>
      </c>
      <c r="K933" s="452">
        <f t="shared" si="1216"/>
        <v>0</v>
      </c>
      <c r="L933" s="459">
        <f t="shared" si="1216"/>
        <v>0</v>
      </c>
      <c r="M933" s="117"/>
      <c r="N933" s="117"/>
      <c r="O933" s="117"/>
      <c r="P933" s="117"/>
    </row>
    <row r="934" spans="1:55" s="466" customFormat="1" ht="13.5" customHeight="1" x14ac:dyDescent="0.3">
      <c r="A934" s="497" t="s">
        <v>466</v>
      </c>
      <c r="B934" s="451">
        <f>B945</f>
        <v>21750000</v>
      </c>
      <c r="C934" s="451">
        <f t="shared" ref="C934:L934" si="1217">C945</f>
        <v>0</v>
      </c>
      <c r="D934" s="451">
        <f t="shared" si="1217"/>
        <v>0</v>
      </c>
      <c r="E934" s="451">
        <f t="shared" si="1217"/>
        <v>0</v>
      </c>
      <c r="F934" s="451">
        <f t="shared" si="1217"/>
        <v>0</v>
      </c>
      <c r="G934" s="451">
        <f t="shared" si="1217"/>
        <v>3625000</v>
      </c>
      <c r="H934" s="451">
        <f t="shared" si="1217"/>
        <v>3625000</v>
      </c>
      <c r="I934" s="451">
        <f t="shared" si="1217"/>
        <v>3625000</v>
      </c>
      <c r="J934" s="451">
        <f t="shared" si="1217"/>
        <v>3625000</v>
      </c>
      <c r="K934" s="451">
        <f t="shared" si="1217"/>
        <v>3625000</v>
      </c>
      <c r="L934" s="479">
        <f t="shared" si="1217"/>
        <v>3625000</v>
      </c>
      <c r="M934" s="117"/>
      <c r="N934" s="117"/>
      <c r="O934" s="117"/>
      <c r="P934" s="117"/>
      <c r="Q934" s="472"/>
      <c r="R934" s="472"/>
      <c r="S934" s="472"/>
      <c r="T934" s="472"/>
      <c r="U934" s="472"/>
      <c r="V934" s="472"/>
      <c r="W934" s="472"/>
      <c r="X934" s="472"/>
      <c r="Y934" s="472"/>
      <c r="Z934" s="472"/>
      <c r="AA934" s="472"/>
      <c r="AB934" s="472"/>
      <c r="AC934" s="472"/>
      <c r="AD934" s="472"/>
      <c r="AE934" s="472"/>
      <c r="AF934" s="472"/>
      <c r="AG934" s="472"/>
      <c r="AH934" s="472"/>
      <c r="AI934" s="472"/>
      <c r="AJ934" s="472"/>
      <c r="AK934" s="472"/>
      <c r="AL934" s="472"/>
      <c r="AM934" s="472"/>
      <c r="AN934" s="472"/>
      <c r="AO934" s="472"/>
      <c r="AP934" s="472"/>
      <c r="AQ934" s="472"/>
      <c r="AR934" s="472"/>
      <c r="AS934" s="472"/>
      <c r="AT934" s="472"/>
      <c r="AU934" s="472"/>
      <c r="AV934" s="472"/>
      <c r="AW934" s="472"/>
      <c r="AX934" s="472"/>
      <c r="AY934" s="472"/>
      <c r="AZ934" s="472"/>
      <c r="BA934" s="472"/>
      <c r="BB934" s="472"/>
      <c r="BC934" s="472"/>
    </row>
    <row r="935" spans="1:55" s="250" customFormat="1" hidden="1" x14ac:dyDescent="0.3">
      <c r="A935" s="478" t="s">
        <v>15</v>
      </c>
      <c r="B935" s="452">
        <f t="shared" ref="B935:L935" si="1218">B946</f>
        <v>0</v>
      </c>
      <c r="C935" s="452">
        <f t="shared" si="1218"/>
        <v>0</v>
      </c>
      <c r="D935" s="452">
        <f t="shared" si="1218"/>
        <v>0</v>
      </c>
      <c r="E935" s="452">
        <f t="shared" si="1218"/>
        <v>0</v>
      </c>
      <c r="F935" s="452">
        <f t="shared" si="1218"/>
        <v>0</v>
      </c>
      <c r="G935" s="452">
        <f t="shared" si="1218"/>
        <v>0</v>
      </c>
      <c r="H935" s="452">
        <f t="shared" si="1218"/>
        <v>0</v>
      </c>
      <c r="I935" s="452">
        <f t="shared" si="1218"/>
        <v>0</v>
      </c>
      <c r="J935" s="452">
        <f t="shared" si="1218"/>
        <v>0</v>
      </c>
      <c r="K935" s="452">
        <f t="shared" si="1218"/>
        <v>0</v>
      </c>
      <c r="L935" s="459">
        <f t="shared" si="1218"/>
        <v>0</v>
      </c>
      <c r="M935" s="117"/>
      <c r="N935" s="117"/>
      <c r="O935" s="117"/>
      <c r="P935" s="117"/>
    </row>
    <row r="936" spans="1:55" s="250" customFormat="1" ht="52" x14ac:dyDescent="0.3">
      <c r="A936" s="478" t="s">
        <v>16</v>
      </c>
      <c r="B936" s="452">
        <f t="shared" ref="B936:L936" si="1219">B947</f>
        <v>21750000</v>
      </c>
      <c r="C936" s="452">
        <f t="shared" si="1219"/>
        <v>0</v>
      </c>
      <c r="D936" s="452">
        <f t="shared" si="1219"/>
        <v>0</v>
      </c>
      <c r="E936" s="452">
        <f t="shared" si="1219"/>
        <v>0</v>
      </c>
      <c r="F936" s="452">
        <f t="shared" si="1219"/>
        <v>0</v>
      </c>
      <c r="G936" s="452">
        <f t="shared" si="1219"/>
        <v>3625000</v>
      </c>
      <c r="H936" s="452">
        <f t="shared" si="1219"/>
        <v>3625000</v>
      </c>
      <c r="I936" s="452">
        <f t="shared" si="1219"/>
        <v>3625000</v>
      </c>
      <c r="J936" s="452">
        <f t="shared" si="1219"/>
        <v>3625000</v>
      </c>
      <c r="K936" s="452">
        <f t="shared" si="1219"/>
        <v>3625000</v>
      </c>
      <c r="L936" s="459">
        <f t="shared" si="1219"/>
        <v>3625000</v>
      </c>
      <c r="M936" s="117"/>
      <c r="N936" s="117"/>
      <c r="O936" s="117"/>
      <c r="P936" s="117"/>
    </row>
    <row r="937" spans="1:55" s="469" customFormat="1" ht="26" x14ac:dyDescent="0.3">
      <c r="A937" s="502" t="s">
        <v>470</v>
      </c>
      <c r="B937" s="451">
        <f>B941</f>
        <v>18270000</v>
      </c>
      <c r="C937" s="451">
        <f t="shared" ref="C937:L937" si="1220">C941</f>
        <v>0</v>
      </c>
      <c r="D937" s="451">
        <f t="shared" si="1220"/>
        <v>0</v>
      </c>
      <c r="E937" s="451">
        <f t="shared" si="1220"/>
        <v>0</v>
      </c>
      <c r="F937" s="451">
        <f t="shared" si="1220"/>
        <v>0</v>
      </c>
      <c r="G937" s="451">
        <f t="shared" si="1220"/>
        <v>3045000</v>
      </c>
      <c r="H937" s="451">
        <f t="shared" si="1220"/>
        <v>3045000</v>
      </c>
      <c r="I937" s="451">
        <f t="shared" si="1220"/>
        <v>3045000</v>
      </c>
      <c r="J937" s="451">
        <f t="shared" si="1220"/>
        <v>3045000</v>
      </c>
      <c r="K937" s="451">
        <f t="shared" si="1220"/>
        <v>3045000</v>
      </c>
      <c r="L937" s="479">
        <f t="shared" si="1220"/>
        <v>3045000</v>
      </c>
      <c r="M937" s="117"/>
      <c r="N937" s="117"/>
      <c r="O937" s="117"/>
      <c r="P937" s="117"/>
    </row>
    <row r="938" spans="1:55" s="250" customFormat="1" hidden="1" x14ac:dyDescent="0.3">
      <c r="A938" s="478" t="s">
        <v>15</v>
      </c>
      <c r="B938" s="452">
        <f t="shared" ref="B938:L938" si="1221">B942</f>
        <v>0</v>
      </c>
      <c r="C938" s="452">
        <f t="shared" si="1221"/>
        <v>0</v>
      </c>
      <c r="D938" s="452">
        <f t="shared" si="1221"/>
        <v>0</v>
      </c>
      <c r="E938" s="452">
        <f t="shared" si="1221"/>
        <v>0</v>
      </c>
      <c r="F938" s="452">
        <f t="shared" si="1221"/>
        <v>0</v>
      </c>
      <c r="G938" s="452">
        <f t="shared" si="1221"/>
        <v>0</v>
      </c>
      <c r="H938" s="452">
        <f t="shared" si="1221"/>
        <v>0</v>
      </c>
      <c r="I938" s="452">
        <f t="shared" si="1221"/>
        <v>0</v>
      </c>
      <c r="J938" s="452">
        <f t="shared" si="1221"/>
        <v>0</v>
      </c>
      <c r="K938" s="452">
        <f t="shared" si="1221"/>
        <v>0</v>
      </c>
      <c r="L938" s="459">
        <f t="shared" si="1221"/>
        <v>0</v>
      </c>
      <c r="M938" s="117"/>
      <c r="N938" s="117"/>
      <c r="O938" s="117"/>
      <c r="P938" s="117"/>
    </row>
    <row r="939" spans="1:55" s="250" customFormat="1" ht="52.5" thickBot="1" x14ac:dyDescent="0.35">
      <c r="A939" s="523" t="s">
        <v>16</v>
      </c>
      <c r="B939" s="524">
        <f t="shared" ref="B939:L939" si="1222">B943</f>
        <v>18270000</v>
      </c>
      <c r="C939" s="524">
        <f t="shared" si="1222"/>
        <v>0</v>
      </c>
      <c r="D939" s="524">
        <f t="shared" si="1222"/>
        <v>0</v>
      </c>
      <c r="E939" s="524">
        <f t="shared" si="1222"/>
        <v>0</v>
      </c>
      <c r="F939" s="524">
        <f t="shared" si="1222"/>
        <v>0</v>
      </c>
      <c r="G939" s="524">
        <f t="shared" si="1222"/>
        <v>3045000</v>
      </c>
      <c r="H939" s="524">
        <f t="shared" si="1222"/>
        <v>3045000</v>
      </c>
      <c r="I939" s="524">
        <f t="shared" si="1222"/>
        <v>3045000</v>
      </c>
      <c r="J939" s="524">
        <f t="shared" si="1222"/>
        <v>3045000</v>
      </c>
      <c r="K939" s="524">
        <f t="shared" si="1222"/>
        <v>3045000</v>
      </c>
      <c r="L939" s="525">
        <f t="shared" si="1222"/>
        <v>3045000</v>
      </c>
      <c r="M939" s="117"/>
      <c r="N939" s="117"/>
      <c r="O939" s="117"/>
      <c r="P939" s="117"/>
    </row>
    <row r="940" spans="1:55" s="122" customFormat="1" ht="91" x14ac:dyDescent="0.3">
      <c r="A940" s="490" t="s">
        <v>567</v>
      </c>
      <c r="B940" s="491">
        <f>B942+B943</f>
        <v>18270000</v>
      </c>
      <c r="C940" s="491">
        <f t="shared" ref="C940" si="1223">C942+C943</f>
        <v>0</v>
      </c>
      <c r="D940" s="491">
        <f t="shared" ref="D940" si="1224">D942+D943</f>
        <v>0</v>
      </c>
      <c r="E940" s="491">
        <f t="shared" ref="E940" si="1225">E942+E943</f>
        <v>0</v>
      </c>
      <c r="F940" s="491">
        <f t="shared" ref="F940" si="1226">F942+F943</f>
        <v>0</v>
      </c>
      <c r="G940" s="491">
        <f t="shared" ref="G940" si="1227">G942+G943</f>
        <v>3045000</v>
      </c>
      <c r="H940" s="491">
        <f t="shared" ref="H940" si="1228">H942+H943</f>
        <v>3045000</v>
      </c>
      <c r="I940" s="491">
        <f t="shared" ref="I940" si="1229">I942+I943</f>
        <v>3045000</v>
      </c>
      <c r="J940" s="491">
        <f t="shared" ref="J940" si="1230">J942+J943</f>
        <v>3045000</v>
      </c>
      <c r="K940" s="491">
        <f t="shared" ref="K940" si="1231">K942+K943</f>
        <v>3045000</v>
      </c>
      <c r="L940" s="526">
        <f t="shared" ref="L940" si="1232">L942+L943</f>
        <v>3045000</v>
      </c>
      <c r="M940" s="117"/>
      <c r="N940" s="117"/>
      <c r="O940" s="117"/>
      <c r="P940" s="117"/>
    </row>
    <row r="941" spans="1:55" s="448" customFormat="1" ht="26" x14ac:dyDescent="0.3">
      <c r="A941" s="547" t="s">
        <v>470</v>
      </c>
      <c r="B941" s="545">
        <f>B942+B943</f>
        <v>18270000</v>
      </c>
      <c r="C941" s="545">
        <f t="shared" ref="C941" si="1233">C942+C943</f>
        <v>0</v>
      </c>
      <c r="D941" s="545">
        <f t="shared" ref="D941" si="1234">D942+D943</f>
        <v>0</v>
      </c>
      <c r="E941" s="545">
        <f t="shared" ref="E941" si="1235">E942+E943</f>
        <v>0</v>
      </c>
      <c r="F941" s="545">
        <f t="shared" ref="F941" si="1236">F942+F943</f>
        <v>0</v>
      </c>
      <c r="G941" s="545">
        <f t="shared" ref="G941" si="1237">G942+G943</f>
        <v>3045000</v>
      </c>
      <c r="H941" s="545">
        <f t="shared" ref="H941" si="1238">H942+H943</f>
        <v>3045000</v>
      </c>
      <c r="I941" s="545">
        <f t="shared" ref="I941" si="1239">I942+I943</f>
        <v>3045000</v>
      </c>
      <c r="J941" s="545">
        <f t="shared" ref="J941" si="1240">J942+J943</f>
        <v>3045000</v>
      </c>
      <c r="K941" s="545">
        <f t="shared" ref="K941" si="1241">K942+K943</f>
        <v>3045000</v>
      </c>
      <c r="L941" s="554">
        <f t="shared" ref="L941" si="1242">L942+L943</f>
        <v>3045000</v>
      </c>
      <c r="M941" s="117"/>
      <c r="N941" s="117"/>
      <c r="O941" s="117"/>
      <c r="P941" s="117"/>
    </row>
    <row r="942" spans="1:55" s="122" customFormat="1" hidden="1" x14ac:dyDescent="0.3">
      <c r="A942" s="406" t="s">
        <v>15</v>
      </c>
      <c r="B942" s="407">
        <v>0</v>
      </c>
      <c r="C942" s="407">
        <v>0</v>
      </c>
      <c r="D942" s="407">
        <v>0</v>
      </c>
      <c r="E942" s="407">
        <v>0</v>
      </c>
      <c r="F942" s="407">
        <v>0</v>
      </c>
      <c r="G942" s="407">
        <f>$B$942/6</f>
        <v>0</v>
      </c>
      <c r="H942" s="407">
        <f t="shared" ref="H942:L942" si="1243">$B$942/6</f>
        <v>0</v>
      </c>
      <c r="I942" s="407">
        <f t="shared" si="1243"/>
        <v>0</v>
      </c>
      <c r="J942" s="407">
        <f t="shared" si="1243"/>
        <v>0</v>
      </c>
      <c r="K942" s="407">
        <f t="shared" si="1243"/>
        <v>0</v>
      </c>
      <c r="L942" s="527">
        <f t="shared" si="1243"/>
        <v>0</v>
      </c>
      <c r="M942" s="117"/>
      <c r="N942" s="117"/>
      <c r="O942" s="117"/>
      <c r="P942" s="117"/>
    </row>
    <row r="943" spans="1:55" s="122" customFormat="1" ht="52" x14ac:dyDescent="0.3">
      <c r="A943" s="406" t="s">
        <v>16</v>
      </c>
      <c r="B943" s="407">
        <f>'3.PIELIKUMS'!J104</f>
        <v>18270000</v>
      </c>
      <c r="C943" s="407">
        <v>0</v>
      </c>
      <c r="D943" s="407">
        <v>0</v>
      </c>
      <c r="E943" s="407">
        <v>0</v>
      </c>
      <c r="F943" s="407">
        <v>0</v>
      </c>
      <c r="G943" s="407">
        <f>$B$943/6</f>
        <v>3045000</v>
      </c>
      <c r="H943" s="407">
        <f t="shared" ref="H943:L943" si="1244">$B$943/6</f>
        <v>3045000</v>
      </c>
      <c r="I943" s="407">
        <f t="shared" si="1244"/>
        <v>3045000</v>
      </c>
      <c r="J943" s="407">
        <f t="shared" si="1244"/>
        <v>3045000</v>
      </c>
      <c r="K943" s="407">
        <f t="shared" si="1244"/>
        <v>3045000</v>
      </c>
      <c r="L943" s="527">
        <f t="shared" si="1244"/>
        <v>3045000</v>
      </c>
      <c r="M943" s="117"/>
      <c r="N943" s="117"/>
      <c r="O943" s="117"/>
      <c r="P943" s="117"/>
    </row>
    <row r="944" spans="1:55" s="122" customFormat="1" ht="26" x14ac:dyDescent="0.3">
      <c r="A944" s="402" t="s">
        <v>568</v>
      </c>
      <c r="B944" s="403">
        <f>B946+B947</f>
        <v>21750000</v>
      </c>
      <c r="C944" s="403">
        <f t="shared" ref="C944" si="1245">C946+C947</f>
        <v>0</v>
      </c>
      <c r="D944" s="403">
        <f t="shared" ref="D944" si="1246">D946+D947</f>
        <v>0</v>
      </c>
      <c r="E944" s="403">
        <f t="shared" ref="E944" si="1247">E946+E947</f>
        <v>0</v>
      </c>
      <c r="F944" s="403">
        <f t="shared" ref="F944" si="1248">F946+F947</f>
        <v>0</v>
      </c>
      <c r="G944" s="403">
        <f t="shared" ref="G944" si="1249">G946+G947</f>
        <v>3625000</v>
      </c>
      <c r="H944" s="403">
        <f t="shared" ref="H944" si="1250">H946+H947</f>
        <v>3625000</v>
      </c>
      <c r="I944" s="403">
        <f t="shared" ref="I944" si="1251">I946+I947</f>
        <v>3625000</v>
      </c>
      <c r="J944" s="403">
        <f t="shared" ref="J944" si="1252">J946+J947</f>
        <v>3625000</v>
      </c>
      <c r="K944" s="403">
        <f t="shared" ref="K944" si="1253">K946+K947</f>
        <v>3625000</v>
      </c>
      <c r="L944" s="528">
        <f t="shared" ref="L944" si="1254">L946+L947</f>
        <v>3625000</v>
      </c>
      <c r="M944" s="117"/>
      <c r="N944" s="117"/>
      <c r="O944" s="117"/>
      <c r="P944" s="117"/>
    </row>
    <row r="945" spans="1:55" s="467" customFormat="1" ht="13.5" customHeight="1" x14ac:dyDescent="0.3">
      <c r="A945" s="544" t="s">
        <v>466</v>
      </c>
      <c r="B945" s="545">
        <f>B946+B947</f>
        <v>21750000</v>
      </c>
      <c r="C945" s="545">
        <f t="shared" ref="C945:L945" si="1255">C946+C947</f>
        <v>0</v>
      </c>
      <c r="D945" s="545">
        <f t="shared" si="1255"/>
        <v>0</v>
      </c>
      <c r="E945" s="545">
        <f t="shared" si="1255"/>
        <v>0</v>
      </c>
      <c r="F945" s="545">
        <f t="shared" si="1255"/>
        <v>0</v>
      </c>
      <c r="G945" s="545">
        <f t="shared" si="1255"/>
        <v>3625000</v>
      </c>
      <c r="H945" s="545">
        <f t="shared" si="1255"/>
        <v>3625000</v>
      </c>
      <c r="I945" s="545">
        <f t="shared" si="1255"/>
        <v>3625000</v>
      </c>
      <c r="J945" s="545">
        <f t="shared" si="1255"/>
        <v>3625000</v>
      </c>
      <c r="K945" s="545">
        <f t="shared" si="1255"/>
        <v>3625000</v>
      </c>
      <c r="L945" s="554">
        <f t="shared" si="1255"/>
        <v>3625000</v>
      </c>
      <c r="M945" s="117"/>
      <c r="N945" s="117"/>
      <c r="O945" s="117"/>
      <c r="P945" s="117"/>
      <c r="Q945" s="473"/>
      <c r="R945" s="473"/>
      <c r="S945" s="473"/>
      <c r="T945" s="473"/>
      <c r="U945" s="473"/>
      <c r="V945" s="473"/>
      <c r="W945" s="473"/>
      <c r="X945" s="473"/>
      <c r="Y945" s="473"/>
      <c r="Z945" s="473"/>
      <c r="AA945" s="473"/>
      <c r="AB945" s="473"/>
      <c r="AC945" s="473"/>
      <c r="AD945" s="473"/>
      <c r="AE945" s="473"/>
      <c r="AF945" s="473"/>
      <c r="AG945" s="473"/>
      <c r="AH945" s="473"/>
      <c r="AI945" s="473"/>
      <c r="AJ945" s="473"/>
      <c r="AK945" s="473"/>
      <c r="AL945" s="473"/>
      <c r="AM945" s="473"/>
      <c r="AN945" s="473"/>
      <c r="AO945" s="473"/>
      <c r="AP945" s="473"/>
      <c r="AQ945" s="473"/>
      <c r="AR945" s="473"/>
      <c r="AS945" s="473"/>
      <c r="AT945" s="473"/>
      <c r="AU945" s="473"/>
      <c r="AV945" s="473"/>
      <c r="AW945" s="473"/>
      <c r="AX945" s="473"/>
      <c r="AY945" s="473"/>
      <c r="AZ945" s="473"/>
      <c r="BA945" s="473"/>
      <c r="BB945" s="473"/>
      <c r="BC945" s="473"/>
    </row>
    <row r="946" spans="1:55" s="122" customFormat="1" hidden="1" x14ac:dyDescent="0.3">
      <c r="A946" s="406" t="s">
        <v>15</v>
      </c>
      <c r="B946" s="407">
        <v>0</v>
      </c>
      <c r="C946" s="407">
        <v>0</v>
      </c>
      <c r="D946" s="407">
        <v>0</v>
      </c>
      <c r="E946" s="407">
        <v>0</v>
      </c>
      <c r="F946" s="407">
        <v>0</v>
      </c>
      <c r="G946" s="407">
        <f>$B$946/6</f>
        <v>0</v>
      </c>
      <c r="H946" s="407">
        <f t="shared" ref="H946:L946" si="1256">$B$946/6</f>
        <v>0</v>
      </c>
      <c r="I946" s="407">
        <f t="shared" si="1256"/>
        <v>0</v>
      </c>
      <c r="J946" s="407">
        <f t="shared" si="1256"/>
        <v>0</v>
      </c>
      <c r="K946" s="407">
        <f t="shared" si="1256"/>
        <v>0</v>
      </c>
      <c r="L946" s="527">
        <f t="shared" si="1256"/>
        <v>0</v>
      </c>
      <c r="M946" s="117"/>
      <c r="N946" s="117"/>
      <c r="O946" s="117"/>
      <c r="P946" s="117"/>
    </row>
    <row r="947" spans="1:55" s="122" customFormat="1" ht="52" x14ac:dyDescent="0.3">
      <c r="A947" s="406" t="s">
        <v>16</v>
      </c>
      <c r="B947" s="407">
        <f>'3.PIELIKUMS'!J105</f>
        <v>21750000</v>
      </c>
      <c r="C947" s="407">
        <v>0</v>
      </c>
      <c r="D947" s="407">
        <v>0</v>
      </c>
      <c r="E947" s="407">
        <v>0</v>
      </c>
      <c r="F947" s="407">
        <v>0</v>
      </c>
      <c r="G947" s="407">
        <f>$B$947/6</f>
        <v>3625000</v>
      </c>
      <c r="H947" s="407">
        <f t="shared" ref="H947:L947" si="1257">$B$947/6</f>
        <v>3625000</v>
      </c>
      <c r="I947" s="407">
        <f t="shared" si="1257"/>
        <v>3625000</v>
      </c>
      <c r="J947" s="407">
        <f t="shared" si="1257"/>
        <v>3625000</v>
      </c>
      <c r="K947" s="407">
        <f t="shared" si="1257"/>
        <v>3625000</v>
      </c>
      <c r="L947" s="527">
        <f t="shared" si="1257"/>
        <v>3625000</v>
      </c>
      <c r="M947" s="117"/>
      <c r="N947" s="117"/>
      <c r="O947" s="117"/>
      <c r="P947" s="117"/>
    </row>
    <row r="948" spans="1:55" s="122" customFormat="1" ht="39" x14ac:dyDescent="0.3">
      <c r="A948" s="402" t="s">
        <v>569</v>
      </c>
      <c r="B948" s="403">
        <f>B950+B951</f>
        <v>0</v>
      </c>
      <c r="C948" s="403">
        <f t="shared" ref="C948" si="1258">C950+C951</f>
        <v>0</v>
      </c>
      <c r="D948" s="403">
        <f t="shared" ref="D948" si="1259">D950+D951</f>
        <v>0</v>
      </c>
      <c r="E948" s="403">
        <f t="shared" ref="E948" si="1260">E950+E951</f>
        <v>0</v>
      </c>
      <c r="F948" s="403">
        <f t="shared" ref="F948" si="1261">F950+F951</f>
        <v>0</v>
      </c>
      <c r="G948" s="403">
        <f t="shared" ref="G948" si="1262">G950+G951</f>
        <v>0</v>
      </c>
      <c r="H948" s="403">
        <f t="shared" ref="H948" si="1263">H950+H951</f>
        <v>0</v>
      </c>
      <c r="I948" s="403">
        <f t="shared" ref="I948" si="1264">I950+I951</f>
        <v>0</v>
      </c>
      <c r="J948" s="403">
        <f t="shared" ref="J948" si="1265">J950+J951</f>
        <v>0</v>
      </c>
      <c r="K948" s="403">
        <f t="shared" ref="K948" si="1266">K950+K951</f>
        <v>0</v>
      </c>
      <c r="L948" s="528">
        <f t="shared" ref="L948" si="1267">L950+L951</f>
        <v>0</v>
      </c>
      <c r="M948" s="117"/>
      <c r="N948" s="117"/>
      <c r="O948" s="117"/>
      <c r="P948" s="117"/>
    </row>
    <row r="949" spans="1:55" s="467" customFormat="1" x14ac:dyDescent="0.3">
      <c r="A949" s="547" t="s">
        <v>464</v>
      </c>
      <c r="B949" s="545">
        <f>B950+B951</f>
        <v>0</v>
      </c>
      <c r="C949" s="545">
        <f t="shared" ref="C949" si="1268">C950+C951</f>
        <v>0</v>
      </c>
      <c r="D949" s="545">
        <f t="shared" ref="D949" si="1269">D950+D951</f>
        <v>0</v>
      </c>
      <c r="E949" s="545">
        <f t="shared" ref="E949" si="1270">E950+E951</f>
        <v>0</v>
      </c>
      <c r="F949" s="545">
        <f t="shared" ref="F949" si="1271">F950+F951</f>
        <v>0</v>
      </c>
      <c r="G949" s="545">
        <f t="shared" ref="G949" si="1272">G950+G951</f>
        <v>0</v>
      </c>
      <c r="H949" s="545">
        <f t="shared" ref="H949" si="1273">H950+H951</f>
        <v>0</v>
      </c>
      <c r="I949" s="545">
        <f t="shared" ref="I949" si="1274">I950+I951</f>
        <v>0</v>
      </c>
      <c r="J949" s="545">
        <f t="shared" ref="J949" si="1275">J950+J951</f>
        <v>0</v>
      </c>
      <c r="K949" s="545">
        <f t="shared" ref="K949" si="1276">K950+K951</f>
        <v>0</v>
      </c>
      <c r="L949" s="554">
        <f t="shared" ref="L949" si="1277">L950+L951</f>
        <v>0</v>
      </c>
      <c r="M949" s="117"/>
      <c r="N949" s="117"/>
      <c r="O949" s="117"/>
      <c r="P949" s="117"/>
    </row>
    <row r="950" spans="1:55" s="122" customFormat="1" hidden="1" x14ac:dyDescent="0.3">
      <c r="A950" s="406" t="s">
        <v>15</v>
      </c>
      <c r="B950" s="407">
        <v>0</v>
      </c>
      <c r="C950" s="407">
        <v>0</v>
      </c>
      <c r="D950" s="407">
        <v>0</v>
      </c>
      <c r="E950" s="407">
        <v>0</v>
      </c>
      <c r="F950" s="407">
        <v>0</v>
      </c>
      <c r="G950" s="407">
        <f>$B$950/6</f>
        <v>0</v>
      </c>
      <c r="H950" s="407">
        <f t="shared" ref="H950:L950" si="1278">$B$950/6</f>
        <v>0</v>
      </c>
      <c r="I950" s="407">
        <f t="shared" si="1278"/>
        <v>0</v>
      </c>
      <c r="J950" s="407">
        <f t="shared" si="1278"/>
        <v>0</v>
      </c>
      <c r="K950" s="407">
        <f t="shared" si="1278"/>
        <v>0</v>
      </c>
      <c r="L950" s="527">
        <f t="shared" si="1278"/>
        <v>0</v>
      </c>
      <c r="M950" s="117"/>
      <c r="N950" s="117"/>
      <c r="O950" s="117"/>
      <c r="P950" s="117"/>
    </row>
    <row r="951" spans="1:55" s="122" customFormat="1" ht="52" hidden="1" x14ac:dyDescent="0.3">
      <c r="A951" s="406" t="s">
        <v>16</v>
      </c>
      <c r="B951" s="407">
        <v>0</v>
      </c>
      <c r="C951" s="407">
        <v>0</v>
      </c>
      <c r="D951" s="407">
        <v>0</v>
      </c>
      <c r="E951" s="407">
        <v>0</v>
      </c>
      <c r="F951" s="407">
        <v>0</v>
      </c>
      <c r="G951" s="407">
        <f>$B$951/6</f>
        <v>0</v>
      </c>
      <c r="H951" s="407">
        <f t="shared" ref="H951:L951" si="1279">$B$951/6</f>
        <v>0</v>
      </c>
      <c r="I951" s="407">
        <f t="shared" si="1279"/>
        <v>0</v>
      </c>
      <c r="J951" s="407">
        <f t="shared" si="1279"/>
        <v>0</v>
      </c>
      <c r="K951" s="407">
        <f t="shared" si="1279"/>
        <v>0</v>
      </c>
      <c r="L951" s="527">
        <f t="shared" si="1279"/>
        <v>0</v>
      </c>
      <c r="M951" s="117"/>
      <c r="N951" s="117"/>
      <c r="O951" s="117"/>
      <c r="P951" s="117"/>
    </row>
    <row r="952" spans="1:55" s="122" customFormat="1" ht="65" x14ac:dyDescent="0.3">
      <c r="A952" s="402" t="s">
        <v>570</v>
      </c>
      <c r="B952" s="403">
        <f>B954+B955</f>
        <v>4305000</v>
      </c>
      <c r="C952" s="403">
        <f t="shared" ref="C952" si="1280">C954+C955</f>
        <v>0</v>
      </c>
      <c r="D952" s="403">
        <f t="shared" ref="D952" si="1281">D954+D955</f>
        <v>0</v>
      </c>
      <c r="E952" s="403">
        <f t="shared" ref="E952" si="1282">E954+E955</f>
        <v>0</v>
      </c>
      <c r="F952" s="403">
        <f t="shared" ref="F952" si="1283">F954+F955</f>
        <v>0</v>
      </c>
      <c r="G952" s="403">
        <f t="shared" ref="G952" si="1284">G954+G955</f>
        <v>717500</v>
      </c>
      <c r="H952" s="403">
        <f t="shared" ref="H952" si="1285">H954+H955</f>
        <v>717500</v>
      </c>
      <c r="I952" s="403">
        <f t="shared" ref="I952" si="1286">I954+I955</f>
        <v>717500</v>
      </c>
      <c r="J952" s="403">
        <f t="shared" ref="J952" si="1287">J954+J955</f>
        <v>717500</v>
      </c>
      <c r="K952" s="403">
        <f t="shared" ref="K952" si="1288">K954+K955</f>
        <v>717500</v>
      </c>
      <c r="L952" s="528">
        <f t="shared" ref="L952" si="1289">L954+L955</f>
        <v>717500</v>
      </c>
      <c r="M952" s="117"/>
      <c r="N952" s="117"/>
      <c r="O952" s="117"/>
      <c r="P952" s="117"/>
    </row>
    <row r="953" spans="1:55" s="467" customFormat="1" x14ac:dyDescent="0.3">
      <c r="A953" s="547" t="s">
        <v>463</v>
      </c>
      <c r="B953" s="545">
        <f>B954+B955</f>
        <v>4305000</v>
      </c>
      <c r="C953" s="545">
        <f t="shared" ref="C953:L953" si="1290">C954+C955</f>
        <v>0</v>
      </c>
      <c r="D953" s="545">
        <f t="shared" si="1290"/>
        <v>0</v>
      </c>
      <c r="E953" s="545">
        <f t="shared" si="1290"/>
        <v>0</v>
      </c>
      <c r="F953" s="545">
        <f t="shared" si="1290"/>
        <v>0</v>
      </c>
      <c r="G953" s="545">
        <f t="shared" si="1290"/>
        <v>717500</v>
      </c>
      <c r="H953" s="545">
        <f t="shared" si="1290"/>
        <v>717500</v>
      </c>
      <c r="I953" s="545">
        <f t="shared" si="1290"/>
        <v>717500</v>
      </c>
      <c r="J953" s="545">
        <f t="shared" si="1290"/>
        <v>717500</v>
      </c>
      <c r="K953" s="545">
        <f t="shared" si="1290"/>
        <v>717500</v>
      </c>
      <c r="L953" s="554">
        <f t="shared" si="1290"/>
        <v>717500</v>
      </c>
      <c r="M953" s="117"/>
      <c r="N953" s="117"/>
      <c r="O953" s="117"/>
      <c r="P953" s="117"/>
    </row>
    <row r="954" spans="1:55" s="122" customFormat="1" x14ac:dyDescent="0.3">
      <c r="A954" s="406" t="s">
        <v>15</v>
      </c>
      <c r="B954" s="407">
        <f>'3.PIELIKUMS'!M107</f>
        <v>3000000</v>
      </c>
      <c r="C954" s="407">
        <v>0</v>
      </c>
      <c r="D954" s="407">
        <v>0</v>
      </c>
      <c r="E954" s="407">
        <v>0</v>
      </c>
      <c r="F954" s="407">
        <v>0</v>
      </c>
      <c r="G954" s="407">
        <f t="shared" ref="G954:L954" si="1291">$B$954/6</f>
        <v>500000</v>
      </c>
      <c r="H954" s="407">
        <f t="shared" si="1291"/>
        <v>500000</v>
      </c>
      <c r="I954" s="407">
        <f t="shared" si="1291"/>
        <v>500000</v>
      </c>
      <c r="J954" s="407">
        <f t="shared" si="1291"/>
        <v>500000</v>
      </c>
      <c r="K954" s="407">
        <f t="shared" si="1291"/>
        <v>500000</v>
      </c>
      <c r="L954" s="527">
        <f t="shared" si="1291"/>
        <v>500000</v>
      </c>
      <c r="M954" s="117"/>
      <c r="N954" s="117"/>
      <c r="O954" s="117"/>
      <c r="P954" s="117"/>
    </row>
    <row r="955" spans="1:55" s="122" customFormat="1" ht="52.5" thickBot="1" x14ac:dyDescent="0.35">
      <c r="A955" s="484" t="s">
        <v>16</v>
      </c>
      <c r="B955" s="457">
        <f>'3.PIELIKUMS'!J107</f>
        <v>1305000</v>
      </c>
      <c r="C955" s="457">
        <v>0</v>
      </c>
      <c r="D955" s="457">
        <v>0</v>
      </c>
      <c r="E955" s="457">
        <v>0</v>
      </c>
      <c r="F955" s="457">
        <v>0</v>
      </c>
      <c r="G955" s="457">
        <f t="shared" ref="G955:L955" si="1292">$B$955/6</f>
        <v>217500</v>
      </c>
      <c r="H955" s="457">
        <f t="shared" si="1292"/>
        <v>217500</v>
      </c>
      <c r="I955" s="457">
        <f t="shared" si="1292"/>
        <v>217500</v>
      </c>
      <c r="J955" s="457">
        <f t="shared" si="1292"/>
        <v>217500</v>
      </c>
      <c r="K955" s="457">
        <f t="shared" si="1292"/>
        <v>217500</v>
      </c>
      <c r="L955" s="529">
        <f t="shared" si="1292"/>
        <v>217500</v>
      </c>
      <c r="M955" s="117"/>
      <c r="N955" s="117"/>
      <c r="O955" s="117"/>
      <c r="P955" s="117"/>
    </row>
    <row r="956" spans="1:55" s="122" customFormat="1" ht="26.25" customHeight="1" x14ac:dyDescent="0.3">
      <c r="A956" s="447" t="s">
        <v>571</v>
      </c>
      <c r="B956" s="652"/>
      <c r="C956" s="652"/>
      <c r="D956" s="652"/>
      <c r="E956" s="652"/>
      <c r="F956" s="652"/>
      <c r="G956" s="652"/>
      <c r="H956" s="652"/>
      <c r="I956" s="652"/>
      <c r="J956" s="652"/>
      <c r="K956" s="652"/>
      <c r="L956" s="653"/>
      <c r="M956" s="117"/>
      <c r="N956" s="117"/>
      <c r="O956" s="117"/>
      <c r="P956" s="117"/>
    </row>
    <row r="957" spans="1:55" s="122" customFormat="1" x14ac:dyDescent="0.3">
      <c r="A957" s="436" t="s">
        <v>9</v>
      </c>
      <c r="B957" s="584">
        <f>B961</f>
        <v>2500000</v>
      </c>
      <c r="C957" s="584">
        <f t="shared" ref="C957:L957" si="1293">C961</f>
        <v>0</v>
      </c>
      <c r="D957" s="584">
        <f t="shared" si="1293"/>
        <v>0</v>
      </c>
      <c r="E957" s="584">
        <f t="shared" si="1293"/>
        <v>0</v>
      </c>
      <c r="F957" s="584">
        <f t="shared" si="1293"/>
        <v>0</v>
      </c>
      <c r="G957" s="584">
        <f t="shared" si="1293"/>
        <v>416666.66666666669</v>
      </c>
      <c r="H957" s="584">
        <f t="shared" si="1293"/>
        <v>416666.66666666669</v>
      </c>
      <c r="I957" s="584">
        <f t="shared" si="1293"/>
        <v>416666.66666666669</v>
      </c>
      <c r="J957" s="584">
        <f t="shared" si="1293"/>
        <v>416666.66666666669</v>
      </c>
      <c r="K957" s="584">
        <f t="shared" si="1293"/>
        <v>416666.66666666669</v>
      </c>
      <c r="L957" s="585">
        <f t="shared" si="1293"/>
        <v>416666.66666666669</v>
      </c>
      <c r="M957" s="117"/>
      <c r="N957" s="117"/>
      <c r="O957" s="117"/>
      <c r="P957" s="117"/>
    </row>
    <row r="958" spans="1:55" hidden="1" x14ac:dyDescent="0.3">
      <c r="A958" s="433" t="s">
        <v>10</v>
      </c>
      <c r="B958" s="434"/>
      <c r="C958" s="434"/>
      <c r="D958" s="434"/>
      <c r="E958" s="434"/>
      <c r="F958" s="434"/>
      <c r="G958" s="434"/>
      <c r="H958" s="434"/>
      <c r="I958" s="434"/>
      <c r="J958" s="434"/>
      <c r="K958" s="434"/>
      <c r="L958" s="435"/>
    </row>
    <row r="959" spans="1:55" hidden="1" x14ac:dyDescent="0.3">
      <c r="A959" s="433" t="s">
        <v>11</v>
      </c>
      <c r="B959" s="434"/>
      <c r="C959" s="434"/>
      <c r="D959" s="434"/>
      <c r="E959" s="434"/>
      <c r="F959" s="434"/>
      <c r="G959" s="434"/>
      <c r="H959" s="434"/>
      <c r="I959" s="434"/>
      <c r="J959" s="434"/>
      <c r="K959" s="434"/>
      <c r="L959" s="435"/>
    </row>
    <row r="960" spans="1:55" ht="26" hidden="1" x14ac:dyDescent="0.3">
      <c r="A960" s="433" t="s">
        <v>12</v>
      </c>
      <c r="B960" s="434"/>
      <c r="C960" s="434"/>
      <c r="D960" s="434"/>
      <c r="E960" s="434"/>
      <c r="F960" s="434"/>
      <c r="G960" s="434"/>
      <c r="H960" s="434"/>
      <c r="I960" s="434"/>
      <c r="J960" s="434"/>
      <c r="K960" s="434"/>
      <c r="L960" s="435"/>
    </row>
    <row r="961" spans="1:55" s="122" customFormat="1" x14ac:dyDescent="0.3">
      <c r="A961" s="436" t="s">
        <v>13</v>
      </c>
      <c r="B961" s="584">
        <f>B963+B964</f>
        <v>2500000</v>
      </c>
      <c r="C961" s="584">
        <f t="shared" ref="C961:L961" si="1294">C963+C964</f>
        <v>0</v>
      </c>
      <c r="D961" s="584">
        <f t="shared" si="1294"/>
        <v>0</v>
      </c>
      <c r="E961" s="584">
        <f t="shared" si="1294"/>
        <v>0</v>
      </c>
      <c r="F961" s="584">
        <f t="shared" si="1294"/>
        <v>0</v>
      </c>
      <c r="G961" s="584">
        <f t="shared" si="1294"/>
        <v>416666.66666666669</v>
      </c>
      <c r="H961" s="584">
        <f t="shared" si="1294"/>
        <v>416666.66666666669</v>
      </c>
      <c r="I961" s="584">
        <f t="shared" si="1294"/>
        <v>416666.66666666669</v>
      </c>
      <c r="J961" s="584">
        <f t="shared" si="1294"/>
        <v>416666.66666666669</v>
      </c>
      <c r="K961" s="584">
        <f t="shared" si="1294"/>
        <v>416666.66666666669</v>
      </c>
      <c r="L961" s="585">
        <f t="shared" si="1294"/>
        <v>416666.66666666669</v>
      </c>
      <c r="M961" s="117"/>
      <c r="N961" s="117"/>
      <c r="O961" s="117"/>
      <c r="P961" s="117"/>
    </row>
    <row r="962" spans="1:55" x14ac:dyDescent="0.3">
      <c r="A962" s="433" t="s">
        <v>14</v>
      </c>
      <c r="B962" s="434"/>
      <c r="C962" s="434"/>
      <c r="D962" s="434"/>
      <c r="E962" s="434"/>
      <c r="F962" s="434"/>
      <c r="G962" s="434"/>
      <c r="H962" s="434"/>
      <c r="I962" s="434"/>
      <c r="J962" s="434"/>
      <c r="K962" s="434"/>
      <c r="L962" s="435"/>
    </row>
    <row r="963" spans="1:55" ht="13.5" thickBot="1" x14ac:dyDescent="0.35">
      <c r="A963" s="433" t="s">
        <v>15</v>
      </c>
      <c r="B963" s="437">
        <f>B972+B976</f>
        <v>2500000</v>
      </c>
      <c r="C963" s="437">
        <f t="shared" ref="C963:L963" si="1295">C972+C976</f>
        <v>0</v>
      </c>
      <c r="D963" s="437">
        <f t="shared" si="1295"/>
        <v>0</v>
      </c>
      <c r="E963" s="437">
        <f t="shared" si="1295"/>
        <v>0</v>
      </c>
      <c r="F963" s="437">
        <f t="shared" si="1295"/>
        <v>0</v>
      </c>
      <c r="G963" s="437">
        <f t="shared" si="1295"/>
        <v>416666.66666666669</v>
      </c>
      <c r="H963" s="437">
        <f t="shared" si="1295"/>
        <v>416666.66666666669</v>
      </c>
      <c r="I963" s="437">
        <f t="shared" si="1295"/>
        <v>416666.66666666669</v>
      </c>
      <c r="J963" s="437">
        <f t="shared" si="1295"/>
        <v>416666.66666666669</v>
      </c>
      <c r="K963" s="437">
        <f t="shared" si="1295"/>
        <v>416666.66666666669</v>
      </c>
      <c r="L963" s="438">
        <f t="shared" si="1295"/>
        <v>416666.66666666669</v>
      </c>
    </row>
    <row r="964" spans="1:55" ht="52.5" hidden="1" thickBot="1" x14ac:dyDescent="0.35">
      <c r="A964" s="440" t="s">
        <v>16</v>
      </c>
      <c r="B964" s="441">
        <f>B973+B977</f>
        <v>0</v>
      </c>
      <c r="C964" s="441">
        <f t="shared" ref="C964:L964" si="1296">C973+C977</f>
        <v>0</v>
      </c>
      <c r="D964" s="441">
        <f t="shared" si="1296"/>
        <v>0</v>
      </c>
      <c r="E964" s="441">
        <f t="shared" si="1296"/>
        <v>0</v>
      </c>
      <c r="F964" s="441">
        <f t="shared" si="1296"/>
        <v>0</v>
      </c>
      <c r="G964" s="441">
        <f t="shared" si="1296"/>
        <v>0</v>
      </c>
      <c r="H964" s="441">
        <f t="shared" si="1296"/>
        <v>0</v>
      </c>
      <c r="I964" s="441">
        <f t="shared" si="1296"/>
        <v>0</v>
      </c>
      <c r="J964" s="441">
        <f t="shared" si="1296"/>
        <v>0</v>
      </c>
      <c r="K964" s="441">
        <f t="shared" si="1296"/>
        <v>0</v>
      </c>
      <c r="L964" s="442">
        <f t="shared" si="1296"/>
        <v>0</v>
      </c>
    </row>
    <row r="965" spans="1:55" s="397" customFormat="1" x14ac:dyDescent="0.3">
      <c r="A965" s="475" t="s">
        <v>461</v>
      </c>
      <c r="B965" s="476"/>
      <c r="C965" s="476"/>
      <c r="D965" s="476"/>
      <c r="E965" s="476"/>
      <c r="F965" s="476"/>
      <c r="G965" s="476"/>
      <c r="H965" s="476"/>
      <c r="I965" s="476"/>
      <c r="J965" s="476"/>
      <c r="K965" s="476"/>
      <c r="L965" s="477"/>
      <c r="M965" s="117"/>
      <c r="N965" s="117"/>
      <c r="O965" s="117"/>
      <c r="P965" s="117"/>
    </row>
    <row r="966" spans="1:55" s="397" customFormat="1" x14ac:dyDescent="0.3">
      <c r="A966" s="478" t="s">
        <v>462</v>
      </c>
      <c r="B966" s="451"/>
      <c r="C966" s="451"/>
      <c r="D966" s="451"/>
      <c r="E966" s="451"/>
      <c r="F966" s="451"/>
      <c r="G966" s="451"/>
      <c r="H966" s="451"/>
      <c r="I966" s="451"/>
      <c r="J966" s="451"/>
      <c r="K966" s="451"/>
      <c r="L966" s="479"/>
      <c r="M966" s="117"/>
      <c r="N966" s="117"/>
      <c r="O966" s="117"/>
      <c r="P966" s="117"/>
    </row>
    <row r="967" spans="1:55" s="466" customFormat="1" ht="13.5" customHeight="1" x14ac:dyDescent="0.3">
      <c r="A967" s="497" t="s">
        <v>466</v>
      </c>
      <c r="B967" s="451">
        <f t="shared" ref="B967:L967" si="1297">B971+B975</f>
        <v>2500000</v>
      </c>
      <c r="C967" s="451">
        <f t="shared" si="1297"/>
        <v>0</v>
      </c>
      <c r="D967" s="451">
        <f t="shared" si="1297"/>
        <v>0</v>
      </c>
      <c r="E967" s="451">
        <f t="shared" si="1297"/>
        <v>0</v>
      </c>
      <c r="F967" s="451">
        <f t="shared" si="1297"/>
        <v>0</v>
      </c>
      <c r="G967" s="451">
        <f t="shared" si="1297"/>
        <v>416666.66666666669</v>
      </c>
      <c r="H967" s="451">
        <f t="shared" si="1297"/>
        <v>416666.66666666669</v>
      </c>
      <c r="I967" s="451">
        <f t="shared" si="1297"/>
        <v>416666.66666666669</v>
      </c>
      <c r="J967" s="451">
        <f t="shared" si="1297"/>
        <v>416666.66666666669</v>
      </c>
      <c r="K967" s="451">
        <f t="shared" si="1297"/>
        <v>416666.66666666669</v>
      </c>
      <c r="L967" s="479">
        <f t="shared" si="1297"/>
        <v>416666.66666666669</v>
      </c>
      <c r="M967" s="117"/>
      <c r="N967" s="117"/>
      <c r="O967" s="117"/>
      <c r="P967" s="117"/>
      <c r="Q967" s="472"/>
      <c r="R967" s="472"/>
      <c r="S967" s="472"/>
      <c r="T967" s="472"/>
      <c r="U967" s="472"/>
      <c r="V967" s="472"/>
      <c r="W967" s="472"/>
      <c r="X967" s="472"/>
      <c r="Y967" s="472"/>
      <c r="Z967" s="472"/>
      <c r="AA967" s="472"/>
      <c r="AB967" s="472"/>
      <c r="AC967" s="472"/>
      <c r="AD967" s="472"/>
      <c r="AE967" s="472"/>
      <c r="AF967" s="472"/>
      <c r="AG967" s="472"/>
      <c r="AH967" s="472"/>
      <c r="AI967" s="472"/>
      <c r="AJ967" s="472"/>
      <c r="AK967" s="472"/>
      <c r="AL967" s="472"/>
      <c r="AM967" s="472"/>
      <c r="AN967" s="472"/>
      <c r="AO967" s="472"/>
      <c r="AP967" s="472"/>
      <c r="AQ967" s="472"/>
      <c r="AR967" s="472"/>
      <c r="AS967" s="472"/>
      <c r="AT967" s="472"/>
      <c r="AU967" s="472"/>
      <c r="AV967" s="472"/>
      <c r="AW967" s="472"/>
      <c r="AX967" s="472"/>
      <c r="AY967" s="472"/>
      <c r="AZ967" s="472"/>
      <c r="BA967" s="472"/>
      <c r="BB967" s="472"/>
      <c r="BC967" s="472"/>
    </row>
    <row r="968" spans="1:55" s="469" customFormat="1" ht="13.5" thickBot="1" x14ac:dyDescent="0.35">
      <c r="A968" s="478" t="s">
        <v>15</v>
      </c>
      <c r="B968" s="452">
        <f t="shared" ref="B968:L968" si="1298">B972+B976</f>
        <v>2500000</v>
      </c>
      <c r="C968" s="452">
        <f t="shared" si="1298"/>
        <v>0</v>
      </c>
      <c r="D968" s="452">
        <f t="shared" si="1298"/>
        <v>0</v>
      </c>
      <c r="E968" s="452">
        <f t="shared" si="1298"/>
        <v>0</v>
      </c>
      <c r="F968" s="452">
        <f t="shared" si="1298"/>
        <v>0</v>
      </c>
      <c r="G968" s="452">
        <f t="shared" si="1298"/>
        <v>416666.66666666669</v>
      </c>
      <c r="H968" s="452">
        <f t="shared" si="1298"/>
        <v>416666.66666666669</v>
      </c>
      <c r="I968" s="452">
        <f t="shared" si="1298"/>
        <v>416666.66666666669</v>
      </c>
      <c r="J968" s="452">
        <f t="shared" si="1298"/>
        <v>416666.66666666669</v>
      </c>
      <c r="K968" s="452">
        <f t="shared" si="1298"/>
        <v>416666.66666666669</v>
      </c>
      <c r="L968" s="459">
        <f t="shared" si="1298"/>
        <v>416666.66666666669</v>
      </c>
      <c r="M968" s="117"/>
      <c r="N968" s="117"/>
      <c r="O968" s="117"/>
      <c r="P968" s="117"/>
    </row>
    <row r="969" spans="1:55" s="469" customFormat="1" ht="52.5" hidden="1" thickBot="1" x14ac:dyDescent="0.35">
      <c r="A969" s="503" t="s">
        <v>16</v>
      </c>
      <c r="B969" s="460">
        <f>B973+B977</f>
        <v>0</v>
      </c>
      <c r="C969" s="460">
        <f t="shared" ref="C969:L969" si="1299">C973+C977</f>
        <v>0</v>
      </c>
      <c r="D969" s="460">
        <f t="shared" si="1299"/>
        <v>0</v>
      </c>
      <c r="E969" s="460">
        <f t="shared" si="1299"/>
        <v>0</v>
      </c>
      <c r="F969" s="460">
        <f t="shared" si="1299"/>
        <v>0</v>
      </c>
      <c r="G969" s="460">
        <f t="shared" si="1299"/>
        <v>0</v>
      </c>
      <c r="H969" s="460">
        <f t="shared" si="1299"/>
        <v>0</v>
      </c>
      <c r="I969" s="460">
        <f t="shared" si="1299"/>
        <v>0</v>
      </c>
      <c r="J969" s="460">
        <f t="shared" si="1299"/>
        <v>0</v>
      </c>
      <c r="K969" s="460">
        <f t="shared" si="1299"/>
        <v>0</v>
      </c>
      <c r="L969" s="461">
        <f t="shared" si="1299"/>
        <v>0</v>
      </c>
      <c r="M969" s="117"/>
      <c r="N969" s="117"/>
      <c r="O969" s="117"/>
      <c r="P969" s="117"/>
    </row>
    <row r="970" spans="1:55" s="122" customFormat="1" ht="26" x14ac:dyDescent="0.3">
      <c r="A970" s="490" t="s">
        <v>572</v>
      </c>
      <c r="B970" s="491">
        <f>B972+B973</f>
        <v>0</v>
      </c>
      <c r="C970" s="491">
        <f t="shared" ref="C970" si="1300">C972+C973</f>
        <v>0</v>
      </c>
      <c r="D970" s="491">
        <f t="shared" ref="D970" si="1301">D972+D973</f>
        <v>0</v>
      </c>
      <c r="E970" s="491">
        <f t="shared" ref="E970" si="1302">E972+E973</f>
        <v>0</v>
      </c>
      <c r="F970" s="491">
        <f t="shared" ref="F970" si="1303">F972+F973</f>
        <v>0</v>
      </c>
      <c r="G970" s="491">
        <f t="shared" ref="G970" si="1304">G972+G973</f>
        <v>0</v>
      </c>
      <c r="H970" s="491">
        <f t="shared" ref="H970" si="1305">H972+H973</f>
        <v>0</v>
      </c>
      <c r="I970" s="491">
        <f t="shared" ref="I970" si="1306">I972+I973</f>
        <v>0</v>
      </c>
      <c r="J970" s="491">
        <f t="shared" ref="J970" si="1307">J972+J973</f>
        <v>0</v>
      </c>
      <c r="K970" s="491">
        <f t="shared" ref="K970" si="1308">K972+K973</f>
        <v>0</v>
      </c>
      <c r="L970" s="492">
        <f t="shared" ref="L970" si="1309">L972+L973</f>
        <v>0</v>
      </c>
      <c r="M970" s="117"/>
      <c r="N970" s="117"/>
      <c r="O970" s="117"/>
      <c r="P970" s="117"/>
    </row>
    <row r="971" spans="1:55" s="467" customFormat="1" ht="13.5" customHeight="1" x14ac:dyDescent="0.3">
      <c r="A971" s="544" t="s">
        <v>466</v>
      </c>
      <c r="B971" s="545">
        <f>B972+B973</f>
        <v>0</v>
      </c>
      <c r="C971" s="545">
        <f t="shared" ref="C971" si="1310">C972+C973</f>
        <v>0</v>
      </c>
      <c r="D971" s="545">
        <f t="shared" ref="D971" si="1311">D972+D973</f>
        <v>0</v>
      </c>
      <c r="E971" s="545">
        <f t="shared" ref="E971" si="1312">E972+E973</f>
        <v>0</v>
      </c>
      <c r="F971" s="545">
        <f t="shared" ref="F971" si="1313">F972+F973</f>
        <v>0</v>
      </c>
      <c r="G971" s="545">
        <f t="shared" ref="G971" si="1314">G972+G973</f>
        <v>0</v>
      </c>
      <c r="H971" s="545">
        <f t="shared" ref="H971" si="1315">H972+H973</f>
        <v>0</v>
      </c>
      <c r="I971" s="545">
        <f t="shared" ref="I971" si="1316">I972+I973</f>
        <v>0</v>
      </c>
      <c r="J971" s="545">
        <f t="shared" ref="J971" si="1317">J972+J973</f>
        <v>0</v>
      </c>
      <c r="K971" s="545">
        <f t="shared" ref="K971" si="1318">K972+K973</f>
        <v>0</v>
      </c>
      <c r="L971" s="546">
        <f t="shared" ref="L971" si="1319">L972+L973</f>
        <v>0</v>
      </c>
      <c r="M971" s="117"/>
      <c r="N971" s="117"/>
      <c r="O971" s="117"/>
      <c r="P971" s="117"/>
      <c r="Q971" s="473"/>
      <c r="R971" s="473"/>
      <c r="S971" s="473"/>
      <c r="T971" s="473"/>
      <c r="U971" s="473"/>
      <c r="V971" s="473"/>
      <c r="W971" s="473"/>
      <c r="X971" s="473"/>
      <c r="Y971" s="473"/>
      <c r="Z971" s="473"/>
      <c r="AA971" s="473"/>
      <c r="AB971" s="473"/>
      <c r="AC971" s="473"/>
      <c r="AD971" s="473"/>
      <c r="AE971" s="473"/>
      <c r="AF971" s="473"/>
      <c r="AG971" s="473"/>
      <c r="AH971" s="473"/>
      <c r="AI971" s="473"/>
      <c r="AJ971" s="473"/>
      <c r="AK971" s="473"/>
      <c r="AL971" s="473"/>
      <c r="AM971" s="473"/>
      <c r="AN971" s="473"/>
      <c r="AO971" s="473"/>
      <c r="AP971" s="473"/>
      <c r="AQ971" s="473"/>
      <c r="AR971" s="473"/>
      <c r="AS971" s="473"/>
      <c r="AT971" s="473"/>
      <c r="AU971" s="473"/>
      <c r="AV971" s="473"/>
      <c r="AW971" s="473"/>
      <c r="AX971" s="473"/>
      <c r="AY971" s="473"/>
      <c r="AZ971" s="473"/>
      <c r="BA971" s="473"/>
      <c r="BB971" s="473"/>
      <c r="BC971" s="473"/>
    </row>
    <row r="972" spans="1:55" s="122" customFormat="1" hidden="1" x14ac:dyDescent="0.3">
      <c r="A972" s="406" t="s">
        <v>15</v>
      </c>
      <c r="B972" s="407">
        <v>0</v>
      </c>
      <c r="C972" s="407">
        <v>0</v>
      </c>
      <c r="D972" s="407">
        <v>0</v>
      </c>
      <c r="E972" s="407">
        <v>0</v>
      </c>
      <c r="F972" s="407">
        <v>0</v>
      </c>
      <c r="G972" s="407">
        <f>$B$972/6</f>
        <v>0</v>
      </c>
      <c r="H972" s="407">
        <f t="shared" ref="H972:L972" si="1320">$B$972/6</f>
        <v>0</v>
      </c>
      <c r="I972" s="407">
        <f t="shared" si="1320"/>
        <v>0</v>
      </c>
      <c r="J972" s="407">
        <f t="shared" si="1320"/>
        <v>0</v>
      </c>
      <c r="K972" s="407">
        <f t="shared" si="1320"/>
        <v>0</v>
      </c>
      <c r="L972" s="408">
        <f t="shared" si="1320"/>
        <v>0</v>
      </c>
      <c r="M972" s="117"/>
      <c r="N972" s="117"/>
      <c r="O972" s="117"/>
      <c r="P972" s="117"/>
    </row>
    <row r="973" spans="1:55" s="122" customFormat="1" ht="52" hidden="1" x14ac:dyDescent="0.3">
      <c r="A973" s="406" t="s">
        <v>16</v>
      </c>
      <c r="B973" s="407">
        <f>'3.PIELIKUMS'!J109</f>
        <v>0</v>
      </c>
      <c r="C973" s="407">
        <v>0</v>
      </c>
      <c r="D973" s="407">
        <v>0</v>
      </c>
      <c r="E973" s="407">
        <v>0</v>
      </c>
      <c r="F973" s="407">
        <v>0</v>
      </c>
      <c r="G973" s="407">
        <f>$B$973/6</f>
        <v>0</v>
      </c>
      <c r="H973" s="407">
        <f t="shared" ref="H973:L973" si="1321">$B$973/6</f>
        <v>0</v>
      </c>
      <c r="I973" s="407">
        <f t="shared" si="1321"/>
        <v>0</v>
      </c>
      <c r="J973" s="407">
        <f t="shared" si="1321"/>
        <v>0</v>
      </c>
      <c r="K973" s="407">
        <f t="shared" si="1321"/>
        <v>0</v>
      </c>
      <c r="L973" s="408">
        <f t="shared" si="1321"/>
        <v>0</v>
      </c>
      <c r="M973" s="117"/>
      <c r="N973" s="117"/>
      <c r="O973" s="117"/>
      <c r="P973" s="117"/>
    </row>
    <row r="974" spans="1:55" s="122" customFormat="1" ht="39" x14ac:dyDescent="0.3">
      <c r="A974" s="402" t="s">
        <v>573</v>
      </c>
      <c r="B974" s="403">
        <f>B976+B977</f>
        <v>2500000</v>
      </c>
      <c r="C974" s="403">
        <f t="shared" ref="C974:L974" si="1322">C976+C977</f>
        <v>0</v>
      </c>
      <c r="D974" s="403">
        <f t="shared" si="1322"/>
        <v>0</v>
      </c>
      <c r="E974" s="403">
        <f t="shared" si="1322"/>
        <v>0</v>
      </c>
      <c r="F974" s="403">
        <f t="shared" si="1322"/>
        <v>0</v>
      </c>
      <c r="G974" s="403">
        <f t="shared" si="1322"/>
        <v>416666.66666666669</v>
      </c>
      <c r="H974" s="403">
        <f t="shared" si="1322"/>
        <v>416666.66666666669</v>
      </c>
      <c r="I974" s="403">
        <f t="shared" si="1322"/>
        <v>416666.66666666669</v>
      </c>
      <c r="J974" s="403">
        <f t="shared" si="1322"/>
        <v>416666.66666666669</v>
      </c>
      <c r="K974" s="403">
        <f t="shared" si="1322"/>
        <v>416666.66666666669</v>
      </c>
      <c r="L974" s="404">
        <f t="shared" si="1322"/>
        <v>416666.66666666669</v>
      </c>
      <c r="M974" s="117"/>
      <c r="N974" s="117"/>
      <c r="O974" s="117"/>
      <c r="P974" s="117"/>
    </row>
    <row r="975" spans="1:55" s="467" customFormat="1" ht="13.5" customHeight="1" x14ac:dyDescent="0.3">
      <c r="A975" s="544" t="s">
        <v>466</v>
      </c>
      <c r="B975" s="545">
        <f>B976+B977</f>
        <v>2500000</v>
      </c>
      <c r="C975" s="545">
        <f t="shared" ref="C975" si="1323">C976+C977</f>
        <v>0</v>
      </c>
      <c r="D975" s="545">
        <f t="shared" ref="D975" si="1324">D976+D977</f>
        <v>0</v>
      </c>
      <c r="E975" s="545">
        <f t="shared" ref="E975" si="1325">E976+E977</f>
        <v>0</v>
      </c>
      <c r="F975" s="545">
        <f t="shared" ref="F975" si="1326">F976+F977</f>
        <v>0</v>
      </c>
      <c r="G975" s="545">
        <f t="shared" ref="G975" si="1327">G976+G977</f>
        <v>416666.66666666669</v>
      </c>
      <c r="H975" s="545">
        <f t="shared" ref="H975" si="1328">H976+H977</f>
        <v>416666.66666666669</v>
      </c>
      <c r="I975" s="545">
        <f t="shared" ref="I975" si="1329">I976+I977</f>
        <v>416666.66666666669</v>
      </c>
      <c r="J975" s="545">
        <f t="shared" ref="J975" si="1330">J976+J977</f>
        <v>416666.66666666669</v>
      </c>
      <c r="K975" s="545">
        <f t="shared" ref="K975" si="1331">K976+K977</f>
        <v>416666.66666666669</v>
      </c>
      <c r="L975" s="546">
        <f t="shared" ref="L975" si="1332">L976+L977</f>
        <v>416666.66666666669</v>
      </c>
      <c r="M975" s="117"/>
      <c r="N975" s="117"/>
      <c r="O975" s="117"/>
      <c r="P975" s="117"/>
      <c r="Q975" s="473"/>
      <c r="R975" s="473"/>
      <c r="S975" s="473"/>
      <c r="T975" s="473"/>
      <c r="U975" s="473"/>
      <c r="V975" s="473"/>
      <c r="W975" s="473"/>
      <c r="X975" s="473"/>
      <c r="Y975" s="473"/>
      <c r="Z975" s="473"/>
      <c r="AA975" s="473"/>
      <c r="AB975" s="473"/>
      <c r="AC975" s="473"/>
      <c r="AD975" s="473"/>
      <c r="AE975" s="473"/>
      <c r="AF975" s="473"/>
      <c r="AG975" s="473"/>
      <c r="AH975" s="473"/>
      <c r="AI975" s="473"/>
      <c r="AJ975" s="473"/>
      <c r="AK975" s="473"/>
      <c r="AL975" s="473"/>
      <c r="AM975" s="473"/>
      <c r="AN975" s="473"/>
      <c r="AO975" s="473"/>
      <c r="AP975" s="473"/>
      <c r="AQ975" s="473"/>
      <c r="AR975" s="473"/>
      <c r="AS975" s="473"/>
      <c r="AT975" s="473"/>
      <c r="AU975" s="473"/>
      <c r="AV975" s="473"/>
      <c r="AW975" s="473"/>
      <c r="AX975" s="473"/>
      <c r="AY975" s="473"/>
      <c r="AZ975" s="473"/>
      <c r="BA975" s="473"/>
      <c r="BB975" s="473"/>
      <c r="BC975" s="473"/>
    </row>
    <row r="976" spans="1:55" s="122" customFormat="1" ht="13.5" thickBot="1" x14ac:dyDescent="0.35">
      <c r="A976" s="406" t="s">
        <v>15</v>
      </c>
      <c r="B976" s="407">
        <f>'3.PIELIKUMS'!J110</f>
        <v>2500000</v>
      </c>
      <c r="C976" s="407">
        <v>0</v>
      </c>
      <c r="D976" s="407">
        <v>0</v>
      </c>
      <c r="E976" s="407">
        <v>0</v>
      </c>
      <c r="F976" s="407">
        <v>0</v>
      </c>
      <c r="G976" s="407">
        <f>$B$976/6</f>
        <v>416666.66666666669</v>
      </c>
      <c r="H976" s="407">
        <f t="shared" ref="H976:L976" si="1333">$B$976/6</f>
        <v>416666.66666666669</v>
      </c>
      <c r="I976" s="407">
        <f t="shared" si="1333"/>
        <v>416666.66666666669</v>
      </c>
      <c r="J976" s="407">
        <f t="shared" si="1333"/>
        <v>416666.66666666669</v>
      </c>
      <c r="K976" s="407">
        <f t="shared" si="1333"/>
        <v>416666.66666666669</v>
      </c>
      <c r="L976" s="408">
        <f t="shared" si="1333"/>
        <v>416666.66666666669</v>
      </c>
      <c r="M976" s="117"/>
      <c r="N976" s="117"/>
      <c r="O976" s="117"/>
      <c r="P976" s="117"/>
    </row>
    <row r="977" spans="1:16" s="122" customFormat="1" ht="52.5" hidden="1" thickBot="1" x14ac:dyDescent="0.35">
      <c r="A977" s="484" t="s">
        <v>16</v>
      </c>
      <c r="B977" s="457">
        <v>0</v>
      </c>
      <c r="C977" s="457">
        <v>0</v>
      </c>
      <c r="D977" s="457">
        <v>0</v>
      </c>
      <c r="E977" s="457">
        <v>0</v>
      </c>
      <c r="F977" s="457">
        <v>0</v>
      </c>
      <c r="G977" s="457">
        <f>$B$977/6</f>
        <v>0</v>
      </c>
      <c r="H977" s="457">
        <f t="shared" ref="H977:L977" si="1334">$B$977/6</f>
        <v>0</v>
      </c>
      <c r="I977" s="457">
        <f t="shared" si="1334"/>
        <v>0</v>
      </c>
      <c r="J977" s="457">
        <f t="shared" si="1334"/>
        <v>0</v>
      </c>
      <c r="K977" s="457">
        <f t="shared" si="1334"/>
        <v>0</v>
      </c>
      <c r="L977" s="458">
        <f t="shared" si="1334"/>
        <v>0</v>
      </c>
      <c r="M977" s="117"/>
      <c r="N977" s="117"/>
      <c r="O977" s="117"/>
      <c r="P977" s="117"/>
    </row>
    <row r="978" spans="1:16" s="122" customFormat="1" ht="26" x14ac:dyDescent="0.3">
      <c r="A978" s="447" t="s">
        <v>574</v>
      </c>
      <c r="B978" s="652"/>
      <c r="C978" s="652"/>
      <c r="D978" s="652"/>
      <c r="E978" s="652"/>
      <c r="F978" s="652"/>
      <c r="G978" s="652"/>
      <c r="H978" s="652"/>
      <c r="I978" s="652"/>
      <c r="J978" s="652"/>
      <c r="K978" s="652"/>
      <c r="L978" s="653"/>
      <c r="M978" s="117"/>
      <c r="N978" s="117"/>
      <c r="O978" s="117"/>
      <c r="P978" s="117"/>
    </row>
    <row r="979" spans="1:16" s="122" customFormat="1" x14ac:dyDescent="0.3">
      <c r="A979" s="436" t="s">
        <v>9</v>
      </c>
      <c r="B979" s="584">
        <f>B983</f>
        <v>0</v>
      </c>
      <c r="C979" s="584">
        <f t="shared" ref="C979:L979" si="1335">C983</f>
        <v>0</v>
      </c>
      <c r="D979" s="584">
        <f t="shared" si="1335"/>
        <v>0</v>
      </c>
      <c r="E979" s="584">
        <f t="shared" si="1335"/>
        <v>0</v>
      </c>
      <c r="F979" s="584">
        <f t="shared" si="1335"/>
        <v>0</v>
      </c>
      <c r="G979" s="584">
        <f t="shared" si="1335"/>
        <v>0</v>
      </c>
      <c r="H979" s="584">
        <f t="shared" si="1335"/>
        <v>0</v>
      </c>
      <c r="I979" s="584">
        <f t="shared" si="1335"/>
        <v>0</v>
      </c>
      <c r="J979" s="584">
        <f t="shared" si="1335"/>
        <v>0</v>
      </c>
      <c r="K979" s="584">
        <f t="shared" si="1335"/>
        <v>0</v>
      </c>
      <c r="L979" s="585">
        <f t="shared" si="1335"/>
        <v>0</v>
      </c>
      <c r="M979" s="117"/>
      <c r="N979" s="117"/>
      <c r="O979" s="117"/>
      <c r="P979" s="117"/>
    </row>
    <row r="980" spans="1:16" hidden="1" x14ac:dyDescent="0.3">
      <c r="A980" s="433" t="s">
        <v>10</v>
      </c>
      <c r="B980" s="434"/>
      <c r="C980" s="434"/>
      <c r="D980" s="434"/>
      <c r="E980" s="434"/>
      <c r="F980" s="434"/>
      <c r="G980" s="434"/>
      <c r="H980" s="434"/>
      <c r="I980" s="434"/>
      <c r="J980" s="434"/>
      <c r="K980" s="434"/>
      <c r="L980" s="435"/>
    </row>
    <row r="981" spans="1:16" hidden="1" x14ac:dyDescent="0.3">
      <c r="A981" s="433" t="s">
        <v>11</v>
      </c>
      <c r="B981" s="434"/>
      <c r="C981" s="434"/>
      <c r="D981" s="434"/>
      <c r="E981" s="434"/>
      <c r="F981" s="434"/>
      <c r="G981" s="434"/>
      <c r="H981" s="434"/>
      <c r="I981" s="434"/>
      <c r="J981" s="434"/>
      <c r="K981" s="434"/>
      <c r="L981" s="435"/>
    </row>
    <row r="982" spans="1:16" ht="26" hidden="1" x14ac:dyDescent="0.3">
      <c r="A982" s="433" t="s">
        <v>12</v>
      </c>
      <c r="B982" s="434"/>
      <c r="C982" s="434"/>
      <c r="D982" s="434"/>
      <c r="E982" s="434"/>
      <c r="F982" s="434"/>
      <c r="G982" s="434"/>
      <c r="H982" s="434"/>
      <c r="I982" s="434"/>
      <c r="J982" s="434"/>
      <c r="K982" s="434"/>
      <c r="L982" s="435"/>
    </row>
    <row r="983" spans="1:16" s="122" customFormat="1" x14ac:dyDescent="0.3">
      <c r="A983" s="436" t="s">
        <v>13</v>
      </c>
      <c r="B983" s="584">
        <f>B985+B986</f>
        <v>0</v>
      </c>
      <c r="C983" s="584">
        <f t="shared" ref="C983:L983" si="1336">C985+C986</f>
        <v>0</v>
      </c>
      <c r="D983" s="584">
        <f t="shared" si="1336"/>
        <v>0</v>
      </c>
      <c r="E983" s="584">
        <f t="shared" si="1336"/>
        <v>0</v>
      </c>
      <c r="F983" s="584">
        <f t="shared" si="1336"/>
        <v>0</v>
      </c>
      <c r="G983" s="584">
        <f t="shared" si="1336"/>
        <v>0</v>
      </c>
      <c r="H983" s="584">
        <f t="shared" si="1336"/>
        <v>0</v>
      </c>
      <c r="I983" s="584">
        <f t="shared" si="1336"/>
        <v>0</v>
      </c>
      <c r="J983" s="584">
        <f t="shared" si="1336"/>
        <v>0</v>
      </c>
      <c r="K983" s="584">
        <f t="shared" si="1336"/>
        <v>0</v>
      </c>
      <c r="L983" s="585">
        <f t="shared" si="1336"/>
        <v>0</v>
      </c>
      <c r="M983" s="117"/>
      <c r="N983" s="117"/>
      <c r="O983" s="117"/>
      <c r="P983" s="117"/>
    </row>
    <row r="984" spans="1:16" x14ac:dyDescent="0.3">
      <c r="A984" s="433" t="s">
        <v>14</v>
      </c>
      <c r="B984" s="434"/>
      <c r="C984" s="434"/>
      <c r="D984" s="434"/>
      <c r="E984" s="434"/>
      <c r="F984" s="434"/>
      <c r="G984" s="434"/>
      <c r="H984" s="434"/>
      <c r="I984" s="434"/>
      <c r="J984" s="434"/>
      <c r="K984" s="434"/>
      <c r="L984" s="435"/>
    </row>
    <row r="985" spans="1:16" x14ac:dyDescent="0.3">
      <c r="A985" s="433" t="s">
        <v>15</v>
      </c>
      <c r="B985" s="437">
        <f>B994</f>
        <v>0</v>
      </c>
      <c r="C985" s="437">
        <f t="shared" ref="C985:L986" si="1337">C994</f>
        <v>0</v>
      </c>
      <c r="D985" s="437">
        <f t="shared" si="1337"/>
        <v>0</v>
      </c>
      <c r="E985" s="437">
        <f t="shared" si="1337"/>
        <v>0</v>
      </c>
      <c r="F985" s="437">
        <f t="shared" si="1337"/>
        <v>0</v>
      </c>
      <c r="G985" s="437">
        <f t="shared" si="1337"/>
        <v>0</v>
      </c>
      <c r="H985" s="437">
        <f t="shared" si="1337"/>
        <v>0</v>
      </c>
      <c r="I985" s="437">
        <f t="shared" si="1337"/>
        <v>0</v>
      </c>
      <c r="J985" s="437">
        <f t="shared" si="1337"/>
        <v>0</v>
      </c>
      <c r="K985" s="437">
        <f t="shared" si="1337"/>
        <v>0</v>
      </c>
      <c r="L985" s="438">
        <f t="shared" si="1337"/>
        <v>0</v>
      </c>
    </row>
    <row r="986" spans="1:16" ht="52.5" thickBot="1" x14ac:dyDescent="0.35">
      <c r="A986" s="440" t="s">
        <v>16</v>
      </c>
      <c r="B986" s="441">
        <f>B995</f>
        <v>0</v>
      </c>
      <c r="C986" s="441">
        <f t="shared" si="1337"/>
        <v>0</v>
      </c>
      <c r="D986" s="441">
        <f t="shared" si="1337"/>
        <v>0</v>
      </c>
      <c r="E986" s="441">
        <f t="shared" si="1337"/>
        <v>0</v>
      </c>
      <c r="F986" s="441">
        <f t="shared" si="1337"/>
        <v>0</v>
      </c>
      <c r="G986" s="441">
        <f t="shared" si="1337"/>
        <v>0</v>
      </c>
      <c r="H986" s="441">
        <f t="shared" si="1337"/>
        <v>0</v>
      </c>
      <c r="I986" s="441">
        <f t="shared" si="1337"/>
        <v>0</v>
      </c>
      <c r="J986" s="441">
        <f t="shared" si="1337"/>
        <v>0</v>
      </c>
      <c r="K986" s="441">
        <f t="shared" si="1337"/>
        <v>0</v>
      </c>
      <c r="L986" s="442">
        <f t="shared" si="1337"/>
        <v>0</v>
      </c>
    </row>
    <row r="987" spans="1:16" s="397" customFormat="1" x14ac:dyDescent="0.3">
      <c r="A987" s="475" t="s">
        <v>461</v>
      </c>
      <c r="B987" s="476"/>
      <c r="C987" s="476"/>
      <c r="D987" s="476"/>
      <c r="E987" s="476"/>
      <c r="F987" s="476"/>
      <c r="G987" s="476"/>
      <c r="H987" s="476"/>
      <c r="I987" s="476"/>
      <c r="J987" s="476"/>
      <c r="K987" s="476"/>
      <c r="L987" s="477"/>
      <c r="M987" s="117"/>
      <c r="N987" s="117"/>
      <c r="O987" s="117"/>
      <c r="P987" s="117"/>
    </row>
    <row r="988" spans="1:16" s="397" customFormat="1" x14ac:dyDescent="0.3">
      <c r="A988" s="478" t="s">
        <v>462</v>
      </c>
      <c r="B988" s="451"/>
      <c r="C988" s="451"/>
      <c r="D988" s="451"/>
      <c r="E988" s="451"/>
      <c r="F988" s="451"/>
      <c r="G988" s="451"/>
      <c r="H988" s="451"/>
      <c r="I988" s="451"/>
      <c r="J988" s="451"/>
      <c r="K988" s="451"/>
      <c r="L988" s="479"/>
      <c r="M988" s="117"/>
      <c r="N988" s="117"/>
      <c r="O988" s="117"/>
      <c r="P988" s="117"/>
    </row>
    <row r="989" spans="1:16" s="469" customFormat="1" ht="13.5" thickBot="1" x14ac:dyDescent="0.35">
      <c r="A989" s="502" t="s">
        <v>472</v>
      </c>
      <c r="B989" s="451">
        <f>B990+B991</f>
        <v>0</v>
      </c>
      <c r="C989" s="451">
        <f t="shared" ref="C989:L989" si="1338">C990+C991</f>
        <v>0</v>
      </c>
      <c r="D989" s="451">
        <f t="shared" si="1338"/>
        <v>0</v>
      </c>
      <c r="E989" s="451">
        <f t="shared" si="1338"/>
        <v>0</v>
      </c>
      <c r="F989" s="451">
        <f t="shared" si="1338"/>
        <v>0</v>
      </c>
      <c r="G989" s="451">
        <f t="shared" si="1338"/>
        <v>0</v>
      </c>
      <c r="H989" s="451">
        <f t="shared" si="1338"/>
        <v>0</v>
      </c>
      <c r="I989" s="451">
        <f t="shared" si="1338"/>
        <v>0</v>
      </c>
      <c r="J989" s="451">
        <f t="shared" si="1338"/>
        <v>0</v>
      </c>
      <c r="K989" s="451">
        <f t="shared" si="1338"/>
        <v>0</v>
      </c>
      <c r="L989" s="479">
        <f t="shared" si="1338"/>
        <v>0</v>
      </c>
      <c r="M989" s="117"/>
      <c r="N989" s="117"/>
      <c r="O989" s="117"/>
      <c r="P989" s="117"/>
    </row>
    <row r="990" spans="1:16" s="469" customFormat="1" ht="13.5" hidden="1" thickBot="1" x14ac:dyDescent="0.35">
      <c r="A990" s="478" t="s">
        <v>15</v>
      </c>
      <c r="B990" s="452">
        <f>B994</f>
        <v>0</v>
      </c>
      <c r="C990" s="452">
        <f t="shared" ref="C990:L990" si="1339">C994</f>
        <v>0</v>
      </c>
      <c r="D990" s="452">
        <f t="shared" si="1339"/>
        <v>0</v>
      </c>
      <c r="E990" s="452">
        <f t="shared" si="1339"/>
        <v>0</v>
      </c>
      <c r="F990" s="452">
        <f t="shared" si="1339"/>
        <v>0</v>
      </c>
      <c r="G990" s="452">
        <f t="shared" si="1339"/>
        <v>0</v>
      </c>
      <c r="H990" s="452">
        <f t="shared" si="1339"/>
        <v>0</v>
      </c>
      <c r="I990" s="452">
        <f t="shared" si="1339"/>
        <v>0</v>
      </c>
      <c r="J990" s="452">
        <f t="shared" si="1339"/>
        <v>0</v>
      </c>
      <c r="K990" s="452">
        <f t="shared" si="1339"/>
        <v>0</v>
      </c>
      <c r="L990" s="459">
        <f t="shared" si="1339"/>
        <v>0</v>
      </c>
      <c r="M990" s="117"/>
      <c r="N990" s="117"/>
      <c r="O990" s="117"/>
      <c r="P990" s="117"/>
    </row>
    <row r="991" spans="1:16" s="469" customFormat="1" ht="52.5" hidden="1" thickBot="1" x14ac:dyDescent="0.35">
      <c r="A991" s="503" t="s">
        <v>16</v>
      </c>
      <c r="B991" s="460">
        <f>B995</f>
        <v>0</v>
      </c>
      <c r="C991" s="460">
        <f t="shared" ref="C991:L991" si="1340">C995</f>
        <v>0</v>
      </c>
      <c r="D991" s="460">
        <f t="shared" si="1340"/>
        <v>0</v>
      </c>
      <c r="E991" s="460">
        <f t="shared" si="1340"/>
        <v>0</v>
      </c>
      <c r="F991" s="460">
        <f t="shared" si="1340"/>
        <v>0</v>
      </c>
      <c r="G991" s="460">
        <f t="shared" si="1340"/>
        <v>0</v>
      </c>
      <c r="H991" s="460">
        <f t="shared" si="1340"/>
        <v>0</v>
      </c>
      <c r="I991" s="460">
        <f t="shared" si="1340"/>
        <v>0</v>
      </c>
      <c r="J991" s="460">
        <f t="shared" si="1340"/>
        <v>0</v>
      </c>
      <c r="K991" s="460">
        <f t="shared" si="1340"/>
        <v>0</v>
      </c>
      <c r="L991" s="461">
        <f t="shared" si="1340"/>
        <v>0</v>
      </c>
      <c r="M991" s="117"/>
      <c r="N991" s="117"/>
      <c r="O991" s="117"/>
      <c r="P991" s="117"/>
    </row>
    <row r="992" spans="1:16" s="405" customFormat="1" ht="104" x14ac:dyDescent="0.3">
      <c r="A992" s="490" t="s">
        <v>575</v>
      </c>
      <c r="B992" s="491">
        <f>B994+B995</f>
        <v>0</v>
      </c>
      <c r="C992" s="491">
        <f t="shared" ref="C992:L992" si="1341">C994+C995</f>
        <v>0</v>
      </c>
      <c r="D992" s="491">
        <f t="shared" si="1341"/>
        <v>0</v>
      </c>
      <c r="E992" s="491">
        <f t="shared" si="1341"/>
        <v>0</v>
      </c>
      <c r="F992" s="491">
        <f t="shared" si="1341"/>
        <v>0</v>
      </c>
      <c r="G992" s="491">
        <f t="shared" si="1341"/>
        <v>0</v>
      </c>
      <c r="H992" s="491">
        <f t="shared" si="1341"/>
        <v>0</v>
      </c>
      <c r="I992" s="491">
        <f t="shared" si="1341"/>
        <v>0</v>
      </c>
      <c r="J992" s="491">
        <f t="shared" si="1341"/>
        <v>0</v>
      </c>
      <c r="K992" s="491">
        <f t="shared" si="1341"/>
        <v>0</v>
      </c>
      <c r="L992" s="492">
        <f t="shared" si="1341"/>
        <v>0</v>
      </c>
      <c r="M992" s="117"/>
      <c r="N992" s="117"/>
      <c r="O992" s="117"/>
      <c r="P992" s="117"/>
    </row>
    <row r="993" spans="1:16" s="405" customFormat="1" ht="13.5" thickBot="1" x14ac:dyDescent="0.35">
      <c r="A993" s="547" t="s">
        <v>472</v>
      </c>
      <c r="B993" s="545">
        <f>B994+B995</f>
        <v>0</v>
      </c>
      <c r="C993" s="545">
        <f t="shared" ref="C993:L993" si="1342">C994+C995</f>
        <v>0</v>
      </c>
      <c r="D993" s="545">
        <f t="shared" si="1342"/>
        <v>0</v>
      </c>
      <c r="E993" s="545">
        <f t="shared" si="1342"/>
        <v>0</v>
      </c>
      <c r="F993" s="545">
        <f t="shared" si="1342"/>
        <v>0</v>
      </c>
      <c r="G993" s="545">
        <f t="shared" si="1342"/>
        <v>0</v>
      </c>
      <c r="H993" s="545">
        <f t="shared" si="1342"/>
        <v>0</v>
      </c>
      <c r="I993" s="545">
        <f t="shared" si="1342"/>
        <v>0</v>
      </c>
      <c r="J993" s="545">
        <f t="shared" si="1342"/>
        <v>0</v>
      </c>
      <c r="K993" s="545">
        <f t="shared" si="1342"/>
        <v>0</v>
      </c>
      <c r="L993" s="546">
        <f t="shared" si="1342"/>
        <v>0</v>
      </c>
      <c r="M993" s="117"/>
      <c r="N993" s="117"/>
      <c r="O993" s="117"/>
      <c r="P993" s="117"/>
    </row>
    <row r="994" spans="1:16" s="405" customFormat="1" ht="13.5" hidden="1" thickBot="1" x14ac:dyDescent="0.35">
      <c r="A994" s="406" t="s">
        <v>15</v>
      </c>
      <c r="B994" s="407">
        <v>0</v>
      </c>
      <c r="C994" s="407">
        <v>0</v>
      </c>
      <c r="D994" s="407">
        <v>0</v>
      </c>
      <c r="E994" s="407">
        <v>0</v>
      </c>
      <c r="F994" s="407">
        <v>0</v>
      </c>
      <c r="G994" s="407">
        <f>$B$972/6</f>
        <v>0</v>
      </c>
      <c r="H994" s="407">
        <f t="shared" ref="H994:L994" si="1343">$B$972/6</f>
        <v>0</v>
      </c>
      <c r="I994" s="407">
        <f t="shared" si="1343"/>
        <v>0</v>
      </c>
      <c r="J994" s="407">
        <f t="shared" si="1343"/>
        <v>0</v>
      </c>
      <c r="K994" s="407">
        <f t="shared" si="1343"/>
        <v>0</v>
      </c>
      <c r="L994" s="408">
        <f t="shared" si="1343"/>
        <v>0</v>
      </c>
      <c r="M994" s="117"/>
      <c r="N994" s="117"/>
      <c r="O994" s="117"/>
      <c r="P994" s="117"/>
    </row>
    <row r="995" spans="1:16" s="405" customFormat="1" ht="52.5" hidden="1" thickBot="1" x14ac:dyDescent="0.35">
      <c r="A995" s="484" t="s">
        <v>16</v>
      </c>
      <c r="B995" s="457">
        <v>0</v>
      </c>
      <c r="C995" s="457">
        <v>0</v>
      </c>
      <c r="D995" s="457">
        <v>0</v>
      </c>
      <c r="E995" s="457">
        <v>0</v>
      </c>
      <c r="F995" s="457">
        <v>0</v>
      </c>
      <c r="G995" s="457">
        <f>$B$973/6</f>
        <v>0</v>
      </c>
      <c r="H995" s="457">
        <f t="shared" ref="H995:L995" si="1344">$B$973/6</f>
        <v>0</v>
      </c>
      <c r="I995" s="457">
        <f t="shared" si="1344"/>
        <v>0</v>
      </c>
      <c r="J995" s="457">
        <f t="shared" si="1344"/>
        <v>0</v>
      </c>
      <c r="K995" s="457">
        <f t="shared" si="1344"/>
        <v>0</v>
      </c>
      <c r="L995" s="458">
        <f t="shared" si="1344"/>
        <v>0</v>
      </c>
      <c r="M995" s="117"/>
      <c r="N995" s="117"/>
      <c r="O995" s="117"/>
      <c r="P995" s="117"/>
    </row>
    <row r="996" spans="1:16" s="122" customFormat="1" ht="39" x14ac:dyDescent="0.3">
      <c r="A996" s="447" t="s">
        <v>576</v>
      </c>
      <c r="B996" s="652"/>
      <c r="C996" s="652"/>
      <c r="D996" s="652"/>
      <c r="E996" s="652"/>
      <c r="F996" s="652"/>
      <c r="G996" s="652"/>
      <c r="H996" s="652"/>
      <c r="I996" s="652"/>
      <c r="J996" s="652"/>
      <c r="K996" s="652"/>
      <c r="L996" s="653"/>
      <c r="M996" s="117"/>
      <c r="N996" s="117"/>
      <c r="O996" s="117"/>
      <c r="P996" s="117"/>
    </row>
    <row r="997" spans="1:16" s="122" customFormat="1" ht="16.5" customHeight="1" x14ac:dyDescent="0.3">
      <c r="A997" s="436" t="s">
        <v>9</v>
      </c>
      <c r="B997" s="584">
        <f>B1001</f>
        <v>0</v>
      </c>
      <c r="C997" s="584">
        <f t="shared" ref="C997:L997" si="1345">C1001</f>
        <v>0</v>
      </c>
      <c r="D997" s="584">
        <f t="shared" si="1345"/>
        <v>0</v>
      </c>
      <c r="E997" s="584">
        <f t="shared" si="1345"/>
        <v>0</v>
      </c>
      <c r="F997" s="584">
        <f t="shared" si="1345"/>
        <v>0</v>
      </c>
      <c r="G997" s="584">
        <f t="shared" si="1345"/>
        <v>0</v>
      </c>
      <c r="H997" s="584">
        <f t="shared" si="1345"/>
        <v>0</v>
      </c>
      <c r="I997" s="584">
        <f t="shared" si="1345"/>
        <v>0</v>
      </c>
      <c r="J997" s="584">
        <f t="shared" si="1345"/>
        <v>0</v>
      </c>
      <c r="K997" s="584">
        <f t="shared" si="1345"/>
        <v>0</v>
      </c>
      <c r="L997" s="585">
        <f t="shared" si="1345"/>
        <v>0</v>
      </c>
      <c r="M997" s="117"/>
      <c r="N997" s="117"/>
      <c r="O997" s="117"/>
      <c r="P997" s="117"/>
    </row>
    <row r="998" spans="1:16" hidden="1" x14ac:dyDescent="0.3">
      <c r="A998" s="433" t="s">
        <v>10</v>
      </c>
      <c r="B998" s="434"/>
      <c r="C998" s="434"/>
      <c r="D998" s="434"/>
      <c r="E998" s="434"/>
      <c r="F998" s="434"/>
      <c r="G998" s="434"/>
      <c r="H998" s="434"/>
      <c r="I998" s="434"/>
      <c r="J998" s="434"/>
      <c r="K998" s="434"/>
      <c r="L998" s="435"/>
    </row>
    <row r="999" spans="1:16" hidden="1" x14ac:dyDescent="0.3">
      <c r="A999" s="433" t="s">
        <v>11</v>
      </c>
      <c r="B999" s="434"/>
      <c r="C999" s="434"/>
      <c r="D999" s="434"/>
      <c r="E999" s="434"/>
      <c r="F999" s="434"/>
      <c r="G999" s="434"/>
      <c r="H999" s="434"/>
      <c r="I999" s="434"/>
      <c r="J999" s="434"/>
      <c r="K999" s="434"/>
      <c r="L999" s="435"/>
    </row>
    <row r="1000" spans="1:16" ht="26" hidden="1" x14ac:dyDescent="0.3">
      <c r="A1000" s="433" t="s">
        <v>12</v>
      </c>
      <c r="B1000" s="434"/>
      <c r="C1000" s="434"/>
      <c r="D1000" s="434"/>
      <c r="E1000" s="434"/>
      <c r="F1000" s="434"/>
      <c r="G1000" s="434"/>
      <c r="H1000" s="434"/>
      <c r="I1000" s="434"/>
      <c r="J1000" s="434"/>
      <c r="K1000" s="434"/>
      <c r="L1000" s="435"/>
    </row>
    <row r="1001" spans="1:16" s="122" customFormat="1" x14ac:dyDescent="0.3">
      <c r="A1001" s="436" t="s">
        <v>13</v>
      </c>
      <c r="B1001" s="584">
        <f>B1003+B1004</f>
        <v>0</v>
      </c>
      <c r="C1001" s="584">
        <f t="shared" ref="C1001:L1001" si="1346">C1003+C1004</f>
        <v>0</v>
      </c>
      <c r="D1001" s="584">
        <f t="shared" si="1346"/>
        <v>0</v>
      </c>
      <c r="E1001" s="584">
        <f t="shared" si="1346"/>
        <v>0</v>
      </c>
      <c r="F1001" s="584">
        <f t="shared" si="1346"/>
        <v>0</v>
      </c>
      <c r="G1001" s="584">
        <f t="shared" si="1346"/>
        <v>0</v>
      </c>
      <c r="H1001" s="584">
        <f t="shared" si="1346"/>
        <v>0</v>
      </c>
      <c r="I1001" s="584">
        <f t="shared" si="1346"/>
        <v>0</v>
      </c>
      <c r="J1001" s="584">
        <f t="shared" si="1346"/>
        <v>0</v>
      </c>
      <c r="K1001" s="584">
        <f t="shared" si="1346"/>
        <v>0</v>
      </c>
      <c r="L1001" s="585">
        <f t="shared" si="1346"/>
        <v>0</v>
      </c>
      <c r="M1001" s="117"/>
      <c r="N1001" s="117"/>
      <c r="O1001" s="117"/>
      <c r="P1001" s="117"/>
    </row>
    <row r="1002" spans="1:16" x14ac:dyDescent="0.3">
      <c r="A1002" s="433" t="s">
        <v>14</v>
      </c>
      <c r="B1002" s="434"/>
      <c r="C1002" s="434"/>
      <c r="D1002" s="434"/>
      <c r="E1002" s="434"/>
      <c r="F1002" s="434"/>
      <c r="G1002" s="434"/>
      <c r="H1002" s="434"/>
      <c r="I1002" s="434"/>
      <c r="J1002" s="434"/>
      <c r="K1002" s="434"/>
      <c r="L1002" s="435"/>
    </row>
    <row r="1003" spans="1:16" x14ac:dyDescent="0.3">
      <c r="A1003" s="433" t="s">
        <v>15</v>
      </c>
      <c r="B1003" s="437">
        <f t="shared" ref="B1003:L1003" si="1347">B1156+B1015+B1019</f>
        <v>0</v>
      </c>
      <c r="C1003" s="437">
        <f t="shared" si="1347"/>
        <v>0</v>
      </c>
      <c r="D1003" s="437">
        <f t="shared" si="1347"/>
        <v>0</v>
      </c>
      <c r="E1003" s="437">
        <f t="shared" si="1347"/>
        <v>0</v>
      </c>
      <c r="F1003" s="437">
        <f t="shared" si="1347"/>
        <v>0</v>
      </c>
      <c r="G1003" s="437">
        <f t="shared" si="1347"/>
        <v>0</v>
      </c>
      <c r="H1003" s="437">
        <f t="shared" si="1347"/>
        <v>0</v>
      </c>
      <c r="I1003" s="437">
        <f t="shared" si="1347"/>
        <v>0</v>
      </c>
      <c r="J1003" s="437">
        <f t="shared" si="1347"/>
        <v>0</v>
      </c>
      <c r="K1003" s="437">
        <f t="shared" si="1347"/>
        <v>0</v>
      </c>
      <c r="L1003" s="438">
        <f t="shared" si="1347"/>
        <v>0</v>
      </c>
    </row>
    <row r="1004" spans="1:16" ht="52.5" thickBot="1" x14ac:dyDescent="0.35">
      <c r="A1004" s="440" t="s">
        <v>16</v>
      </c>
      <c r="B1004" s="441">
        <f t="shared" ref="B1004:L1004" si="1348">B1157+B1016+B1020</f>
        <v>0</v>
      </c>
      <c r="C1004" s="441">
        <f t="shared" si="1348"/>
        <v>0</v>
      </c>
      <c r="D1004" s="441">
        <f t="shared" si="1348"/>
        <v>0</v>
      </c>
      <c r="E1004" s="441">
        <f t="shared" si="1348"/>
        <v>0</v>
      </c>
      <c r="F1004" s="441">
        <f t="shared" si="1348"/>
        <v>0</v>
      </c>
      <c r="G1004" s="441">
        <f t="shared" si="1348"/>
        <v>0</v>
      </c>
      <c r="H1004" s="441">
        <f t="shared" si="1348"/>
        <v>0</v>
      </c>
      <c r="I1004" s="441">
        <f t="shared" si="1348"/>
        <v>0</v>
      </c>
      <c r="J1004" s="441">
        <f t="shared" si="1348"/>
        <v>0</v>
      </c>
      <c r="K1004" s="441">
        <f t="shared" si="1348"/>
        <v>0</v>
      </c>
      <c r="L1004" s="442">
        <f t="shared" si="1348"/>
        <v>0</v>
      </c>
    </row>
    <row r="1005" spans="1:16" s="397" customFormat="1" x14ac:dyDescent="0.3">
      <c r="A1005" s="475" t="s">
        <v>461</v>
      </c>
      <c r="B1005" s="476"/>
      <c r="C1005" s="476"/>
      <c r="D1005" s="476"/>
      <c r="E1005" s="476"/>
      <c r="F1005" s="476"/>
      <c r="G1005" s="476"/>
      <c r="H1005" s="476"/>
      <c r="I1005" s="476"/>
      <c r="J1005" s="476"/>
      <c r="K1005" s="476"/>
      <c r="L1005" s="477"/>
      <c r="M1005" s="117"/>
      <c r="N1005" s="117"/>
      <c r="O1005" s="117"/>
      <c r="P1005" s="117"/>
    </row>
    <row r="1006" spans="1:16" s="397" customFormat="1" x14ac:dyDescent="0.3">
      <c r="A1006" s="478" t="s">
        <v>462</v>
      </c>
      <c r="B1006" s="451"/>
      <c r="C1006" s="451"/>
      <c r="D1006" s="451"/>
      <c r="E1006" s="451"/>
      <c r="F1006" s="451"/>
      <c r="G1006" s="451"/>
      <c r="H1006" s="451"/>
      <c r="I1006" s="451"/>
      <c r="J1006" s="451"/>
      <c r="K1006" s="451"/>
      <c r="L1006" s="479"/>
      <c r="M1006" s="117"/>
      <c r="N1006" s="117"/>
      <c r="O1006" s="117"/>
      <c r="P1006" s="117"/>
    </row>
    <row r="1007" spans="1:16" s="469" customFormat="1" ht="26" x14ac:dyDescent="0.3">
      <c r="A1007" s="502" t="s">
        <v>470</v>
      </c>
      <c r="B1007" s="451">
        <f>B1014</f>
        <v>0</v>
      </c>
      <c r="C1007" s="451">
        <f t="shared" ref="C1007:L1007" si="1349">C1014</f>
        <v>0</v>
      </c>
      <c r="D1007" s="451">
        <f t="shared" si="1349"/>
        <v>0</v>
      </c>
      <c r="E1007" s="451">
        <f t="shared" si="1349"/>
        <v>0</v>
      </c>
      <c r="F1007" s="451">
        <f t="shared" si="1349"/>
        <v>0</v>
      </c>
      <c r="G1007" s="451">
        <f t="shared" si="1349"/>
        <v>0</v>
      </c>
      <c r="H1007" s="451">
        <f t="shared" si="1349"/>
        <v>0</v>
      </c>
      <c r="I1007" s="451">
        <f t="shared" si="1349"/>
        <v>0</v>
      </c>
      <c r="J1007" s="451">
        <f t="shared" si="1349"/>
        <v>0</v>
      </c>
      <c r="K1007" s="451">
        <f t="shared" si="1349"/>
        <v>0</v>
      </c>
      <c r="L1007" s="479">
        <f t="shared" si="1349"/>
        <v>0</v>
      </c>
      <c r="M1007" s="117"/>
      <c r="N1007" s="117"/>
      <c r="O1007" s="117"/>
      <c r="P1007" s="117"/>
    </row>
    <row r="1008" spans="1:16" s="469" customFormat="1" hidden="1" x14ac:dyDescent="0.3">
      <c r="A1008" s="478" t="s">
        <v>15</v>
      </c>
      <c r="B1008" s="452">
        <f t="shared" ref="B1008:L1009" si="1350">B1015</f>
        <v>0</v>
      </c>
      <c r="C1008" s="452">
        <f t="shared" si="1350"/>
        <v>0</v>
      </c>
      <c r="D1008" s="452">
        <f t="shared" si="1350"/>
        <v>0</v>
      </c>
      <c r="E1008" s="452">
        <f t="shared" si="1350"/>
        <v>0</v>
      </c>
      <c r="F1008" s="452">
        <f t="shared" si="1350"/>
        <v>0</v>
      </c>
      <c r="G1008" s="452">
        <f t="shared" si="1350"/>
        <v>0</v>
      </c>
      <c r="H1008" s="452">
        <f t="shared" si="1350"/>
        <v>0</v>
      </c>
      <c r="I1008" s="452">
        <f t="shared" si="1350"/>
        <v>0</v>
      </c>
      <c r="J1008" s="452">
        <f t="shared" si="1350"/>
        <v>0</v>
      </c>
      <c r="K1008" s="452">
        <f t="shared" si="1350"/>
        <v>0</v>
      </c>
      <c r="L1008" s="459">
        <f t="shared" si="1350"/>
        <v>0</v>
      </c>
      <c r="M1008" s="117"/>
      <c r="N1008" s="117"/>
      <c r="O1008" s="117"/>
      <c r="P1008" s="117"/>
    </row>
    <row r="1009" spans="1:16" s="469" customFormat="1" ht="52" hidden="1" x14ac:dyDescent="0.3">
      <c r="A1009" s="478" t="s">
        <v>16</v>
      </c>
      <c r="B1009" s="452">
        <f t="shared" si="1350"/>
        <v>0</v>
      </c>
      <c r="C1009" s="452">
        <f t="shared" si="1350"/>
        <v>0</v>
      </c>
      <c r="D1009" s="452">
        <f t="shared" si="1350"/>
        <v>0</v>
      </c>
      <c r="E1009" s="452">
        <f t="shared" si="1350"/>
        <v>0</v>
      </c>
      <c r="F1009" s="452">
        <f t="shared" si="1350"/>
        <v>0</v>
      </c>
      <c r="G1009" s="452">
        <f t="shared" si="1350"/>
        <v>0</v>
      </c>
      <c r="H1009" s="452">
        <f t="shared" si="1350"/>
        <v>0</v>
      </c>
      <c r="I1009" s="452">
        <f t="shared" si="1350"/>
        <v>0</v>
      </c>
      <c r="J1009" s="452">
        <f t="shared" si="1350"/>
        <v>0</v>
      </c>
      <c r="K1009" s="452">
        <f t="shared" si="1350"/>
        <v>0</v>
      </c>
      <c r="L1009" s="459">
        <f t="shared" si="1350"/>
        <v>0</v>
      </c>
      <c r="M1009" s="117"/>
      <c r="N1009" s="117"/>
      <c r="O1009" s="117"/>
      <c r="P1009" s="117"/>
    </row>
    <row r="1010" spans="1:16" s="466" customFormat="1" x14ac:dyDescent="0.3">
      <c r="A1010" s="502" t="s">
        <v>464</v>
      </c>
      <c r="B1010" s="451">
        <f>B1018</f>
        <v>0</v>
      </c>
      <c r="C1010" s="451">
        <f t="shared" ref="C1010:L1010" si="1351">C1018</f>
        <v>0</v>
      </c>
      <c r="D1010" s="451">
        <f t="shared" si="1351"/>
        <v>0</v>
      </c>
      <c r="E1010" s="451">
        <f t="shared" si="1351"/>
        <v>0</v>
      </c>
      <c r="F1010" s="451">
        <f t="shared" si="1351"/>
        <v>0</v>
      </c>
      <c r="G1010" s="451">
        <f t="shared" si="1351"/>
        <v>0</v>
      </c>
      <c r="H1010" s="451">
        <f t="shared" si="1351"/>
        <v>0</v>
      </c>
      <c r="I1010" s="451">
        <f t="shared" si="1351"/>
        <v>0</v>
      </c>
      <c r="J1010" s="451">
        <f t="shared" si="1351"/>
        <v>0</v>
      </c>
      <c r="K1010" s="451">
        <f t="shared" si="1351"/>
        <v>0</v>
      </c>
      <c r="L1010" s="479">
        <f t="shared" si="1351"/>
        <v>0</v>
      </c>
      <c r="M1010" s="117"/>
      <c r="N1010" s="117"/>
      <c r="O1010" s="117"/>
      <c r="P1010" s="117"/>
    </row>
    <row r="1011" spans="1:16" s="469" customFormat="1" hidden="1" x14ac:dyDescent="0.3">
      <c r="A1011" s="478" t="s">
        <v>15</v>
      </c>
      <c r="B1011" s="452">
        <f t="shared" ref="B1011:L1012" si="1352">B1019</f>
        <v>0</v>
      </c>
      <c r="C1011" s="452">
        <f t="shared" si="1352"/>
        <v>0</v>
      </c>
      <c r="D1011" s="452">
        <f t="shared" si="1352"/>
        <v>0</v>
      </c>
      <c r="E1011" s="452">
        <f t="shared" si="1352"/>
        <v>0</v>
      </c>
      <c r="F1011" s="452">
        <f t="shared" si="1352"/>
        <v>0</v>
      </c>
      <c r="G1011" s="452">
        <f t="shared" si="1352"/>
        <v>0</v>
      </c>
      <c r="H1011" s="452">
        <f t="shared" si="1352"/>
        <v>0</v>
      </c>
      <c r="I1011" s="452">
        <f t="shared" si="1352"/>
        <v>0</v>
      </c>
      <c r="J1011" s="452">
        <f t="shared" si="1352"/>
        <v>0</v>
      </c>
      <c r="K1011" s="452">
        <f t="shared" si="1352"/>
        <v>0</v>
      </c>
      <c r="L1011" s="459">
        <f t="shared" si="1352"/>
        <v>0</v>
      </c>
      <c r="M1011" s="117"/>
      <c r="N1011" s="117"/>
      <c r="O1011" s="117"/>
      <c r="P1011" s="117"/>
    </row>
    <row r="1012" spans="1:16" s="469" customFormat="1" ht="52.5" hidden="1" thickBot="1" x14ac:dyDescent="0.35">
      <c r="A1012" s="503" t="s">
        <v>16</v>
      </c>
      <c r="B1012" s="460">
        <f t="shared" si="1352"/>
        <v>0</v>
      </c>
      <c r="C1012" s="460">
        <f t="shared" si="1352"/>
        <v>0</v>
      </c>
      <c r="D1012" s="460">
        <f t="shared" si="1352"/>
        <v>0</v>
      </c>
      <c r="E1012" s="460">
        <f t="shared" si="1352"/>
        <v>0</v>
      </c>
      <c r="F1012" s="460">
        <f t="shared" si="1352"/>
        <v>0</v>
      </c>
      <c r="G1012" s="460">
        <f t="shared" si="1352"/>
        <v>0</v>
      </c>
      <c r="H1012" s="460">
        <f t="shared" si="1352"/>
        <v>0</v>
      </c>
      <c r="I1012" s="460">
        <f t="shared" si="1352"/>
        <v>0</v>
      </c>
      <c r="J1012" s="460">
        <f t="shared" si="1352"/>
        <v>0</v>
      </c>
      <c r="K1012" s="460">
        <f t="shared" si="1352"/>
        <v>0</v>
      </c>
      <c r="L1012" s="461">
        <f t="shared" si="1352"/>
        <v>0</v>
      </c>
      <c r="M1012" s="117"/>
      <c r="N1012" s="117"/>
      <c r="O1012" s="117"/>
      <c r="P1012" s="117"/>
    </row>
    <row r="1013" spans="1:16" s="122" customFormat="1" ht="52" x14ac:dyDescent="0.3">
      <c r="A1013" s="402" t="s">
        <v>577</v>
      </c>
      <c r="B1013" s="403">
        <f>B1015+B1016</f>
        <v>0</v>
      </c>
      <c r="C1013" s="403">
        <f t="shared" ref="C1013" si="1353">C1015+C1016</f>
        <v>0</v>
      </c>
      <c r="D1013" s="403">
        <f t="shared" ref="D1013" si="1354">D1015+D1016</f>
        <v>0</v>
      </c>
      <c r="E1013" s="403">
        <f t="shared" ref="E1013" si="1355">E1015+E1016</f>
        <v>0</v>
      </c>
      <c r="F1013" s="403">
        <f t="shared" ref="F1013" si="1356">F1015+F1016</f>
        <v>0</v>
      </c>
      <c r="G1013" s="403">
        <f t="shared" ref="G1013" si="1357">G1015+G1016</f>
        <v>0</v>
      </c>
      <c r="H1013" s="403">
        <f t="shared" ref="H1013" si="1358">H1015+H1016</f>
        <v>0</v>
      </c>
      <c r="I1013" s="403">
        <f t="shared" ref="I1013" si="1359">I1015+I1016</f>
        <v>0</v>
      </c>
      <c r="J1013" s="403">
        <f t="shared" ref="J1013" si="1360">J1015+J1016</f>
        <v>0</v>
      </c>
      <c r="K1013" s="403">
        <f t="shared" ref="K1013" si="1361">K1015+K1016</f>
        <v>0</v>
      </c>
      <c r="L1013" s="404">
        <f t="shared" ref="L1013" si="1362">L1015+L1016</f>
        <v>0</v>
      </c>
      <c r="M1013" s="117"/>
      <c r="N1013" s="117"/>
      <c r="O1013" s="117"/>
      <c r="P1013" s="117"/>
    </row>
    <row r="1014" spans="1:16" s="448" customFormat="1" ht="26" x14ac:dyDescent="0.3">
      <c r="A1014" s="547" t="s">
        <v>470</v>
      </c>
      <c r="B1014" s="545">
        <f>B1015+B1016</f>
        <v>0</v>
      </c>
      <c r="C1014" s="545">
        <f t="shared" ref="C1014" si="1363">C1015+C1016</f>
        <v>0</v>
      </c>
      <c r="D1014" s="545">
        <f t="shared" ref="D1014" si="1364">D1015+D1016</f>
        <v>0</v>
      </c>
      <c r="E1014" s="545">
        <f t="shared" ref="E1014" si="1365">E1015+E1016</f>
        <v>0</v>
      </c>
      <c r="F1014" s="545">
        <f t="shared" ref="F1014" si="1366">F1015+F1016</f>
        <v>0</v>
      </c>
      <c r="G1014" s="545">
        <f t="shared" ref="G1014" si="1367">G1015+G1016</f>
        <v>0</v>
      </c>
      <c r="H1014" s="545">
        <f t="shared" ref="H1014" si="1368">H1015+H1016</f>
        <v>0</v>
      </c>
      <c r="I1014" s="545">
        <f t="shared" ref="I1014" si="1369">I1015+I1016</f>
        <v>0</v>
      </c>
      <c r="J1014" s="545">
        <f t="shared" ref="J1014" si="1370">J1015+J1016</f>
        <v>0</v>
      </c>
      <c r="K1014" s="545">
        <f t="shared" ref="K1014" si="1371">K1015+K1016</f>
        <v>0</v>
      </c>
      <c r="L1014" s="546">
        <f t="shared" ref="L1014" si="1372">L1015+L1016</f>
        <v>0</v>
      </c>
      <c r="M1014" s="117"/>
      <c r="N1014" s="117"/>
      <c r="O1014" s="117"/>
      <c r="P1014" s="117"/>
    </row>
    <row r="1015" spans="1:16" s="122" customFormat="1" hidden="1" x14ac:dyDescent="0.3">
      <c r="A1015" s="406" t="s">
        <v>15</v>
      </c>
      <c r="B1015" s="407">
        <v>0</v>
      </c>
      <c r="C1015" s="407">
        <v>0</v>
      </c>
      <c r="D1015" s="407">
        <v>0</v>
      </c>
      <c r="E1015" s="407">
        <v>0</v>
      </c>
      <c r="F1015" s="407">
        <v>0</v>
      </c>
      <c r="G1015" s="407">
        <f>$B$1015/6</f>
        <v>0</v>
      </c>
      <c r="H1015" s="407">
        <f t="shared" ref="H1015:L1015" si="1373">$B$1015/6</f>
        <v>0</v>
      </c>
      <c r="I1015" s="407">
        <f t="shared" si="1373"/>
        <v>0</v>
      </c>
      <c r="J1015" s="407">
        <f t="shared" si="1373"/>
        <v>0</v>
      </c>
      <c r="K1015" s="407">
        <f t="shared" si="1373"/>
        <v>0</v>
      </c>
      <c r="L1015" s="408">
        <f t="shared" si="1373"/>
        <v>0</v>
      </c>
      <c r="M1015" s="117"/>
      <c r="N1015" s="117"/>
      <c r="O1015" s="117"/>
      <c r="P1015" s="117"/>
    </row>
    <row r="1016" spans="1:16" s="122" customFormat="1" ht="52" hidden="1" x14ac:dyDescent="0.3">
      <c r="A1016" s="406" t="s">
        <v>16</v>
      </c>
      <c r="B1016" s="407">
        <v>0</v>
      </c>
      <c r="C1016" s="407">
        <v>0</v>
      </c>
      <c r="D1016" s="407">
        <v>0</v>
      </c>
      <c r="E1016" s="407">
        <v>0</v>
      </c>
      <c r="F1016" s="407">
        <v>0</v>
      </c>
      <c r="G1016" s="407">
        <f>$B$1016/6</f>
        <v>0</v>
      </c>
      <c r="H1016" s="407">
        <f t="shared" ref="H1016:L1016" si="1374">$B$1016/6</f>
        <v>0</v>
      </c>
      <c r="I1016" s="407">
        <f t="shared" si="1374"/>
        <v>0</v>
      </c>
      <c r="J1016" s="407">
        <f t="shared" si="1374"/>
        <v>0</v>
      </c>
      <c r="K1016" s="407">
        <f t="shared" si="1374"/>
        <v>0</v>
      </c>
      <c r="L1016" s="408">
        <f t="shared" si="1374"/>
        <v>0</v>
      </c>
      <c r="M1016" s="117"/>
      <c r="N1016" s="117"/>
      <c r="O1016" s="117"/>
      <c r="P1016" s="117"/>
    </row>
    <row r="1017" spans="1:16" s="122" customFormat="1" ht="52" x14ac:dyDescent="0.3">
      <c r="A1017" s="402" t="s">
        <v>578</v>
      </c>
      <c r="B1017" s="403">
        <f>B1019+B1020</f>
        <v>0</v>
      </c>
      <c r="C1017" s="403">
        <f t="shared" ref="C1017:L1017" si="1375">C1019+C1020</f>
        <v>0</v>
      </c>
      <c r="D1017" s="403">
        <f t="shared" si="1375"/>
        <v>0</v>
      </c>
      <c r="E1017" s="403">
        <f t="shared" si="1375"/>
        <v>0</v>
      </c>
      <c r="F1017" s="403">
        <f t="shared" si="1375"/>
        <v>0</v>
      </c>
      <c r="G1017" s="403">
        <f t="shared" si="1375"/>
        <v>0</v>
      </c>
      <c r="H1017" s="403">
        <f t="shared" si="1375"/>
        <v>0</v>
      </c>
      <c r="I1017" s="403">
        <f t="shared" si="1375"/>
        <v>0</v>
      </c>
      <c r="J1017" s="403">
        <f t="shared" si="1375"/>
        <v>0</v>
      </c>
      <c r="K1017" s="403">
        <f t="shared" si="1375"/>
        <v>0</v>
      </c>
      <c r="L1017" s="404">
        <f t="shared" si="1375"/>
        <v>0</v>
      </c>
      <c r="M1017" s="117"/>
      <c r="N1017" s="117"/>
      <c r="O1017" s="117"/>
      <c r="P1017" s="117"/>
    </row>
    <row r="1018" spans="1:16" s="467" customFormat="1" ht="13.5" thickBot="1" x14ac:dyDescent="0.35">
      <c r="A1018" s="547" t="s">
        <v>464</v>
      </c>
      <c r="B1018" s="545">
        <f>B1019+B1020</f>
        <v>0</v>
      </c>
      <c r="C1018" s="545">
        <f t="shared" ref="C1018" si="1376">C1019+C1020</f>
        <v>0</v>
      </c>
      <c r="D1018" s="545">
        <f t="shared" ref="D1018" si="1377">D1019+D1020</f>
        <v>0</v>
      </c>
      <c r="E1018" s="545">
        <f t="shared" ref="E1018" si="1378">E1019+E1020</f>
        <v>0</v>
      </c>
      <c r="F1018" s="545">
        <f t="shared" ref="F1018" si="1379">F1019+F1020</f>
        <v>0</v>
      </c>
      <c r="G1018" s="545">
        <f t="shared" ref="G1018" si="1380">G1019+G1020</f>
        <v>0</v>
      </c>
      <c r="H1018" s="545">
        <f t="shared" ref="H1018" si="1381">H1019+H1020</f>
        <v>0</v>
      </c>
      <c r="I1018" s="545">
        <f t="shared" ref="I1018" si="1382">I1019+I1020</f>
        <v>0</v>
      </c>
      <c r="J1018" s="545">
        <f t="shared" ref="J1018" si="1383">J1019+J1020</f>
        <v>0</v>
      </c>
      <c r="K1018" s="545">
        <f t="shared" ref="K1018" si="1384">K1019+K1020</f>
        <v>0</v>
      </c>
      <c r="L1018" s="546">
        <f t="shared" ref="L1018" si="1385">L1019+L1020</f>
        <v>0</v>
      </c>
      <c r="M1018" s="117"/>
      <c r="N1018" s="117"/>
      <c r="O1018" s="117"/>
      <c r="P1018" s="117"/>
    </row>
    <row r="1019" spans="1:16" s="122" customFormat="1" ht="13.5" hidden="1" thickBot="1" x14ac:dyDescent="0.35">
      <c r="A1019" s="406" t="s">
        <v>15</v>
      </c>
      <c r="B1019" s="407">
        <v>0</v>
      </c>
      <c r="C1019" s="407">
        <v>0</v>
      </c>
      <c r="D1019" s="407">
        <v>0</v>
      </c>
      <c r="E1019" s="407">
        <v>0</v>
      </c>
      <c r="F1019" s="407">
        <v>0</v>
      </c>
      <c r="G1019" s="407">
        <f>$B$1015/6</f>
        <v>0</v>
      </c>
      <c r="H1019" s="407">
        <f t="shared" ref="H1019:L1019" si="1386">$B$1015/6</f>
        <v>0</v>
      </c>
      <c r="I1019" s="407">
        <f t="shared" si="1386"/>
        <v>0</v>
      </c>
      <c r="J1019" s="407">
        <f t="shared" si="1386"/>
        <v>0</v>
      </c>
      <c r="K1019" s="407">
        <f t="shared" si="1386"/>
        <v>0</v>
      </c>
      <c r="L1019" s="408">
        <f t="shared" si="1386"/>
        <v>0</v>
      </c>
      <c r="M1019" s="117"/>
      <c r="N1019" s="117"/>
      <c r="O1019" s="117"/>
      <c r="P1019" s="117"/>
    </row>
    <row r="1020" spans="1:16" s="122" customFormat="1" ht="52.5" hidden="1" thickBot="1" x14ac:dyDescent="0.35">
      <c r="A1020" s="484" t="s">
        <v>16</v>
      </c>
      <c r="B1020" s="457">
        <v>0</v>
      </c>
      <c r="C1020" s="457">
        <v>0</v>
      </c>
      <c r="D1020" s="457">
        <v>0</v>
      </c>
      <c r="E1020" s="457">
        <v>0</v>
      </c>
      <c r="F1020" s="457">
        <v>0</v>
      </c>
      <c r="G1020" s="457">
        <f>$B$1016/6</f>
        <v>0</v>
      </c>
      <c r="H1020" s="457">
        <f t="shared" ref="H1020:L1020" si="1387">$B$1016/6</f>
        <v>0</v>
      </c>
      <c r="I1020" s="457">
        <f t="shared" si="1387"/>
        <v>0</v>
      </c>
      <c r="J1020" s="457">
        <f t="shared" si="1387"/>
        <v>0</v>
      </c>
      <c r="K1020" s="457">
        <f t="shared" si="1387"/>
        <v>0</v>
      </c>
      <c r="L1020" s="458">
        <f t="shared" si="1387"/>
        <v>0</v>
      </c>
      <c r="M1020" s="117"/>
      <c r="N1020" s="117"/>
      <c r="O1020" s="117"/>
      <c r="P1020" s="117"/>
    </row>
    <row r="1021" spans="1:16" s="122" customFormat="1" ht="39" x14ac:dyDescent="0.3">
      <c r="A1021" s="447" t="s">
        <v>579</v>
      </c>
      <c r="B1021" s="652"/>
      <c r="C1021" s="652"/>
      <c r="D1021" s="652"/>
      <c r="E1021" s="652"/>
      <c r="F1021" s="652"/>
      <c r="G1021" s="652"/>
      <c r="H1021" s="652"/>
      <c r="I1021" s="652"/>
      <c r="J1021" s="652"/>
      <c r="K1021" s="652"/>
      <c r="L1021" s="653"/>
      <c r="M1021" s="117"/>
      <c r="N1021" s="117"/>
      <c r="O1021" s="117"/>
      <c r="P1021" s="117"/>
    </row>
    <row r="1022" spans="1:16" s="122" customFormat="1" ht="17.25" customHeight="1" x14ac:dyDescent="0.3">
      <c r="A1022" s="436" t="s">
        <v>9</v>
      </c>
      <c r="B1022" s="584">
        <f>B1026</f>
        <v>631191347.14285707</v>
      </c>
      <c r="C1022" s="584">
        <f t="shared" ref="C1022:L1022" si="1388">C1026</f>
        <v>0</v>
      </c>
      <c r="D1022" s="584">
        <f t="shared" si="1388"/>
        <v>0</v>
      </c>
      <c r="E1022" s="584">
        <f t="shared" si="1388"/>
        <v>0</v>
      </c>
      <c r="F1022" s="584">
        <f t="shared" si="1388"/>
        <v>0</v>
      </c>
      <c r="G1022" s="584">
        <f t="shared" si="1388"/>
        <v>105198557.85714287</v>
      </c>
      <c r="H1022" s="584">
        <f t="shared" si="1388"/>
        <v>105198557.85714287</v>
      </c>
      <c r="I1022" s="584">
        <f t="shared" si="1388"/>
        <v>105198557.85714287</v>
      </c>
      <c r="J1022" s="584">
        <f t="shared" si="1388"/>
        <v>105198557.85714287</v>
      </c>
      <c r="K1022" s="584">
        <f t="shared" si="1388"/>
        <v>105198557.85714287</v>
      </c>
      <c r="L1022" s="585">
        <f t="shared" si="1388"/>
        <v>105198557.85714287</v>
      </c>
      <c r="M1022" s="117"/>
      <c r="N1022" s="117"/>
      <c r="O1022" s="117"/>
      <c r="P1022" s="117"/>
    </row>
    <row r="1023" spans="1:16" hidden="1" x14ac:dyDescent="0.3">
      <c r="A1023" s="433" t="s">
        <v>10</v>
      </c>
      <c r="B1023" s="434"/>
      <c r="C1023" s="434"/>
      <c r="D1023" s="434"/>
      <c r="E1023" s="434"/>
      <c r="F1023" s="434"/>
      <c r="G1023" s="434"/>
      <c r="H1023" s="434"/>
      <c r="I1023" s="434"/>
      <c r="J1023" s="434"/>
      <c r="K1023" s="434"/>
      <c r="L1023" s="435"/>
    </row>
    <row r="1024" spans="1:16" hidden="1" x14ac:dyDescent="0.3">
      <c r="A1024" s="433" t="s">
        <v>11</v>
      </c>
      <c r="B1024" s="434"/>
      <c r="C1024" s="434"/>
      <c r="D1024" s="434"/>
      <c r="E1024" s="434"/>
      <c r="F1024" s="434"/>
      <c r="G1024" s="434"/>
      <c r="H1024" s="434"/>
      <c r="I1024" s="434"/>
      <c r="J1024" s="434"/>
      <c r="K1024" s="434"/>
      <c r="L1024" s="435"/>
    </row>
    <row r="1025" spans="1:55" ht="26" hidden="1" x14ac:dyDescent="0.3">
      <c r="A1025" s="433" t="s">
        <v>12</v>
      </c>
      <c r="B1025" s="434"/>
      <c r="C1025" s="434"/>
      <c r="D1025" s="434"/>
      <c r="E1025" s="434"/>
      <c r="F1025" s="434"/>
      <c r="G1025" s="434"/>
      <c r="H1025" s="434"/>
      <c r="I1025" s="434"/>
      <c r="J1025" s="434"/>
      <c r="K1025" s="434"/>
      <c r="L1025" s="435"/>
    </row>
    <row r="1026" spans="1:55" s="122" customFormat="1" x14ac:dyDescent="0.3">
      <c r="A1026" s="436" t="s">
        <v>13</v>
      </c>
      <c r="B1026" s="584">
        <f>B1028+B1029</f>
        <v>631191347.14285707</v>
      </c>
      <c r="C1026" s="584">
        <f t="shared" ref="C1026:L1026" si="1389">C1028+C1029</f>
        <v>0</v>
      </c>
      <c r="D1026" s="584">
        <f t="shared" si="1389"/>
        <v>0</v>
      </c>
      <c r="E1026" s="584">
        <f t="shared" si="1389"/>
        <v>0</v>
      </c>
      <c r="F1026" s="584">
        <f t="shared" si="1389"/>
        <v>0</v>
      </c>
      <c r="G1026" s="584">
        <f t="shared" si="1389"/>
        <v>105198557.85714287</v>
      </c>
      <c r="H1026" s="584">
        <f t="shared" si="1389"/>
        <v>105198557.85714287</v>
      </c>
      <c r="I1026" s="584">
        <f t="shared" si="1389"/>
        <v>105198557.85714287</v>
      </c>
      <c r="J1026" s="584">
        <f t="shared" si="1389"/>
        <v>105198557.85714287</v>
      </c>
      <c r="K1026" s="584">
        <f t="shared" si="1389"/>
        <v>105198557.85714287</v>
      </c>
      <c r="L1026" s="585">
        <f t="shared" si="1389"/>
        <v>105198557.85714287</v>
      </c>
      <c r="M1026" s="117"/>
      <c r="N1026" s="117"/>
      <c r="O1026" s="117"/>
      <c r="P1026" s="117"/>
    </row>
    <row r="1027" spans="1:55" x14ac:dyDescent="0.3">
      <c r="A1027" s="433" t="s">
        <v>14</v>
      </c>
      <c r="B1027" s="434"/>
      <c r="C1027" s="434"/>
      <c r="D1027" s="434"/>
      <c r="E1027" s="434"/>
      <c r="F1027" s="434"/>
      <c r="G1027" s="434"/>
      <c r="H1027" s="434"/>
      <c r="I1027" s="434"/>
      <c r="J1027" s="434"/>
      <c r="K1027" s="434"/>
      <c r="L1027" s="435"/>
    </row>
    <row r="1028" spans="1:55" x14ac:dyDescent="0.3">
      <c r="A1028" s="433" t="s">
        <v>15</v>
      </c>
      <c r="B1028" s="437">
        <f t="shared" ref="B1028:L1028" si="1390">B1043+B1047+B1051+B1055+B1059+B1063+B1067+B1071+B1075+B1079+B1083</f>
        <v>147500000</v>
      </c>
      <c r="C1028" s="437">
        <f t="shared" si="1390"/>
        <v>0</v>
      </c>
      <c r="D1028" s="437">
        <f t="shared" si="1390"/>
        <v>0</v>
      </c>
      <c r="E1028" s="437">
        <f t="shared" si="1390"/>
        <v>0</v>
      </c>
      <c r="F1028" s="437">
        <f t="shared" si="1390"/>
        <v>0</v>
      </c>
      <c r="G1028" s="437">
        <f t="shared" si="1390"/>
        <v>24583333.333333336</v>
      </c>
      <c r="H1028" s="437">
        <f t="shared" si="1390"/>
        <v>24583333.333333336</v>
      </c>
      <c r="I1028" s="437">
        <f t="shared" si="1390"/>
        <v>24583333.333333336</v>
      </c>
      <c r="J1028" s="437">
        <f t="shared" si="1390"/>
        <v>24583333.333333336</v>
      </c>
      <c r="K1028" s="437">
        <f t="shared" si="1390"/>
        <v>24583333.333333336</v>
      </c>
      <c r="L1028" s="438">
        <f t="shared" si="1390"/>
        <v>24583333.333333336</v>
      </c>
    </row>
    <row r="1029" spans="1:55" ht="52.5" thickBot="1" x14ac:dyDescent="0.35">
      <c r="A1029" s="440" t="s">
        <v>16</v>
      </c>
      <c r="B1029" s="441">
        <f t="shared" ref="B1029:L1029" si="1391">B1044+B1048+B1052+B1056+B1060+B1064+B1068+B1072+B1076+B1080+B1084</f>
        <v>483691347.14285713</v>
      </c>
      <c r="C1029" s="441">
        <f t="shared" si="1391"/>
        <v>0</v>
      </c>
      <c r="D1029" s="441">
        <f t="shared" si="1391"/>
        <v>0</v>
      </c>
      <c r="E1029" s="441">
        <f t="shared" si="1391"/>
        <v>0</v>
      </c>
      <c r="F1029" s="441">
        <f t="shared" si="1391"/>
        <v>0</v>
      </c>
      <c r="G1029" s="441">
        <f t="shared" si="1391"/>
        <v>80615224.523809522</v>
      </c>
      <c r="H1029" s="441">
        <f t="shared" si="1391"/>
        <v>80615224.523809522</v>
      </c>
      <c r="I1029" s="441">
        <f t="shared" si="1391"/>
        <v>80615224.523809522</v>
      </c>
      <c r="J1029" s="441">
        <f t="shared" si="1391"/>
        <v>80615224.523809522</v>
      </c>
      <c r="K1029" s="441">
        <f t="shared" si="1391"/>
        <v>80615224.523809522</v>
      </c>
      <c r="L1029" s="442">
        <f t="shared" si="1391"/>
        <v>80615224.523809522</v>
      </c>
    </row>
    <row r="1030" spans="1:55" s="250" customFormat="1" x14ac:dyDescent="0.3">
      <c r="A1030" s="475" t="s">
        <v>461</v>
      </c>
      <c r="B1030" s="476"/>
      <c r="C1030" s="476"/>
      <c r="D1030" s="476"/>
      <c r="E1030" s="476"/>
      <c r="F1030" s="476"/>
      <c r="G1030" s="476"/>
      <c r="H1030" s="476"/>
      <c r="I1030" s="476"/>
      <c r="J1030" s="476"/>
      <c r="K1030" s="476"/>
      <c r="L1030" s="477"/>
      <c r="M1030" s="117"/>
      <c r="N1030" s="117"/>
      <c r="O1030" s="117"/>
      <c r="P1030" s="117"/>
    </row>
    <row r="1031" spans="1:55" s="250" customFormat="1" x14ac:dyDescent="0.3">
      <c r="A1031" s="478" t="s">
        <v>462</v>
      </c>
      <c r="B1031" s="451"/>
      <c r="C1031" s="451"/>
      <c r="D1031" s="451"/>
      <c r="E1031" s="451"/>
      <c r="F1031" s="451"/>
      <c r="G1031" s="451"/>
      <c r="H1031" s="451"/>
      <c r="I1031" s="451"/>
      <c r="J1031" s="451"/>
      <c r="K1031" s="451"/>
      <c r="L1031" s="479"/>
      <c r="M1031" s="117"/>
      <c r="N1031" s="117"/>
      <c r="O1031" s="117"/>
      <c r="P1031" s="117"/>
    </row>
    <row r="1032" spans="1:55" s="466" customFormat="1" ht="13.5" customHeight="1" x14ac:dyDescent="0.3">
      <c r="A1032" s="497" t="s">
        <v>555</v>
      </c>
      <c r="B1032" s="451">
        <f>B1054</f>
        <v>0</v>
      </c>
      <c r="C1032" s="451">
        <f t="shared" ref="C1032:L1032" si="1392">C1054</f>
        <v>0</v>
      </c>
      <c r="D1032" s="451">
        <f t="shared" si="1392"/>
        <v>0</v>
      </c>
      <c r="E1032" s="451">
        <f t="shared" si="1392"/>
        <v>0</v>
      </c>
      <c r="F1032" s="451">
        <f t="shared" si="1392"/>
        <v>0</v>
      </c>
      <c r="G1032" s="451">
        <f t="shared" si="1392"/>
        <v>0</v>
      </c>
      <c r="H1032" s="451">
        <f t="shared" si="1392"/>
        <v>0</v>
      </c>
      <c r="I1032" s="451">
        <f t="shared" si="1392"/>
        <v>0</v>
      </c>
      <c r="J1032" s="451">
        <f t="shared" si="1392"/>
        <v>0</v>
      </c>
      <c r="K1032" s="451">
        <f t="shared" si="1392"/>
        <v>0</v>
      </c>
      <c r="L1032" s="479">
        <f t="shared" si="1392"/>
        <v>0</v>
      </c>
      <c r="M1032" s="117"/>
      <c r="N1032" s="117"/>
      <c r="O1032" s="117"/>
      <c r="P1032" s="117"/>
      <c r="Q1032" s="472"/>
      <c r="R1032" s="472"/>
      <c r="S1032" s="472"/>
      <c r="T1032" s="472"/>
      <c r="U1032" s="472"/>
      <c r="V1032" s="472"/>
      <c r="W1032" s="472"/>
      <c r="X1032" s="472"/>
      <c r="Y1032" s="472"/>
      <c r="Z1032" s="472"/>
      <c r="AA1032" s="472"/>
      <c r="AB1032" s="472"/>
      <c r="AC1032" s="472"/>
      <c r="AD1032" s="472"/>
      <c r="AE1032" s="472"/>
      <c r="AF1032" s="472"/>
      <c r="AG1032" s="472"/>
      <c r="AH1032" s="472"/>
      <c r="AI1032" s="472"/>
      <c r="AJ1032" s="472"/>
      <c r="AK1032" s="472"/>
      <c r="AL1032" s="472"/>
      <c r="AM1032" s="472"/>
      <c r="AN1032" s="472"/>
      <c r="AO1032" s="472"/>
      <c r="AP1032" s="472"/>
      <c r="AQ1032" s="472"/>
      <c r="AR1032" s="472"/>
      <c r="AS1032" s="472"/>
      <c r="AT1032" s="472"/>
      <c r="AU1032" s="472"/>
      <c r="AV1032" s="472"/>
      <c r="AW1032" s="472"/>
      <c r="AX1032" s="472"/>
      <c r="AY1032" s="472"/>
      <c r="AZ1032" s="472"/>
      <c r="BA1032" s="472"/>
      <c r="BB1032" s="472"/>
      <c r="BC1032" s="472"/>
    </row>
    <row r="1033" spans="1:55" s="469" customFormat="1" hidden="1" x14ac:dyDescent="0.3">
      <c r="A1033" s="478" t="s">
        <v>15</v>
      </c>
      <c r="B1033" s="452">
        <f>B1055</f>
        <v>0</v>
      </c>
      <c r="C1033" s="452">
        <f t="shared" ref="C1033:L1033" si="1393">C1055</f>
        <v>0</v>
      </c>
      <c r="D1033" s="452">
        <f t="shared" si="1393"/>
        <v>0</v>
      </c>
      <c r="E1033" s="452">
        <f t="shared" si="1393"/>
        <v>0</v>
      </c>
      <c r="F1033" s="452">
        <f t="shared" si="1393"/>
        <v>0</v>
      </c>
      <c r="G1033" s="452">
        <f t="shared" si="1393"/>
        <v>0</v>
      </c>
      <c r="H1033" s="452">
        <f t="shared" si="1393"/>
        <v>0</v>
      </c>
      <c r="I1033" s="452">
        <f t="shared" si="1393"/>
        <v>0</v>
      </c>
      <c r="J1033" s="452">
        <f t="shared" si="1393"/>
        <v>0</v>
      </c>
      <c r="K1033" s="452">
        <f t="shared" si="1393"/>
        <v>0</v>
      </c>
      <c r="L1033" s="459">
        <f t="shared" si="1393"/>
        <v>0</v>
      </c>
      <c r="M1033" s="117"/>
      <c r="N1033" s="117"/>
      <c r="O1033" s="117"/>
      <c r="P1033" s="117"/>
    </row>
    <row r="1034" spans="1:55" s="469" customFormat="1" ht="52" hidden="1" x14ac:dyDescent="0.3">
      <c r="A1034" s="478" t="s">
        <v>16</v>
      </c>
      <c r="B1034" s="452">
        <f>B1056</f>
        <v>0</v>
      </c>
      <c r="C1034" s="452">
        <f t="shared" ref="C1034:L1034" si="1394">C1056</f>
        <v>0</v>
      </c>
      <c r="D1034" s="452">
        <f t="shared" si="1394"/>
        <v>0</v>
      </c>
      <c r="E1034" s="452">
        <f t="shared" si="1394"/>
        <v>0</v>
      </c>
      <c r="F1034" s="452">
        <f t="shared" si="1394"/>
        <v>0</v>
      </c>
      <c r="G1034" s="452">
        <f t="shared" si="1394"/>
        <v>0</v>
      </c>
      <c r="H1034" s="452">
        <f t="shared" si="1394"/>
        <v>0</v>
      </c>
      <c r="I1034" s="452">
        <f t="shared" si="1394"/>
        <v>0</v>
      </c>
      <c r="J1034" s="452">
        <f t="shared" si="1394"/>
        <v>0</v>
      </c>
      <c r="K1034" s="452">
        <f t="shared" si="1394"/>
        <v>0</v>
      </c>
      <c r="L1034" s="459">
        <f t="shared" si="1394"/>
        <v>0</v>
      </c>
      <c r="M1034" s="117"/>
      <c r="N1034" s="117"/>
      <c r="O1034" s="117"/>
      <c r="P1034" s="117"/>
    </row>
    <row r="1035" spans="1:55" s="466" customFormat="1" ht="13.5" customHeight="1" x14ac:dyDescent="0.3">
      <c r="A1035" s="497" t="s">
        <v>466</v>
      </c>
      <c r="B1035" s="451">
        <f>B1036+B1037</f>
        <v>299750000</v>
      </c>
      <c r="C1035" s="451">
        <f t="shared" ref="C1035:L1035" si="1395">C1036+C1037</f>
        <v>0</v>
      </c>
      <c r="D1035" s="451">
        <f t="shared" si="1395"/>
        <v>0</v>
      </c>
      <c r="E1035" s="451">
        <f t="shared" si="1395"/>
        <v>0</v>
      </c>
      <c r="F1035" s="451">
        <f t="shared" si="1395"/>
        <v>0</v>
      </c>
      <c r="G1035" s="451">
        <f t="shared" si="1395"/>
        <v>49958333.333333336</v>
      </c>
      <c r="H1035" s="451">
        <f t="shared" si="1395"/>
        <v>49958333.333333336</v>
      </c>
      <c r="I1035" s="451">
        <f t="shared" si="1395"/>
        <v>49958333.333333336</v>
      </c>
      <c r="J1035" s="451">
        <f t="shared" si="1395"/>
        <v>49958333.333333336</v>
      </c>
      <c r="K1035" s="451">
        <f t="shared" si="1395"/>
        <v>49958333.333333336</v>
      </c>
      <c r="L1035" s="479">
        <f t="shared" si="1395"/>
        <v>49958333.333333336</v>
      </c>
      <c r="M1035" s="117"/>
      <c r="N1035" s="117"/>
      <c r="O1035" s="117"/>
      <c r="P1035" s="117"/>
      <c r="Q1035" s="472"/>
      <c r="R1035" s="472"/>
      <c r="S1035" s="472"/>
      <c r="T1035" s="472"/>
      <c r="U1035" s="472"/>
      <c r="V1035" s="472"/>
      <c r="W1035" s="472"/>
      <c r="X1035" s="472"/>
      <c r="Y1035" s="472"/>
      <c r="Z1035" s="472"/>
      <c r="AA1035" s="472"/>
      <c r="AB1035" s="472"/>
      <c r="AC1035" s="472"/>
      <c r="AD1035" s="472"/>
      <c r="AE1035" s="472"/>
      <c r="AF1035" s="472"/>
      <c r="AG1035" s="472"/>
      <c r="AH1035" s="472"/>
      <c r="AI1035" s="472"/>
      <c r="AJ1035" s="472"/>
      <c r="AK1035" s="472"/>
      <c r="AL1035" s="472"/>
      <c r="AM1035" s="472"/>
      <c r="AN1035" s="472"/>
      <c r="AO1035" s="472"/>
      <c r="AP1035" s="472"/>
      <c r="AQ1035" s="472"/>
      <c r="AR1035" s="472"/>
      <c r="AS1035" s="472"/>
      <c r="AT1035" s="472"/>
      <c r="AU1035" s="472"/>
      <c r="AV1035" s="472"/>
      <c r="AW1035" s="472"/>
      <c r="AX1035" s="472"/>
      <c r="AY1035" s="472"/>
      <c r="AZ1035" s="472"/>
      <c r="BA1035" s="472"/>
      <c r="BB1035" s="472"/>
      <c r="BC1035" s="472"/>
    </row>
    <row r="1036" spans="1:55" s="469" customFormat="1" x14ac:dyDescent="0.3">
      <c r="A1036" s="478" t="s">
        <v>15</v>
      </c>
      <c r="B1036" s="452">
        <f t="shared" ref="B1036:L1036" si="1396">B1043+B1047+B1051+B1059+B1071+B1075+B1079+B1083</f>
        <v>147500000</v>
      </c>
      <c r="C1036" s="452">
        <f t="shared" si="1396"/>
        <v>0</v>
      </c>
      <c r="D1036" s="452">
        <f t="shared" si="1396"/>
        <v>0</v>
      </c>
      <c r="E1036" s="452">
        <f t="shared" si="1396"/>
        <v>0</v>
      </c>
      <c r="F1036" s="452">
        <f t="shared" si="1396"/>
        <v>0</v>
      </c>
      <c r="G1036" s="452">
        <f t="shared" si="1396"/>
        <v>24583333.333333336</v>
      </c>
      <c r="H1036" s="452">
        <f t="shared" si="1396"/>
        <v>24583333.333333336</v>
      </c>
      <c r="I1036" s="452">
        <f t="shared" si="1396"/>
        <v>24583333.333333336</v>
      </c>
      <c r="J1036" s="452">
        <f t="shared" si="1396"/>
        <v>24583333.333333336</v>
      </c>
      <c r="K1036" s="452">
        <f t="shared" si="1396"/>
        <v>24583333.333333336</v>
      </c>
      <c r="L1036" s="459">
        <f t="shared" si="1396"/>
        <v>24583333.333333336</v>
      </c>
      <c r="M1036" s="117"/>
      <c r="N1036" s="117"/>
      <c r="O1036" s="117"/>
      <c r="P1036" s="117"/>
    </row>
    <row r="1037" spans="1:55" s="469" customFormat="1" ht="52" x14ac:dyDescent="0.3">
      <c r="A1037" s="478" t="s">
        <v>16</v>
      </c>
      <c r="B1037" s="452">
        <f t="shared" ref="B1037:L1037" si="1397">B1044+B1048+B1052+B1060+B1072+B1076+B1080+B1084</f>
        <v>152250000</v>
      </c>
      <c r="C1037" s="452">
        <f t="shared" si="1397"/>
        <v>0</v>
      </c>
      <c r="D1037" s="452">
        <f t="shared" si="1397"/>
        <v>0</v>
      </c>
      <c r="E1037" s="452">
        <f t="shared" si="1397"/>
        <v>0</v>
      </c>
      <c r="F1037" s="452">
        <f t="shared" si="1397"/>
        <v>0</v>
      </c>
      <c r="G1037" s="452">
        <f t="shared" si="1397"/>
        <v>25375000</v>
      </c>
      <c r="H1037" s="452">
        <f t="shared" si="1397"/>
        <v>25375000</v>
      </c>
      <c r="I1037" s="452">
        <f t="shared" si="1397"/>
        <v>25375000</v>
      </c>
      <c r="J1037" s="452">
        <f t="shared" si="1397"/>
        <v>25375000</v>
      </c>
      <c r="K1037" s="452">
        <f t="shared" si="1397"/>
        <v>25375000</v>
      </c>
      <c r="L1037" s="459">
        <f t="shared" si="1397"/>
        <v>25375000</v>
      </c>
      <c r="M1037" s="117"/>
      <c r="N1037" s="117"/>
      <c r="O1037" s="117"/>
      <c r="P1037" s="117"/>
    </row>
    <row r="1038" spans="1:55" s="466" customFormat="1" x14ac:dyDescent="0.3">
      <c r="A1038" s="502" t="s">
        <v>465</v>
      </c>
      <c r="B1038" s="451">
        <f>B1062+B1066</f>
        <v>331441347.14285713</v>
      </c>
      <c r="C1038" s="451">
        <f t="shared" ref="C1038:L1038" si="1398">C1062+C1066</f>
        <v>0</v>
      </c>
      <c r="D1038" s="451">
        <f t="shared" si="1398"/>
        <v>0</v>
      </c>
      <c r="E1038" s="451">
        <f t="shared" si="1398"/>
        <v>0</v>
      </c>
      <c r="F1038" s="451">
        <f t="shared" si="1398"/>
        <v>0</v>
      </c>
      <c r="G1038" s="451">
        <f t="shared" si="1398"/>
        <v>55240224.523809522</v>
      </c>
      <c r="H1038" s="451">
        <f t="shared" si="1398"/>
        <v>55240224.523809522</v>
      </c>
      <c r="I1038" s="451">
        <f t="shared" si="1398"/>
        <v>55240224.523809522</v>
      </c>
      <c r="J1038" s="451">
        <f t="shared" si="1398"/>
        <v>55240224.523809522</v>
      </c>
      <c r="K1038" s="451">
        <f t="shared" si="1398"/>
        <v>55240224.523809522</v>
      </c>
      <c r="L1038" s="479">
        <f t="shared" si="1398"/>
        <v>55240224.523809522</v>
      </c>
      <c r="M1038" s="117"/>
      <c r="N1038" s="117"/>
      <c r="O1038" s="117"/>
      <c r="P1038" s="117"/>
    </row>
    <row r="1039" spans="1:55" s="469" customFormat="1" hidden="1" x14ac:dyDescent="0.3">
      <c r="A1039" s="478" t="s">
        <v>15</v>
      </c>
      <c r="B1039" s="452">
        <f t="shared" ref="B1039:L1039" si="1399">B1063+B1067</f>
        <v>0</v>
      </c>
      <c r="C1039" s="452">
        <f t="shared" si="1399"/>
        <v>0</v>
      </c>
      <c r="D1039" s="452">
        <f t="shared" si="1399"/>
        <v>0</v>
      </c>
      <c r="E1039" s="452">
        <f t="shared" si="1399"/>
        <v>0</v>
      </c>
      <c r="F1039" s="452">
        <f t="shared" si="1399"/>
        <v>0</v>
      </c>
      <c r="G1039" s="452">
        <f t="shared" si="1399"/>
        <v>0</v>
      </c>
      <c r="H1039" s="452">
        <f t="shared" si="1399"/>
        <v>0</v>
      </c>
      <c r="I1039" s="452">
        <f t="shared" si="1399"/>
        <v>0</v>
      </c>
      <c r="J1039" s="452">
        <f t="shared" si="1399"/>
        <v>0</v>
      </c>
      <c r="K1039" s="452">
        <f t="shared" si="1399"/>
        <v>0</v>
      </c>
      <c r="L1039" s="459">
        <f t="shared" si="1399"/>
        <v>0</v>
      </c>
      <c r="M1039" s="117"/>
      <c r="N1039" s="117"/>
      <c r="O1039" s="117"/>
      <c r="P1039" s="117"/>
    </row>
    <row r="1040" spans="1:55" s="469" customFormat="1" ht="52.5" thickBot="1" x14ac:dyDescent="0.35">
      <c r="A1040" s="503" t="s">
        <v>16</v>
      </c>
      <c r="B1040" s="460">
        <f t="shared" ref="B1040:L1040" si="1400">B1064+B1068</f>
        <v>331441347.14285713</v>
      </c>
      <c r="C1040" s="460">
        <f t="shared" si="1400"/>
        <v>0</v>
      </c>
      <c r="D1040" s="460">
        <f t="shared" si="1400"/>
        <v>0</v>
      </c>
      <c r="E1040" s="460">
        <f t="shared" si="1400"/>
        <v>0</v>
      </c>
      <c r="F1040" s="460">
        <f t="shared" si="1400"/>
        <v>0</v>
      </c>
      <c r="G1040" s="460">
        <f t="shared" si="1400"/>
        <v>55240224.523809522</v>
      </c>
      <c r="H1040" s="460">
        <f t="shared" si="1400"/>
        <v>55240224.523809522</v>
      </c>
      <c r="I1040" s="460">
        <f t="shared" si="1400"/>
        <v>55240224.523809522</v>
      </c>
      <c r="J1040" s="460">
        <f t="shared" si="1400"/>
        <v>55240224.523809522</v>
      </c>
      <c r="K1040" s="460">
        <f t="shared" si="1400"/>
        <v>55240224.523809522</v>
      </c>
      <c r="L1040" s="461">
        <f t="shared" si="1400"/>
        <v>55240224.523809522</v>
      </c>
      <c r="M1040" s="117"/>
      <c r="N1040" s="117"/>
      <c r="O1040" s="117"/>
      <c r="P1040" s="117"/>
    </row>
    <row r="1041" spans="1:55" s="122" customFormat="1" ht="26" x14ac:dyDescent="0.3">
      <c r="A1041" s="490" t="s">
        <v>580</v>
      </c>
      <c r="B1041" s="491">
        <f>B1043+B1044</f>
        <v>45000000</v>
      </c>
      <c r="C1041" s="491">
        <f t="shared" ref="C1041" si="1401">C1043+C1044</f>
        <v>0</v>
      </c>
      <c r="D1041" s="491">
        <f t="shared" ref="D1041" si="1402">D1043+D1044</f>
        <v>0</v>
      </c>
      <c r="E1041" s="491">
        <f t="shared" ref="E1041" si="1403">E1043+E1044</f>
        <v>0</v>
      </c>
      <c r="F1041" s="491">
        <f t="shared" ref="F1041" si="1404">F1043+F1044</f>
        <v>0</v>
      </c>
      <c r="G1041" s="491">
        <f t="shared" ref="G1041" si="1405">G1043+G1044</f>
        <v>7500000</v>
      </c>
      <c r="H1041" s="491">
        <f t="shared" ref="H1041" si="1406">H1043+H1044</f>
        <v>7500000</v>
      </c>
      <c r="I1041" s="491">
        <f t="shared" ref="I1041" si="1407">I1043+I1044</f>
        <v>7500000</v>
      </c>
      <c r="J1041" s="491">
        <f t="shared" ref="J1041" si="1408">J1043+J1044</f>
        <v>7500000</v>
      </c>
      <c r="K1041" s="491">
        <f t="shared" ref="K1041" si="1409">K1043+K1044</f>
        <v>7500000</v>
      </c>
      <c r="L1041" s="492">
        <f t="shared" ref="L1041" si="1410">L1043+L1044</f>
        <v>7500000</v>
      </c>
      <c r="M1041" s="117"/>
      <c r="N1041" s="117"/>
      <c r="O1041" s="117"/>
      <c r="P1041" s="117"/>
    </row>
    <row r="1042" spans="1:55" s="467" customFormat="1" ht="13.5" customHeight="1" x14ac:dyDescent="0.3">
      <c r="A1042" s="544" t="s">
        <v>466</v>
      </c>
      <c r="B1042" s="545">
        <f>B1043+B1044</f>
        <v>45000000</v>
      </c>
      <c r="C1042" s="545">
        <f t="shared" ref="C1042" si="1411">C1043+C1044</f>
        <v>0</v>
      </c>
      <c r="D1042" s="545">
        <f t="shared" ref="D1042" si="1412">D1043+D1044</f>
        <v>0</v>
      </c>
      <c r="E1042" s="545">
        <f t="shared" ref="E1042" si="1413">E1043+E1044</f>
        <v>0</v>
      </c>
      <c r="F1042" s="545">
        <f t="shared" ref="F1042" si="1414">F1043+F1044</f>
        <v>0</v>
      </c>
      <c r="G1042" s="545">
        <f t="shared" ref="G1042" si="1415">G1043+G1044</f>
        <v>7500000</v>
      </c>
      <c r="H1042" s="545">
        <f t="shared" ref="H1042" si="1416">H1043+H1044</f>
        <v>7500000</v>
      </c>
      <c r="I1042" s="545">
        <f t="shared" ref="I1042" si="1417">I1043+I1044</f>
        <v>7500000</v>
      </c>
      <c r="J1042" s="545">
        <f t="shared" ref="J1042" si="1418">J1043+J1044</f>
        <v>7500000</v>
      </c>
      <c r="K1042" s="545">
        <f t="shared" ref="K1042" si="1419">K1043+K1044</f>
        <v>7500000</v>
      </c>
      <c r="L1042" s="546">
        <f t="shared" ref="L1042" si="1420">L1043+L1044</f>
        <v>7500000</v>
      </c>
      <c r="M1042" s="117"/>
      <c r="N1042" s="117"/>
      <c r="O1042" s="117"/>
      <c r="P1042" s="117"/>
      <c r="Q1042" s="473"/>
      <c r="R1042" s="473"/>
      <c r="S1042" s="473"/>
      <c r="T1042" s="473"/>
      <c r="U1042" s="473"/>
      <c r="V1042" s="473"/>
      <c r="W1042" s="473"/>
      <c r="X1042" s="473"/>
      <c r="Y1042" s="473"/>
      <c r="Z1042" s="473"/>
      <c r="AA1042" s="473"/>
      <c r="AB1042" s="473"/>
      <c r="AC1042" s="473"/>
      <c r="AD1042" s="473"/>
      <c r="AE1042" s="473"/>
      <c r="AF1042" s="473"/>
      <c r="AG1042" s="473"/>
      <c r="AH1042" s="473"/>
      <c r="AI1042" s="473"/>
      <c r="AJ1042" s="473"/>
      <c r="AK1042" s="473"/>
      <c r="AL1042" s="473"/>
      <c r="AM1042" s="473"/>
      <c r="AN1042" s="473"/>
      <c r="AO1042" s="473"/>
      <c r="AP1042" s="473"/>
      <c r="AQ1042" s="473"/>
      <c r="AR1042" s="473"/>
      <c r="AS1042" s="473"/>
      <c r="AT1042" s="473"/>
      <c r="AU1042" s="473"/>
      <c r="AV1042" s="473"/>
      <c r="AW1042" s="473"/>
      <c r="AX1042" s="473"/>
      <c r="AY1042" s="473"/>
      <c r="AZ1042" s="473"/>
      <c r="BA1042" s="473"/>
      <c r="BB1042" s="473"/>
      <c r="BC1042" s="473"/>
    </row>
    <row r="1043" spans="1:55" s="122" customFormat="1" x14ac:dyDescent="0.3">
      <c r="A1043" s="406" t="s">
        <v>15</v>
      </c>
      <c r="B1043" s="407">
        <f>'3.PIELIKUMS'!J117</f>
        <v>45000000</v>
      </c>
      <c r="C1043" s="407">
        <v>0</v>
      </c>
      <c r="D1043" s="407">
        <v>0</v>
      </c>
      <c r="E1043" s="407">
        <v>0</v>
      </c>
      <c r="F1043" s="407">
        <v>0</v>
      </c>
      <c r="G1043" s="407">
        <f>$B$1043/6</f>
        <v>7500000</v>
      </c>
      <c r="H1043" s="407">
        <f t="shared" ref="H1043:L1043" si="1421">$B$1043/6</f>
        <v>7500000</v>
      </c>
      <c r="I1043" s="407">
        <f t="shared" si="1421"/>
        <v>7500000</v>
      </c>
      <c r="J1043" s="407">
        <f t="shared" si="1421"/>
        <v>7500000</v>
      </c>
      <c r="K1043" s="407">
        <f t="shared" si="1421"/>
        <v>7500000</v>
      </c>
      <c r="L1043" s="408">
        <f t="shared" si="1421"/>
        <v>7500000</v>
      </c>
      <c r="M1043" s="117"/>
      <c r="N1043" s="117"/>
      <c r="O1043" s="117"/>
      <c r="P1043" s="117"/>
    </row>
    <row r="1044" spans="1:55" s="122" customFormat="1" ht="52" hidden="1" x14ac:dyDescent="0.3">
      <c r="A1044" s="406" t="s">
        <v>16</v>
      </c>
      <c r="B1044" s="407">
        <v>0</v>
      </c>
      <c r="C1044" s="407">
        <v>0</v>
      </c>
      <c r="D1044" s="407">
        <v>0</v>
      </c>
      <c r="E1044" s="407">
        <v>0</v>
      </c>
      <c r="F1044" s="407">
        <v>0</v>
      </c>
      <c r="G1044" s="407">
        <f>$B$1044/6</f>
        <v>0</v>
      </c>
      <c r="H1044" s="407">
        <f t="shared" ref="H1044:L1044" si="1422">$B$1044/6</f>
        <v>0</v>
      </c>
      <c r="I1044" s="407">
        <f t="shared" si="1422"/>
        <v>0</v>
      </c>
      <c r="J1044" s="407">
        <f t="shared" si="1422"/>
        <v>0</v>
      </c>
      <c r="K1044" s="407">
        <f t="shared" si="1422"/>
        <v>0</v>
      </c>
      <c r="L1044" s="408">
        <f t="shared" si="1422"/>
        <v>0</v>
      </c>
      <c r="M1044" s="117"/>
      <c r="N1044" s="117"/>
      <c r="O1044" s="117"/>
      <c r="P1044" s="117"/>
    </row>
    <row r="1045" spans="1:55" s="122" customFormat="1" x14ac:dyDescent="0.3">
      <c r="A1045" s="402" t="s">
        <v>581</v>
      </c>
      <c r="B1045" s="403">
        <f>B1047+B1048</f>
        <v>60900000</v>
      </c>
      <c r="C1045" s="403">
        <f t="shared" ref="C1045" si="1423">C1047+C1048</f>
        <v>0</v>
      </c>
      <c r="D1045" s="403">
        <f t="shared" ref="D1045" si="1424">D1047+D1048</f>
        <v>0</v>
      </c>
      <c r="E1045" s="403">
        <f t="shared" ref="E1045" si="1425">E1047+E1048</f>
        <v>0</v>
      </c>
      <c r="F1045" s="403">
        <f t="shared" ref="F1045" si="1426">F1047+F1048</f>
        <v>0</v>
      </c>
      <c r="G1045" s="403">
        <f t="shared" ref="G1045" si="1427">G1047+G1048</f>
        <v>10150000</v>
      </c>
      <c r="H1045" s="403">
        <f t="shared" ref="H1045" si="1428">H1047+H1048</f>
        <v>10150000</v>
      </c>
      <c r="I1045" s="403">
        <f t="shared" ref="I1045" si="1429">I1047+I1048</f>
        <v>10150000</v>
      </c>
      <c r="J1045" s="403">
        <f t="shared" ref="J1045" si="1430">J1047+J1048</f>
        <v>10150000</v>
      </c>
      <c r="K1045" s="403">
        <f t="shared" ref="K1045" si="1431">K1047+K1048</f>
        <v>10150000</v>
      </c>
      <c r="L1045" s="404">
        <f t="shared" ref="L1045" si="1432">L1047+L1048</f>
        <v>10150000</v>
      </c>
      <c r="M1045" s="117"/>
      <c r="N1045" s="117"/>
      <c r="O1045" s="117"/>
      <c r="P1045" s="117"/>
    </row>
    <row r="1046" spans="1:55" s="467" customFormat="1" ht="13.5" customHeight="1" x14ac:dyDescent="0.3">
      <c r="A1046" s="544" t="s">
        <v>466</v>
      </c>
      <c r="B1046" s="545">
        <f>B1047+B1048</f>
        <v>60900000</v>
      </c>
      <c r="C1046" s="545">
        <f t="shared" ref="C1046" si="1433">C1047+C1048</f>
        <v>0</v>
      </c>
      <c r="D1046" s="545">
        <f t="shared" ref="D1046" si="1434">D1047+D1048</f>
        <v>0</v>
      </c>
      <c r="E1046" s="545">
        <f t="shared" ref="E1046" si="1435">E1047+E1048</f>
        <v>0</v>
      </c>
      <c r="F1046" s="545">
        <f t="shared" ref="F1046" si="1436">F1047+F1048</f>
        <v>0</v>
      </c>
      <c r="G1046" s="545">
        <f t="shared" ref="G1046" si="1437">G1047+G1048</f>
        <v>10150000</v>
      </c>
      <c r="H1046" s="545">
        <f t="shared" ref="H1046" si="1438">H1047+H1048</f>
        <v>10150000</v>
      </c>
      <c r="I1046" s="545">
        <f t="shared" ref="I1046" si="1439">I1047+I1048</f>
        <v>10150000</v>
      </c>
      <c r="J1046" s="545">
        <f t="shared" ref="J1046" si="1440">J1047+J1048</f>
        <v>10150000</v>
      </c>
      <c r="K1046" s="545">
        <f t="shared" ref="K1046" si="1441">K1047+K1048</f>
        <v>10150000</v>
      </c>
      <c r="L1046" s="546">
        <f t="shared" ref="L1046" si="1442">L1047+L1048</f>
        <v>10150000</v>
      </c>
      <c r="M1046" s="117"/>
      <c r="N1046" s="117"/>
      <c r="O1046" s="117"/>
      <c r="P1046" s="117"/>
      <c r="Q1046" s="473"/>
      <c r="R1046" s="473"/>
      <c r="S1046" s="473"/>
      <c r="T1046" s="473"/>
      <c r="U1046" s="473"/>
      <c r="V1046" s="473"/>
      <c r="W1046" s="473"/>
      <c r="X1046" s="473"/>
      <c r="Y1046" s="473"/>
      <c r="Z1046" s="473"/>
      <c r="AA1046" s="473"/>
      <c r="AB1046" s="473"/>
      <c r="AC1046" s="473"/>
      <c r="AD1046" s="473"/>
      <c r="AE1046" s="473"/>
      <c r="AF1046" s="473"/>
      <c r="AG1046" s="473"/>
      <c r="AH1046" s="473"/>
      <c r="AI1046" s="473"/>
      <c r="AJ1046" s="473"/>
      <c r="AK1046" s="473"/>
      <c r="AL1046" s="473"/>
      <c r="AM1046" s="473"/>
      <c r="AN1046" s="473"/>
      <c r="AO1046" s="473"/>
      <c r="AP1046" s="473"/>
      <c r="AQ1046" s="473"/>
      <c r="AR1046" s="473"/>
      <c r="AS1046" s="473"/>
      <c r="AT1046" s="473"/>
      <c r="AU1046" s="473"/>
      <c r="AV1046" s="473"/>
      <c r="AW1046" s="473"/>
      <c r="AX1046" s="473"/>
      <c r="AY1046" s="473"/>
      <c r="AZ1046" s="473"/>
      <c r="BA1046" s="473"/>
      <c r="BB1046" s="473"/>
      <c r="BC1046" s="473"/>
    </row>
    <row r="1047" spans="1:55" s="122" customFormat="1" hidden="1" x14ac:dyDescent="0.3">
      <c r="A1047" s="406" t="s">
        <v>15</v>
      </c>
      <c r="B1047" s="407">
        <v>0</v>
      </c>
      <c r="C1047" s="407">
        <v>0</v>
      </c>
      <c r="D1047" s="407">
        <v>0</v>
      </c>
      <c r="E1047" s="407">
        <v>0</v>
      </c>
      <c r="F1047" s="407">
        <v>0</v>
      </c>
      <c r="G1047" s="407">
        <f>$B$1047/6</f>
        <v>0</v>
      </c>
      <c r="H1047" s="407">
        <f t="shared" ref="H1047:L1047" si="1443">$B$1047/6</f>
        <v>0</v>
      </c>
      <c r="I1047" s="407">
        <f t="shared" si="1443"/>
        <v>0</v>
      </c>
      <c r="J1047" s="407">
        <f t="shared" si="1443"/>
        <v>0</v>
      </c>
      <c r="K1047" s="407">
        <f t="shared" si="1443"/>
        <v>0</v>
      </c>
      <c r="L1047" s="408">
        <f t="shared" si="1443"/>
        <v>0</v>
      </c>
      <c r="M1047" s="117"/>
      <c r="N1047" s="117"/>
      <c r="O1047" s="117"/>
      <c r="P1047" s="117"/>
    </row>
    <row r="1048" spans="1:55" s="122" customFormat="1" ht="52" x14ac:dyDescent="0.3">
      <c r="A1048" s="406" t="s">
        <v>16</v>
      </c>
      <c r="B1048" s="407">
        <f>'3.PIELIKUMS'!J118</f>
        <v>60900000</v>
      </c>
      <c r="C1048" s="407">
        <v>0</v>
      </c>
      <c r="D1048" s="407">
        <v>0</v>
      </c>
      <c r="E1048" s="407">
        <v>0</v>
      </c>
      <c r="F1048" s="407">
        <v>0</v>
      </c>
      <c r="G1048" s="407">
        <f>$B$1048/6</f>
        <v>10150000</v>
      </c>
      <c r="H1048" s="407">
        <f t="shared" ref="H1048:L1048" si="1444">$B$1048/6</f>
        <v>10150000</v>
      </c>
      <c r="I1048" s="407">
        <f t="shared" si="1444"/>
        <v>10150000</v>
      </c>
      <c r="J1048" s="407">
        <f t="shared" si="1444"/>
        <v>10150000</v>
      </c>
      <c r="K1048" s="407">
        <f t="shared" si="1444"/>
        <v>10150000</v>
      </c>
      <c r="L1048" s="408">
        <f t="shared" si="1444"/>
        <v>10150000</v>
      </c>
      <c r="M1048" s="117"/>
      <c r="N1048" s="117"/>
      <c r="O1048" s="117"/>
      <c r="P1048" s="117"/>
    </row>
    <row r="1049" spans="1:55" s="122" customFormat="1" ht="26" x14ac:dyDescent="0.3">
      <c r="A1049" s="402" t="s">
        <v>582</v>
      </c>
      <c r="B1049" s="403">
        <f>B1051+B1052</f>
        <v>45000000</v>
      </c>
      <c r="C1049" s="403">
        <f t="shared" ref="C1049" si="1445">C1051+C1052</f>
        <v>0</v>
      </c>
      <c r="D1049" s="403">
        <f t="shared" ref="D1049" si="1446">D1051+D1052</f>
        <v>0</v>
      </c>
      <c r="E1049" s="403">
        <f t="shared" ref="E1049" si="1447">E1051+E1052</f>
        <v>0</v>
      </c>
      <c r="F1049" s="403">
        <f t="shared" ref="F1049" si="1448">F1051+F1052</f>
        <v>0</v>
      </c>
      <c r="G1049" s="403">
        <f t="shared" ref="G1049" si="1449">G1051+G1052</f>
        <v>7500000</v>
      </c>
      <c r="H1049" s="403">
        <f t="shared" ref="H1049" si="1450">H1051+H1052</f>
        <v>7500000</v>
      </c>
      <c r="I1049" s="403">
        <f t="shared" ref="I1049" si="1451">I1051+I1052</f>
        <v>7500000</v>
      </c>
      <c r="J1049" s="403">
        <f t="shared" ref="J1049" si="1452">J1051+J1052</f>
        <v>7500000</v>
      </c>
      <c r="K1049" s="403">
        <f t="shared" ref="K1049" si="1453">K1051+K1052</f>
        <v>7500000</v>
      </c>
      <c r="L1049" s="404">
        <f t="shared" ref="L1049" si="1454">L1051+L1052</f>
        <v>7500000</v>
      </c>
      <c r="M1049" s="117"/>
      <c r="N1049" s="117"/>
      <c r="O1049" s="117"/>
      <c r="P1049" s="117"/>
    </row>
    <row r="1050" spans="1:55" s="467" customFormat="1" ht="13.5" customHeight="1" x14ac:dyDescent="0.3">
      <c r="A1050" s="544" t="s">
        <v>466</v>
      </c>
      <c r="B1050" s="545">
        <f>B1051+B1052</f>
        <v>45000000</v>
      </c>
      <c r="C1050" s="545">
        <f t="shared" ref="C1050" si="1455">C1051+C1052</f>
        <v>0</v>
      </c>
      <c r="D1050" s="545">
        <f t="shared" ref="D1050" si="1456">D1051+D1052</f>
        <v>0</v>
      </c>
      <c r="E1050" s="545">
        <f t="shared" ref="E1050" si="1457">E1051+E1052</f>
        <v>0</v>
      </c>
      <c r="F1050" s="545">
        <f t="shared" ref="F1050" si="1458">F1051+F1052</f>
        <v>0</v>
      </c>
      <c r="G1050" s="545">
        <f t="shared" ref="G1050" si="1459">G1051+G1052</f>
        <v>7500000</v>
      </c>
      <c r="H1050" s="545">
        <f t="shared" ref="H1050" si="1460">H1051+H1052</f>
        <v>7500000</v>
      </c>
      <c r="I1050" s="545">
        <f t="shared" ref="I1050" si="1461">I1051+I1052</f>
        <v>7500000</v>
      </c>
      <c r="J1050" s="545">
        <f t="shared" ref="J1050" si="1462">J1051+J1052</f>
        <v>7500000</v>
      </c>
      <c r="K1050" s="545">
        <f t="shared" ref="K1050" si="1463">K1051+K1052</f>
        <v>7500000</v>
      </c>
      <c r="L1050" s="546">
        <f t="shared" ref="L1050" si="1464">L1051+L1052</f>
        <v>7500000</v>
      </c>
      <c r="M1050" s="117"/>
      <c r="N1050" s="117"/>
      <c r="O1050" s="117"/>
      <c r="P1050" s="117"/>
      <c r="Q1050" s="473"/>
      <c r="R1050" s="473"/>
      <c r="S1050" s="473"/>
      <c r="T1050" s="473"/>
      <c r="U1050" s="473"/>
      <c r="V1050" s="473"/>
      <c r="W1050" s="473"/>
      <c r="X1050" s="473"/>
      <c r="Y1050" s="473"/>
      <c r="Z1050" s="473"/>
      <c r="AA1050" s="473"/>
      <c r="AB1050" s="473"/>
      <c r="AC1050" s="473"/>
      <c r="AD1050" s="473"/>
      <c r="AE1050" s="473"/>
      <c r="AF1050" s="473"/>
      <c r="AG1050" s="473"/>
      <c r="AH1050" s="473"/>
      <c r="AI1050" s="473"/>
      <c r="AJ1050" s="473"/>
      <c r="AK1050" s="473"/>
      <c r="AL1050" s="473"/>
      <c r="AM1050" s="473"/>
      <c r="AN1050" s="473"/>
      <c r="AO1050" s="473"/>
      <c r="AP1050" s="473"/>
      <c r="AQ1050" s="473"/>
      <c r="AR1050" s="473"/>
      <c r="AS1050" s="473"/>
      <c r="AT1050" s="473"/>
      <c r="AU1050" s="473"/>
      <c r="AV1050" s="473"/>
      <c r="AW1050" s="473"/>
      <c r="AX1050" s="473"/>
      <c r="AY1050" s="473"/>
      <c r="AZ1050" s="473"/>
      <c r="BA1050" s="473"/>
      <c r="BB1050" s="473"/>
      <c r="BC1050" s="473"/>
    </row>
    <row r="1051" spans="1:55" s="122" customFormat="1" x14ac:dyDescent="0.3">
      <c r="A1051" s="406" t="s">
        <v>15</v>
      </c>
      <c r="B1051" s="407">
        <f>'3.PIELIKUMS'!J119</f>
        <v>45000000</v>
      </c>
      <c r="C1051" s="407">
        <v>0</v>
      </c>
      <c r="D1051" s="407">
        <v>0</v>
      </c>
      <c r="E1051" s="407">
        <v>0</v>
      </c>
      <c r="F1051" s="407">
        <v>0</v>
      </c>
      <c r="G1051" s="407">
        <f>$B$1051/6</f>
        <v>7500000</v>
      </c>
      <c r="H1051" s="407">
        <f t="shared" ref="H1051:L1051" si="1465">$B$1051/6</f>
        <v>7500000</v>
      </c>
      <c r="I1051" s="407">
        <f t="shared" si="1465"/>
        <v>7500000</v>
      </c>
      <c r="J1051" s="407">
        <f t="shared" si="1465"/>
        <v>7500000</v>
      </c>
      <c r="K1051" s="407">
        <f t="shared" si="1465"/>
        <v>7500000</v>
      </c>
      <c r="L1051" s="408">
        <f t="shared" si="1465"/>
        <v>7500000</v>
      </c>
      <c r="M1051" s="117"/>
      <c r="N1051" s="117"/>
      <c r="O1051" s="117"/>
      <c r="P1051" s="117"/>
    </row>
    <row r="1052" spans="1:55" s="122" customFormat="1" ht="52" hidden="1" x14ac:dyDescent="0.3">
      <c r="A1052" s="406" t="s">
        <v>16</v>
      </c>
      <c r="B1052" s="407">
        <v>0</v>
      </c>
      <c r="C1052" s="407">
        <v>0</v>
      </c>
      <c r="D1052" s="407">
        <v>0</v>
      </c>
      <c r="E1052" s="407">
        <v>0</v>
      </c>
      <c r="F1052" s="407">
        <v>0</v>
      </c>
      <c r="G1052" s="407">
        <f>$B$1052/6</f>
        <v>0</v>
      </c>
      <c r="H1052" s="407">
        <f t="shared" ref="H1052:L1052" si="1466">$B$1052/6</f>
        <v>0</v>
      </c>
      <c r="I1052" s="407">
        <f t="shared" si="1466"/>
        <v>0</v>
      </c>
      <c r="J1052" s="407">
        <f t="shared" si="1466"/>
        <v>0</v>
      </c>
      <c r="K1052" s="407">
        <f t="shared" si="1466"/>
        <v>0</v>
      </c>
      <c r="L1052" s="408">
        <f t="shared" si="1466"/>
        <v>0</v>
      </c>
      <c r="M1052" s="117"/>
      <c r="N1052" s="117"/>
      <c r="O1052" s="117"/>
      <c r="P1052" s="117"/>
    </row>
    <row r="1053" spans="1:55" s="122" customFormat="1" ht="39" x14ac:dyDescent="0.3">
      <c r="A1053" s="402" t="s">
        <v>583</v>
      </c>
      <c r="B1053" s="403">
        <f>B1055+B1056</f>
        <v>0</v>
      </c>
      <c r="C1053" s="403">
        <f t="shared" ref="C1053" si="1467">C1055+C1056</f>
        <v>0</v>
      </c>
      <c r="D1053" s="403">
        <f t="shared" ref="D1053" si="1468">D1055+D1056</f>
        <v>0</v>
      </c>
      <c r="E1053" s="403">
        <f t="shared" ref="E1053" si="1469">E1055+E1056</f>
        <v>0</v>
      </c>
      <c r="F1053" s="403">
        <f t="shared" ref="F1053" si="1470">F1055+F1056</f>
        <v>0</v>
      </c>
      <c r="G1053" s="403">
        <f t="shared" ref="G1053" si="1471">G1055+G1056</f>
        <v>0</v>
      </c>
      <c r="H1053" s="403">
        <f t="shared" ref="H1053" si="1472">H1055+H1056</f>
        <v>0</v>
      </c>
      <c r="I1053" s="403">
        <f t="shared" ref="I1053" si="1473">I1055+I1056</f>
        <v>0</v>
      </c>
      <c r="J1053" s="403">
        <f t="shared" ref="J1053" si="1474">J1055+J1056</f>
        <v>0</v>
      </c>
      <c r="K1053" s="403">
        <f t="shared" ref="K1053" si="1475">K1055+K1056</f>
        <v>0</v>
      </c>
      <c r="L1053" s="404">
        <f t="shared" ref="L1053" si="1476">L1055+L1056</f>
        <v>0</v>
      </c>
      <c r="M1053" s="117"/>
      <c r="N1053" s="117"/>
      <c r="O1053" s="117"/>
      <c r="P1053" s="117"/>
    </row>
    <row r="1054" spans="1:55" s="467" customFormat="1" x14ac:dyDescent="0.3">
      <c r="A1054" s="547" t="s">
        <v>584</v>
      </c>
      <c r="B1054" s="545">
        <f>B1055+B1056</f>
        <v>0</v>
      </c>
      <c r="C1054" s="545">
        <f t="shared" ref="C1054:L1054" si="1477">C1055+C1056</f>
        <v>0</v>
      </c>
      <c r="D1054" s="545">
        <f t="shared" si="1477"/>
        <v>0</v>
      </c>
      <c r="E1054" s="545">
        <f t="shared" si="1477"/>
        <v>0</v>
      </c>
      <c r="F1054" s="545">
        <f t="shared" si="1477"/>
        <v>0</v>
      </c>
      <c r="G1054" s="545">
        <f t="shared" si="1477"/>
        <v>0</v>
      </c>
      <c r="H1054" s="545">
        <f t="shared" si="1477"/>
        <v>0</v>
      </c>
      <c r="I1054" s="545">
        <f t="shared" si="1477"/>
        <v>0</v>
      </c>
      <c r="J1054" s="545">
        <f t="shared" si="1477"/>
        <v>0</v>
      </c>
      <c r="K1054" s="545">
        <f t="shared" si="1477"/>
        <v>0</v>
      </c>
      <c r="L1054" s="546">
        <f t="shared" si="1477"/>
        <v>0</v>
      </c>
      <c r="M1054" s="117"/>
      <c r="N1054" s="117"/>
      <c r="O1054" s="117"/>
      <c r="P1054" s="117"/>
    </row>
    <row r="1055" spans="1:55" s="122" customFormat="1" hidden="1" x14ac:dyDescent="0.3">
      <c r="A1055" s="406" t="s">
        <v>15</v>
      </c>
      <c r="B1055" s="407">
        <v>0</v>
      </c>
      <c r="C1055" s="407">
        <v>0</v>
      </c>
      <c r="D1055" s="407">
        <v>0</v>
      </c>
      <c r="E1055" s="407">
        <v>0</v>
      </c>
      <c r="F1055" s="407">
        <v>0</v>
      </c>
      <c r="G1055" s="407">
        <f>$B$1055/6</f>
        <v>0</v>
      </c>
      <c r="H1055" s="407">
        <f t="shared" ref="H1055:L1055" si="1478">$B$1055/6</f>
        <v>0</v>
      </c>
      <c r="I1055" s="407">
        <f t="shared" si="1478"/>
        <v>0</v>
      </c>
      <c r="J1055" s="407">
        <f t="shared" si="1478"/>
        <v>0</v>
      </c>
      <c r="K1055" s="407">
        <f t="shared" si="1478"/>
        <v>0</v>
      </c>
      <c r="L1055" s="408">
        <f t="shared" si="1478"/>
        <v>0</v>
      </c>
      <c r="M1055" s="117"/>
      <c r="N1055" s="117"/>
      <c r="O1055" s="117"/>
      <c r="P1055" s="117"/>
    </row>
    <row r="1056" spans="1:55" s="122" customFormat="1" ht="52" hidden="1" x14ac:dyDescent="0.3">
      <c r="A1056" s="406" t="s">
        <v>16</v>
      </c>
      <c r="B1056" s="407">
        <v>0</v>
      </c>
      <c r="C1056" s="407">
        <v>0</v>
      </c>
      <c r="D1056" s="407">
        <v>0</v>
      </c>
      <c r="E1056" s="407">
        <v>0</v>
      </c>
      <c r="F1056" s="407">
        <v>0</v>
      </c>
      <c r="G1056" s="407">
        <f>$B$1056/6</f>
        <v>0</v>
      </c>
      <c r="H1056" s="407">
        <f t="shared" ref="H1056:L1056" si="1479">$B$1056/6</f>
        <v>0</v>
      </c>
      <c r="I1056" s="407">
        <f t="shared" si="1479"/>
        <v>0</v>
      </c>
      <c r="J1056" s="407">
        <f t="shared" si="1479"/>
        <v>0</v>
      </c>
      <c r="K1056" s="407">
        <f t="shared" si="1479"/>
        <v>0</v>
      </c>
      <c r="L1056" s="408">
        <f t="shared" si="1479"/>
        <v>0</v>
      </c>
      <c r="M1056" s="117"/>
      <c r="N1056" s="117"/>
      <c r="O1056" s="117"/>
      <c r="P1056" s="117"/>
    </row>
    <row r="1057" spans="1:55" s="122" customFormat="1" ht="39" x14ac:dyDescent="0.3">
      <c r="A1057" s="402" t="s">
        <v>585</v>
      </c>
      <c r="B1057" s="403">
        <f>B1059+B1060</f>
        <v>0</v>
      </c>
      <c r="C1057" s="403">
        <f t="shared" ref="C1057" si="1480">C1059+C1060</f>
        <v>0</v>
      </c>
      <c r="D1057" s="403">
        <f t="shared" ref="D1057" si="1481">D1059+D1060</f>
        <v>0</v>
      </c>
      <c r="E1057" s="403">
        <f t="shared" ref="E1057" si="1482">E1059+E1060</f>
        <v>0</v>
      </c>
      <c r="F1057" s="403">
        <f t="shared" ref="F1057" si="1483">F1059+F1060</f>
        <v>0</v>
      </c>
      <c r="G1057" s="403">
        <f t="shared" ref="G1057" si="1484">G1059+G1060</f>
        <v>0</v>
      </c>
      <c r="H1057" s="403">
        <f t="shared" ref="H1057" si="1485">H1059+H1060</f>
        <v>0</v>
      </c>
      <c r="I1057" s="403">
        <f t="shared" ref="I1057" si="1486">I1059+I1060</f>
        <v>0</v>
      </c>
      <c r="J1057" s="403">
        <f t="shared" ref="J1057" si="1487">J1059+J1060</f>
        <v>0</v>
      </c>
      <c r="K1057" s="403">
        <f t="shared" ref="K1057" si="1488">K1059+K1060</f>
        <v>0</v>
      </c>
      <c r="L1057" s="404">
        <f t="shared" ref="L1057" si="1489">L1059+L1060</f>
        <v>0</v>
      </c>
      <c r="M1057" s="117"/>
      <c r="N1057" s="117"/>
      <c r="O1057" s="117"/>
      <c r="P1057" s="117"/>
    </row>
    <row r="1058" spans="1:55" s="467" customFormat="1" ht="13.5" customHeight="1" x14ac:dyDescent="0.3">
      <c r="A1058" s="544" t="s">
        <v>466</v>
      </c>
      <c r="B1058" s="545">
        <f>B1059+B1060</f>
        <v>0</v>
      </c>
      <c r="C1058" s="545">
        <f t="shared" ref="C1058:L1058" si="1490">C1059+C1060</f>
        <v>0</v>
      </c>
      <c r="D1058" s="545">
        <f t="shared" si="1490"/>
        <v>0</v>
      </c>
      <c r="E1058" s="545">
        <f t="shared" si="1490"/>
        <v>0</v>
      </c>
      <c r="F1058" s="545">
        <f t="shared" si="1490"/>
        <v>0</v>
      </c>
      <c r="G1058" s="545">
        <f t="shared" si="1490"/>
        <v>0</v>
      </c>
      <c r="H1058" s="545">
        <f t="shared" si="1490"/>
        <v>0</v>
      </c>
      <c r="I1058" s="545">
        <f t="shared" si="1490"/>
        <v>0</v>
      </c>
      <c r="J1058" s="545">
        <f t="shared" si="1490"/>
        <v>0</v>
      </c>
      <c r="K1058" s="545">
        <f t="shared" si="1490"/>
        <v>0</v>
      </c>
      <c r="L1058" s="546">
        <f t="shared" si="1490"/>
        <v>0</v>
      </c>
      <c r="M1058" s="117"/>
      <c r="N1058" s="117"/>
      <c r="O1058" s="117"/>
      <c r="P1058" s="117"/>
      <c r="Q1058" s="473"/>
      <c r="R1058" s="473"/>
      <c r="S1058" s="473"/>
      <c r="T1058" s="473"/>
      <c r="U1058" s="473"/>
      <c r="V1058" s="473"/>
      <c r="W1058" s="473"/>
      <c r="X1058" s="473"/>
      <c r="Y1058" s="473"/>
      <c r="Z1058" s="473"/>
      <c r="AA1058" s="473"/>
      <c r="AB1058" s="473"/>
      <c r="AC1058" s="473"/>
      <c r="AD1058" s="473"/>
      <c r="AE1058" s="473"/>
      <c r="AF1058" s="473"/>
      <c r="AG1058" s="473"/>
      <c r="AH1058" s="473"/>
      <c r="AI1058" s="473"/>
      <c r="AJ1058" s="473"/>
      <c r="AK1058" s="473"/>
      <c r="AL1058" s="473"/>
      <c r="AM1058" s="473"/>
      <c r="AN1058" s="473"/>
      <c r="AO1058" s="473"/>
      <c r="AP1058" s="473"/>
      <c r="AQ1058" s="473"/>
      <c r="AR1058" s="473"/>
      <c r="AS1058" s="473"/>
      <c r="AT1058" s="473"/>
      <c r="AU1058" s="473"/>
      <c r="AV1058" s="473"/>
      <c r="AW1058" s="473"/>
      <c r="AX1058" s="473"/>
      <c r="AY1058" s="473"/>
      <c r="AZ1058" s="473"/>
      <c r="BA1058" s="473"/>
      <c r="BB1058" s="473"/>
      <c r="BC1058" s="473"/>
    </row>
    <row r="1059" spans="1:55" s="122" customFormat="1" x14ac:dyDescent="0.3">
      <c r="A1059" s="406" t="s">
        <v>15</v>
      </c>
      <c r="B1059" s="407">
        <v>0</v>
      </c>
      <c r="C1059" s="407">
        <v>0</v>
      </c>
      <c r="D1059" s="407">
        <v>0</v>
      </c>
      <c r="E1059" s="407">
        <v>0</v>
      </c>
      <c r="F1059" s="407">
        <v>0</v>
      </c>
      <c r="G1059" s="407">
        <f>$B$1059/6</f>
        <v>0</v>
      </c>
      <c r="H1059" s="407">
        <f t="shared" ref="H1059:L1059" si="1491">$B$1059/6</f>
        <v>0</v>
      </c>
      <c r="I1059" s="407">
        <f t="shared" si="1491"/>
        <v>0</v>
      </c>
      <c r="J1059" s="407">
        <f t="shared" si="1491"/>
        <v>0</v>
      </c>
      <c r="K1059" s="407">
        <f t="shared" si="1491"/>
        <v>0</v>
      </c>
      <c r="L1059" s="408">
        <f t="shared" si="1491"/>
        <v>0</v>
      </c>
      <c r="M1059" s="117"/>
      <c r="N1059" s="117"/>
      <c r="O1059" s="117"/>
      <c r="P1059" s="117"/>
    </row>
    <row r="1060" spans="1:55" s="122" customFormat="1" ht="52" x14ac:dyDescent="0.3">
      <c r="A1060" s="406" t="s">
        <v>16</v>
      </c>
      <c r="B1060" s="407">
        <v>0</v>
      </c>
      <c r="C1060" s="407">
        <v>0</v>
      </c>
      <c r="D1060" s="407">
        <v>0</v>
      </c>
      <c r="E1060" s="407">
        <v>0</v>
      </c>
      <c r="F1060" s="407">
        <v>0</v>
      </c>
      <c r="G1060" s="407">
        <f>$B$1060/6</f>
        <v>0</v>
      </c>
      <c r="H1060" s="407">
        <f t="shared" ref="H1060:L1060" si="1492">$B$1060/6</f>
        <v>0</v>
      </c>
      <c r="I1060" s="407">
        <f t="shared" si="1492"/>
        <v>0</v>
      </c>
      <c r="J1060" s="407">
        <f t="shared" si="1492"/>
        <v>0</v>
      </c>
      <c r="K1060" s="407">
        <f t="shared" si="1492"/>
        <v>0</v>
      </c>
      <c r="L1060" s="408">
        <f t="shared" si="1492"/>
        <v>0</v>
      </c>
      <c r="M1060" s="117"/>
      <c r="N1060" s="117"/>
      <c r="O1060" s="117"/>
      <c r="P1060" s="117"/>
    </row>
    <row r="1061" spans="1:55" s="122" customFormat="1" ht="52" x14ac:dyDescent="0.3">
      <c r="A1061" s="402" t="s">
        <v>586</v>
      </c>
      <c r="B1061" s="403">
        <f>B1063+B1064</f>
        <v>21044090</v>
      </c>
      <c r="C1061" s="403">
        <f t="shared" ref="C1061:L1061" si="1493">C1063+C1064</f>
        <v>0</v>
      </c>
      <c r="D1061" s="403">
        <f t="shared" si="1493"/>
        <v>0</v>
      </c>
      <c r="E1061" s="403">
        <f t="shared" si="1493"/>
        <v>0</v>
      </c>
      <c r="F1061" s="403">
        <f t="shared" si="1493"/>
        <v>0</v>
      </c>
      <c r="G1061" s="403">
        <f t="shared" si="1493"/>
        <v>3507348.3333333335</v>
      </c>
      <c r="H1061" s="403">
        <f t="shared" si="1493"/>
        <v>3507348.3333333335</v>
      </c>
      <c r="I1061" s="403">
        <f t="shared" si="1493"/>
        <v>3507348.3333333335</v>
      </c>
      <c r="J1061" s="403">
        <f t="shared" si="1493"/>
        <v>3507348.3333333335</v>
      </c>
      <c r="K1061" s="403">
        <f t="shared" si="1493"/>
        <v>3507348.3333333335</v>
      </c>
      <c r="L1061" s="404">
        <f t="shared" si="1493"/>
        <v>3507348.3333333335</v>
      </c>
      <c r="M1061" s="117"/>
      <c r="N1061" s="117"/>
      <c r="O1061" s="117"/>
      <c r="P1061" s="117"/>
    </row>
    <row r="1062" spans="1:55" s="467" customFormat="1" x14ac:dyDescent="0.3">
      <c r="A1062" s="547" t="s">
        <v>465</v>
      </c>
      <c r="B1062" s="545">
        <f>B1063+B1064</f>
        <v>21044090</v>
      </c>
      <c r="C1062" s="545">
        <f t="shared" ref="C1062" si="1494">C1063+C1064</f>
        <v>0</v>
      </c>
      <c r="D1062" s="545">
        <f t="shared" ref="D1062" si="1495">D1063+D1064</f>
        <v>0</v>
      </c>
      <c r="E1062" s="545">
        <f t="shared" ref="E1062" si="1496">E1063+E1064</f>
        <v>0</v>
      </c>
      <c r="F1062" s="545">
        <f t="shared" ref="F1062" si="1497">F1063+F1064</f>
        <v>0</v>
      </c>
      <c r="G1062" s="545">
        <f t="shared" ref="G1062" si="1498">G1063+G1064</f>
        <v>3507348.3333333335</v>
      </c>
      <c r="H1062" s="545">
        <f t="shared" ref="H1062" si="1499">H1063+H1064</f>
        <v>3507348.3333333335</v>
      </c>
      <c r="I1062" s="545">
        <f t="shared" ref="I1062" si="1500">I1063+I1064</f>
        <v>3507348.3333333335</v>
      </c>
      <c r="J1062" s="545">
        <f t="shared" ref="J1062" si="1501">J1063+J1064</f>
        <v>3507348.3333333335</v>
      </c>
      <c r="K1062" s="545">
        <f t="shared" ref="K1062" si="1502">K1063+K1064</f>
        <v>3507348.3333333335</v>
      </c>
      <c r="L1062" s="546">
        <f t="shared" ref="L1062" si="1503">L1063+L1064</f>
        <v>3507348.3333333335</v>
      </c>
      <c r="M1062" s="117"/>
      <c r="N1062" s="117"/>
      <c r="O1062" s="117"/>
      <c r="P1062" s="117"/>
    </row>
    <row r="1063" spans="1:55" s="122" customFormat="1" hidden="1" x14ac:dyDescent="0.3">
      <c r="A1063" s="406" t="s">
        <v>15</v>
      </c>
      <c r="B1063" s="407">
        <v>0</v>
      </c>
      <c r="C1063" s="407">
        <v>0</v>
      </c>
      <c r="D1063" s="407">
        <v>0</v>
      </c>
      <c r="E1063" s="407">
        <v>0</v>
      </c>
      <c r="F1063" s="407">
        <v>0</v>
      </c>
      <c r="G1063" s="407">
        <f>$B$1059/6</f>
        <v>0</v>
      </c>
      <c r="H1063" s="407">
        <f t="shared" ref="H1063:L1063" si="1504">$B$1059/6</f>
        <v>0</v>
      </c>
      <c r="I1063" s="407">
        <f t="shared" si="1504"/>
        <v>0</v>
      </c>
      <c r="J1063" s="407">
        <f t="shared" si="1504"/>
        <v>0</v>
      </c>
      <c r="K1063" s="407">
        <f t="shared" si="1504"/>
        <v>0</v>
      </c>
      <c r="L1063" s="408">
        <f t="shared" si="1504"/>
        <v>0</v>
      </c>
      <c r="M1063" s="117"/>
      <c r="N1063" s="117"/>
      <c r="O1063" s="117"/>
      <c r="P1063" s="117"/>
    </row>
    <row r="1064" spans="1:55" s="122" customFormat="1" ht="52" x14ac:dyDescent="0.3">
      <c r="A1064" s="406" t="s">
        <v>16</v>
      </c>
      <c r="B1064" s="407">
        <f>'3.PIELIKUMS'!J122</f>
        <v>21044090</v>
      </c>
      <c r="C1064" s="407">
        <v>0</v>
      </c>
      <c r="D1064" s="407">
        <v>0</v>
      </c>
      <c r="E1064" s="407">
        <v>0</v>
      </c>
      <c r="F1064" s="407">
        <v>0</v>
      </c>
      <c r="G1064" s="407">
        <f>$B$1064/6</f>
        <v>3507348.3333333335</v>
      </c>
      <c r="H1064" s="407">
        <f t="shared" ref="H1064:L1064" si="1505">$B$1064/6</f>
        <v>3507348.3333333335</v>
      </c>
      <c r="I1064" s="407">
        <f t="shared" si="1505"/>
        <v>3507348.3333333335</v>
      </c>
      <c r="J1064" s="407">
        <f t="shared" si="1505"/>
        <v>3507348.3333333335</v>
      </c>
      <c r="K1064" s="407">
        <f t="shared" si="1505"/>
        <v>3507348.3333333335</v>
      </c>
      <c r="L1064" s="408">
        <f t="shared" si="1505"/>
        <v>3507348.3333333335</v>
      </c>
      <c r="M1064" s="117"/>
      <c r="N1064" s="117"/>
      <c r="O1064" s="117"/>
      <c r="P1064" s="117"/>
    </row>
    <row r="1065" spans="1:55" s="122" customFormat="1" ht="39" x14ac:dyDescent="0.3">
      <c r="A1065" s="402" t="s">
        <v>587</v>
      </c>
      <c r="B1065" s="403">
        <f>B1067+B1068</f>
        <v>310397257.14285713</v>
      </c>
      <c r="C1065" s="403">
        <f t="shared" ref="C1065:L1065" si="1506">C1067+C1068</f>
        <v>0</v>
      </c>
      <c r="D1065" s="403">
        <f t="shared" si="1506"/>
        <v>0</v>
      </c>
      <c r="E1065" s="403">
        <f t="shared" si="1506"/>
        <v>0</v>
      </c>
      <c r="F1065" s="403">
        <f t="shared" si="1506"/>
        <v>0</v>
      </c>
      <c r="G1065" s="403">
        <f t="shared" si="1506"/>
        <v>51732876.190476187</v>
      </c>
      <c r="H1065" s="403">
        <f t="shared" si="1506"/>
        <v>51732876.190476187</v>
      </c>
      <c r="I1065" s="403">
        <f t="shared" si="1506"/>
        <v>51732876.190476187</v>
      </c>
      <c r="J1065" s="403">
        <f t="shared" si="1506"/>
        <v>51732876.190476187</v>
      </c>
      <c r="K1065" s="403">
        <f t="shared" si="1506"/>
        <v>51732876.190476187</v>
      </c>
      <c r="L1065" s="404">
        <f t="shared" si="1506"/>
        <v>51732876.190476187</v>
      </c>
      <c r="M1065" s="117"/>
      <c r="N1065" s="117"/>
      <c r="O1065" s="117"/>
      <c r="P1065" s="117"/>
    </row>
    <row r="1066" spans="1:55" s="467" customFormat="1" x14ac:dyDescent="0.3">
      <c r="A1066" s="547" t="s">
        <v>465</v>
      </c>
      <c r="B1066" s="545">
        <f>B1067+B1068</f>
        <v>310397257.14285713</v>
      </c>
      <c r="C1066" s="545">
        <f t="shared" ref="C1066" si="1507">C1067+C1068</f>
        <v>0</v>
      </c>
      <c r="D1066" s="545">
        <f t="shared" ref="D1066" si="1508">D1067+D1068</f>
        <v>0</v>
      </c>
      <c r="E1066" s="545">
        <f t="shared" ref="E1066" si="1509">E1067+E1068</f>
        <v>0</v>
      </c>
      <c r="F1066" s="545">
        <f t="shared" ref="F1066" si="1510">F1067+F1068</f>
        <v>0</v>
      </c>
      <c r="G1066" s="545">
        <f t="shared" ref="G1066" si="1511">G1067+G1068</f>
        <v>51732876.190476187</v>
      </c>
      <c r="H1066" s="545">
        <f t="shared" ref="H1066" si="1512">H1067+H1068</f>
        <v>51732876.190476187</v>
      </c>
      <c r="I1066" s="545">
        <f t="shared" ref="I1066" si="1513">I1067+I1068</f>
        <v>51732876.190476187</v>
      </c>
      <c r="J1066" s="545">
        <f t="shared" ref="J1066" si="1514">J1067+J1068</f>
        <v>51732876.190476187</v>
      </c>
      <c r="K1066" s="545">
        <f t="shared" ref="K1066" si="1515">K1067+K1068</f>
        <v>51732876.190476187</v>
      </c>
      <c r="L1066" s="546">
        <f t="shared" ref="L1066" si="1516">L1067+L1068</f>
        <v>51732876.190476187</v>
      </c>
      <c r="M1066" s="117"/>
      <c r="N1066" s="117"/>
      <c r="O1066" s="117"/>
      <c r="P1066" s="117"/>
    </row>
    <row r="1067" spans="1:55" s="122" customFormat="1" hidden="1" x14ac:dyDescent="0.3">
      <c r="A1067" s="406" t="s">
        <v>15</v>
      </c>
      <c r="B1067" s="407">
        <v>0</v>
      </c>
      <c r="C1067" s="407">
        <v>0</v>
      </c>
      <c r="D1067" s="407">
        <v>0</v>
      </c>
      <c r="E1067" s="407">
        <v>0</v>
      </c>
      <c r="F1067" s="407">
        <v>0</v>
      </c>
      <c r="G1067" s="407">
        <f>$B$1059/6</f>
        <v>0</v>
      </c>
      <c r="H1067" s="407">
        <f t="shared" ref="H1067:L1067" si="1517">$B$1059/6</f>
        <v>0</v>
      </c>
      <c r="I1067" s="407">
        <f t="shared" si="1517"/>
        <v>0</v>
      </c>
      <c r="J1067" s="407">
        <f t="shared" si="1517"/>
        <v>0</v>
      </c>
      <c r="K1067" s="407">
        <f t="shared" si="1517"/>
        <v>0</v>
      </c>
      <c r="L1067" s="408">
        <f t="shared" si="1517"/>
        <v>0</v>
      </c>
      <c r="M1067" s="117"/>
      <c r="N1067" s="117"/>
      <c r="O1067" s="117"/>
      <c r="P1067" s="117"/>
    </row>
    <row r="1068" spans="1:55" s="122" customFormat="1" ht="52" x14ac:dyDescent="0.3">
      <c r="A1068" s="406" t="s">
        <v>16</v>
      </c>
      <c r="B1068" s="407">
        <f>'3.PIELIKUMS'!J123</f>
        <v>310397257.14285713</v>
      </c>
      <c r="C1068" s="407">
        <v>0</v>
      </c>
      <c r="D1068" s="407">
        <v>0</v>
      </c>
      <c r="E1068" s="407">
        <v>0</v>
      </c>
      <c r="F1068" s="407">
        <v>0</v>
      </c>
      <c r="G1068" s="407">
        <f>$B$1068/6</f>
        <v>51732876.190476187</v>
      </c>
      <c r="H1068" s="407">
        <f t="shared" ref="H1068:L1068" si="1518">$B$1068/6</f>
        <v>51732876.190476187</v>
      </c>
      <c r="I1068" s="407">
        <f t="shared" si="1518"/>
        <v>51732876.190476187</v>
      </c>
      <c r="J1068" s="407">
        <f t="shared" si="1518"/>
        <v>51732876.190476187</v>
      </c>
      <c r="K1068" s="407">
        <f t="shared" si="1518"/>
        <v>51732876.190476187</v>
      </c>
      <c r="L1068" s="408">
        <f t="shared" si="1518"/>
        <v>51732876.190476187</v>
      </c>
      <c r="M1068" s="117"/>
      <c r="N1068" s="117"/>
      <c r="O1068" s="117"/>
      <c r="P1068" s="117"/>
    </row>
    <row r="1069" spans="1:55" s="415" customFormat="1" ht="52" x14ac:dyDescent="0.3">
      <c r="A1069" s="402" t="s">
        <v>588</v>
      </c>
      <c r="B1069" s="403">
        <f t="shared" ref="B1069:L1069" si="1519">B1071+B1072</f>
        <v>49590000</v>
      </c>
      <c r="C1069" s="403">
        <f t="shared" si="1519"/>
        <v>0</v>
      </c>
      <c r="D1069" s="403">
        <f t="shared" si="1519"/>
        <v>0</v>
      </c>
      <c r="E1069" s="403">
        <f t="shared" si="1519"/>
        <v>0</v>
      </c>
      <c r="F1069" s="403">
        <f t="shared" si="1519"/>
        <v>0</v>
      </c>
      <c r="G1069" s="403">
        <f t="shared" si="1519"/>
        <v>8265000</v>
      </c>
      <c r="H1069" s="403">
        <f t="shared" si="1519"/>
        <v>8265000</v>
      </c>
      <c r="I1069" s="403">
        <f t="shared" si="1519"/>
        <v>8265000</v>
      </c>
      <c r="J1069" s="403">
        <f t="shared" si="1519"/>
        <v>8265000</v>
      </c>
      <c r="K1069" s="403">
        <f t="shared" si="1519"/>
        <v>8265000</v>
      </c>
      <c r="L1069" s="404">
        <f t="shared" si="1519"/>
        <v>8265000</v>
      </c>
      <c r="M1069" s="117"/>
      <c r="N1069" s="117"/>
      <c r="O1069" s="117"/>
      <c r="P1069" s="117"/>
    </row>
    <row r="1070" spans="1:55" s="467" customFormat="1" ht="13.5" customHeight="1" x14ac:dyDescent="0.3">
      <c r="A1070" s="544" t="s">
        <v>466</v>
      </c>
      <c r="B1070" s="545">
        <f>B1071+B1072</f>
        <v>49590000</v>
      </c>
      <c r="C1070" s="545">
        <f t="shared" ref="C1070" si="1520">C1071+C1072</f>
        <v>0</v>
      </c>
      <c r="D1070" s="545">
        <f t="shared" ref="D1070" si="1521">D1071+D1072</f>
        <v>0</v>
      </c>
      <c r="E1070" s="545">
        <f t="shared" ref="E1070" si="1522">E1071+E1072</f>
        <v>0</v>
      </c>
      <c r="F1070" s="545">
        <f t="shared" ref="F1070" si="1523">F1071+F1072</f>
        <v>0</v>
      </c>
      <c r="G1070" s="545">
        <f t="shared" ref="G1070" si="1524">G1071+G1072</f>
        <v>8265000</v>
      </c>
      <c r="H1070" s="545">
        <f t="shared" ref="H1070" si="1525">H1071+H1072</f>
        <v>8265000</v>
      </c>
      <c r="I1070" s="545">
        <f t="shared" ref="I1070" si="1526">I1071+I1072</f>
        <v>8265000</v>
      </c>
      <c r="J1070" s="545">
        <f t="shared" ref="J1070" si="1527">J1071+J1072</f>
        <v>8265000</v>
      </c>
      <c r="K1070" s="545">
        <f t="shared" ref="K1070" si="1528">K1071+K1072</f>
        <v>8265000</v>
      </c>
      <c r="L1070" s="546">
        <f t="shared" ref="L1070" si="1529">L1071+L1072</f>
        <v>8265000</v>
      </c>
      <c r="M1070" s="117"/>
      <c r="N1070" s="117"/>
      <c r="O1070" s="117"/>
      <c r="P1070" s="117"/>
      <c r="Q1070" s="473"/>
      <c r="R1070" s="473"/>
      <c r="S1070" s="473"/>
      <c r="T1070" s="473"/>
      <c r="U1070" s="473"/>
      <c r="V1070" s="473"/>
      <c r="W1070" s="473"/>
      <c r="X1070" s="473"/>
      <c r="Y1070" s="473"/>
      <c r="Z1070" s="473"/>
      <c r="AA1070" s="473"/>
      <c r="AB1070" s="473"/>
      <c r="AC1070" s="473"/>
      <c r="AD1070" s="473"/>
      <c r="AE1070" s="473"/>
      <c r="AF1070" s="473"/>
      <c r="AG1070" s="473"/>
      <c r="AH1070" s="473"/>
      <c r="AI1070" s="473"/>
      <c r="AJ1070" s="473"/>
      <c r="AK1070" s="473"/>
      <c r="AL1070" s="473"/>
      <c r="AM1070" s="473"/>
      <c r="AN1070" s="473"/>
      <c r="AO1070" s="473"/>
      <c r="AP1070" s="473"/>
      <c r="AQ1070" s="473"/>
      <c r="AR1070" s="473"/>
      <c r="AS1070" s="473"/>
      <c r="AT1070" s="473"/>
      <c r="AU1070" s="473"/>
      <c r="AV1070" s="473"/>
      <c r="AW1070" s="473"/>
      <c r="AX1070" s="473"/>
      <c r="AY1070" s="473"/>
      <c r="AZ1070" s="473"/>
      <c r="BA1070" s="473"/>
      <c r="BB1070" s="473"/>
      <c r="BC1070" s="473"/>
    </row>
    <row r="1071" spans="1:55" s="415" customFormat="1" hidden="1" x14ac:dyDescent="0.3">
      <c r="A1071" s="406" t="s">
        <v>15</v>
      </c>
      <c r="B1071" s="407">
        <v>0</v>
      </c>
      <c r="C1071" s="407">
        <v>0</v>
      </c>
      <c r="D1071" s="407">
        <v>0</v>
      </c>
      <c r="E1071" s="407">
        <v>0</v>
      </c>
      <c r="F1071" s="407">
        <f>$B$173/6</f>
        <v>0</v>
      </c>
      <c r="G1071" s="407">
        <f t="shared" ref="G1071:L1071" si="1530">$B$1071/6</f>
        <v>0</v>
      </c>
      <c r="H1071" s="407">
        <f t="shared" si="1530"/>
        <v>0</v>
      </c>
      <c r="I1071" s="407">
        <f t="shared" si="1530"/>
        <v>0</v>
      </c>
      <c r="J1071" s="407">
        <f t="shared" si="1530"/>
        <v>0</v>
      </c>
      <c r="K1071" s="407">
        <f t="shared" si="1530"/>
        <v>0</v>
      </c>
      <c r="L1071" s="408">
        <f t="shared" si="1530"/>
        <v>0</v>
      </c>
      <c r="M1071" s="117"/>
      <c r="N1071" s="117"/>
      <c r="O1071" s="117"/>
      <c r="P1071" s="117"/>
    </row>
    <row r="1072" spans="1:55" s="415" customFormat="1" ht="52" x14ac:dyDescent="0.3">
      <c r="A1072" s="406" t="s">
        <v>16</v>
      </c>
      <c r="B1072" s="407">
        <f>'3.PIELIKUMS'!J124</f>
        <v>49590000</v>
      </c>
      <c r="C1072" s="407">
        <v>0</v>
      </c>
      <c r="D1072" s="407">
        <v>0</v>
      </c>
      <c r="E1072" s="407">
        <v>0</v>
      </c>
      <c r="F1072" s="407">
        <v>0</v>
      </c>
      <c r="G1072" s="407">
        <f t="shared" ref="G1072:L1072" si="1531">$B$1072/6</f>
        <v>8265000</v>
      </c>
      <c r="H1072" s="407">
        <f t="shared" si="1531"/>
        <v>8265000</v>
      </c>
      <c r="I1072" s="407">
        <f t="shared" si="1531"/>
        <v>8265000</v>
      </c>
      <c r="J1072" s="407">
        <f t="shared" si="1531"/>
        <v>8265000</v>
      </c>
      <c r="K1072" s="407">
        <f t="shared" si="1531"/>
        <v>8265000</v>
      </c>
      <c r="L1072" s="408">
        <f t="shared" si="1531"/>
        <v>8265000</v>
      </c>
      <c r="M1072" s="117"/>
      <c r="N1072" s="117"/>
      <c r="O1072" s="117"/>
      <c r="P1072" s="117"/>
    </row>
    <row r="1073" spans="1:55" s="415" customFormat="1" ht="39" x14ac:dyDescent="0.3">
      <c r="A1073" s="402" t="s">
        <v>589</v>
      </c>
      <c r="B1073" s="403">
        <f t="shared" ref="B1073:L1073" si="1532">B1075+B1076</f>
        <v>40000000</v>
      </c>
      <c r="C1073" s="403">
        <f t="shared" si="1532"/>
        <v>0</v>
      </c>
      <c r="D1073" s="403">
        <f t="shared" si="1532"/>
        <v>0</v>
      </c>
      <c r="E1073" s="403">
        <f t="shared" si="1532"/>
        <v>0</v>
      </c>
      <c r="F1073" s="403">
        <f t="shared" si="1532"/>
        <v>0</v>
      </c>
      <c r="G1073" s="403">
        <f t="shared" si="1532"/>
        <v>6666666.666666667</v>
      </c>
      <c r="H1073" s="403">
        <f t="shared" si="1532"/>
        <v>6666666.666666667</v>
      </c>
      <c r="I1073" s="403">
        <f t="shared" si="1532"/>
        <v>6666666.666666667</v>
      </c>
      <c r="J1073" s="403">
        <f t="shared" si="1532"/>
        <v>6666666.666666667</v>
      </c>
      <c r="K1073" s="403">
        <f t="shared" si="1532"/>
        <v>6666666.666666667</v>
      </c>
      <c r="L1073" s="404">
        <f t="shared" si="1532"/>
        <v>6666666.666666667</v>
      </c>
      <c r="M1073" s="117"/>
      <c r="N1073" s="117"/>
      <c r="O1073" s="117"/>
      <c r="P1073" s="117"/>
    </row>
    <row r="1074" spans="1:55" s="467" customFormat="1" ht="13.5" customHeight="1" x14ac:dyDescent="0.3">
      <c r="A1074" s="544" t="s">
        <v>466</v>
      </c>
      <c r="B1074" s="545">
        <f>B1075+B1076</f>
        <v>40000000</v>
      </c>
      <c r="C1074" s="545">
        <f t="shared" ref="C1074" si="1533">C1075+C1076</f>
        <v>0</v>
      </c>
      <c r="D1074" s="545">
        <f t="shared" ref="D1074" si="1534">D1075+D1076</f>
        <v>0</v>
      </c>
      <c r="E1074" s="545">
        <f t="shared" ref="E1074" si="1535">E1075+E1076</f>
        <v>0</v>
      </c>
      <c r="F1074" s="545">
        <f t="shared" ref="F1074" si="1536">F1075+F1076</f>
        <v>0</v>
      </c>
      <c r="G1074" s="545">
        <f t="shared" ref="G1074" si="1537">G1075+G1076</f>
        <v>6666666.666666667</v>
      </c>
      <c r="H1074" s="545">
        <f t="shared" ref="H1074" si="1538">H1075+H1076</f>
        <v>6666666.666666667</v>
      </c>
      <c r="I1074" s="545">
        <f t="shared" ref="I1074" si="1539">I1075+I1076</f>
        <v>6666666.666666667</v>
      </c>
      <c r="J1074" s="545">
        <f t="shared" ref="J1074" si="1540">J1075+J1076</f>
        <v>6666666.666666667</v>
      </c>
      <c r="K1074" s="545">
        <f t="shared" ref="K1074" si="1541">K1075+K1076</f>
        <v>6666666.666666667</v>
      </c>
      <c r="L1074" s="546">
        <f t="shared" ref="L1074" si="1542">L1075+L1076</f>
        <v>6666666.666666667</v>
      </c>
      <c r="M1074" s="117"/>
      <c r="N1074" s="117"/>
      <c r="O1074" s="117"/>
      <c r="P1074" s="117"/>
      <c r="Q1074" s="473"/>
      <c r="R1074" s="473"/>
      <c r="S1074" s="473"/>
      <c r="T1074" s="473"/>
      <c r="U1074" s="473"/>
      <c r="V1074" s="473"/>
      <c r="W1074" s="473"/>
      <c r="X1074" s="473"/>
      <c r="Y1074" s="473"/>
      <c r="Z1074" s="473"/>
      <c r="AA1074" s="473"/>
      <c r="AB1074" s="473"/>
      <c r="AC1074" s="473"/>
      <c r="AD1074" s="473"/>
      <c r="AE1074" s="473"/>
      <c r="AF1074" s="473"/>
      <c r="AG1074" s="473"/>
      <c r="AH1074" s="473"/>
      <c r="AI1074" s="473"/>
      <c r="AJ1074" s="473"/>
      <c r="AK1074" s="473"/>
      <c r="AL1074" s="473"/>
      <c r="AM1074" s="473"/>
      <c r="AN1074" s="473"/>
      <c r="AO1074" s="473"/>
      <c r="AP1074" s="473"/>
      <c r="AQ1074" s="473"/>
      <c r="AR1074" s="473"/>
      <c r="AS1074" s="473"/>
      <c r="AT1074" s="473"/>
      <c r="AU1074" s="473"/>
      <c r="AV1074" s="473"/>
      <c r="AW1074" s="473"/>
      <c r="AX1074" s="473"/>
      <c r="AY1074" s="473"/>
      <c r="AZ1074" s="473"/>
      <c r="BA1074" s="473"/>
      <c r="BB1074" s="473"/>
      <c r="BC1074" s="473"/>
    </row>
    <row r="1075" spans="1:55" s="416" customFormat="1" x14ac:dyDescent="0.3">
      <c r="A1075" s="406" t="s">
        <v>15</v>
      </c>
      <c r="B1075" s="407">
        <f>'3.PIELIKUMS'!J125</f>
        <v>40000000</v>
      </c>
      <c r="C1075" s="407">
        <v>0</v>
      </c>
      <c r="D1075" s="407">
        <v>0</v>
      </c>
      <c r="E1075" s="407">
        <v>0</v>
      </c>
      <c r="F1075" s="407">
        <f>$B$173/6</f>
        <v>0</v>
      </c>
      <c r="G1075" s="407">
        <f t="shared" ref="G1075:L1075" si="1543">$B$1075/6</f>
        <v>6666666.666666667</v>
      </c>
      <c r="H1075" s="407">
        <f t="shared" si="1543"/>
        <v>6666666.666666667</v>
      </c>
      <c r="I1075" s="407">
        <f t="shared" si="1543"/>
        <v>6666666.666666667</v>
      </c>
      <c r="J1075" s="407">
        <f t="shared" si="1543"/>
        <v>6666666.666666667</v>
      </c>
      <c r="K1075" s="407">
        <f t="shared" si="1543"/>
        <v>6666666.666666667</v>
      </c>
      <c r="L1075" s="408">
        <f t="shared" si="1543"/>
        <v>6666666.666666667</v>
      </c>
      <c r="M1075" s="117"/>
      <c r="N1075" s="117"/>
      <c r="O1075" s="117"/>
      <c r="P1075" s="117"/>
    </row>
    <row r="1076" spans="1:55" s="415" customFormat="1" ht="52" hidden="1" x14ac:dyDescent="0.3">
      <c r="A1076" s="406" t="s">
        <v>16</v>
      </c>
      <c r="B1076" s="407">
        <f>'3.PIELIKUMS'!K125</f>
        <v>0</v>
      </c>
      <c r="C1076" s="407">
        <v>0</v>
      </c>
      <c r="D1076" s="407">
        <v>0</v>
      </c>
      <c r="E1076" s="407">
        <v>0</v>
      </c>
      <c r="F1076" s="407">
        <v>0</v>
      </c>
      <c r="G1076" s="407">
        <f t="shared" ref="G1076:L1076" si="1544">$B$1076/6</f>
        <v>0</v>
      </c>
      <c r="H1076" s="407">
        <f t="shared" si="1544"/>
        <v>0</v>
      </c>
      <c r="I1076" s="407">
        <f t="shared" si="1544"/>
        <v>0</v>
      </c>
      <c r="J1076" s="407">
        <f t="shared" si="1544"/>
        <v>0</v>
      </c>
      <c r="K1076" s="407">
        <f t="shared" si="1544"/>
        <v>0</v>
      </c>
      <c r="L1076" s="408">
        <f t="shared" si="1544"/>
        <v>0</v>
      </c>
      <c r="M1076" s="117"/>
      <c r="N1076" s="117"/>
      <c r="O1076" s="117"/>
      <c r="P1076" s="117"/>
    </row>
    <row r="1077" spans="1:55" s="122" customFormat="1" ht="26" x14ac:dyDescent="0.3">
      <c r="A1077" s="402" t="s">
        <v>590</v>
      </c>
      <c r="B1077" s="403">
        <f>B1079+B1080</f>
        <v>41760000</v>
      </c>
      <c r="C1077" s="403">
        <f t="shared" ref="C1077" si="1545">C1079+C1080</f>
        <v>0</v>
      </c>
      <c r="D1077" s="403">
        <f t="shared" ref="D1077" si="1546">D1079+D1080</f>
        <v>0</v>
      </c>
      <c r="E1077" s="403">
        <f t="shared" ref="E1077" si="1547">E1079+E1080</f>
        <v>0</v>
      </c>
      <c r="F1077" s="403">
        <f t="shared" ref="F1077" si="1548">F1079+F1080</f>
        <v>0</v>
      </c>
      <c r="G1077" s="403">
        <f t="shared" ref="G1077" si="1549">G1079+G1080</f>
        <v>6960000</v>
      </c>
      <c r="H1077" s="403">
        <f t="shared" ref="H1077" si="1550">H1079+H1080</f>
        <v>6960000</v>
      </c>
      <c r="I1077" s="403">
        <f t="shared" ref="I1077" si="1551">I1079+I1080</f>
        <v>6960000</v>
      </c>
      <c r="J1077" s="403">
        <f t="shared" ref="J1077" si="1552">J1079+J1080</f>
        <v>6960000</v>
      </c>
      <c r="K1077" s="403">
        <f t="shared" ref="K1077" si="1553">K1079+K1080</f>
        <v>6960000</v>
      </c>
      <c r="L1077" s="404">
        <f t="shared" ref="L1077" si="1554">L1079+L1080</f>
        <v>6960000</v>
      </c>
      <c r="M1077" s="117"/>
      <c r="N1077" s="117"/>
      <c r="O1077" s="117"/>
      <c r="P1077" s="117"/>
    </row>
    <row r="1078" spans="1:55" s="467" customFormat="1" ht="13.5" customHeight="1" x14ac:dyDescent="0.3">
      <c r="A1078" s="544" t="s">
        <v>466</v>
      </c>
      <c r="B1078" s="545">
        <f>B1079+B1080</f>
        <v>41760000</v>
      </c>
      <c r="C1078" s="545">
        <f t="shared" ref="C1078" si="1555">C1079+C1080</f>
        <v>0</v>
      </c>
      <c r="D1078" s="545">
        <f t="shared" ref="D1078" si="1556">D1079+D1080</f>
        <v>0</v>
      </c>
      <c r="E1078" s="545">
        <f t="shared" ref="E1078" si="1557">E1079+E1080</f>
        <v>0</v>
      </c>
      <c r="F1078" s="545">
        <f t="shared" ref="F1078" si="1558">F1079+F1080</f>
        <v>0</v>
      </c>
      <c r="G1078" s="545">
        <f t="shared" ref="G1078" si="1559">G1079+G1080</f>
        <v>6960000</v>
      </c>
      <c r="H1078" s="545">
        <f t="shared" ref="H1078" si="1560">H1079+H1080</f>
        <v>6960000</v>
      </c>
      <c r="I1078" s="545">
        <f t="shared" ref="I1078" si="1561">I1079+I1080</f>
        <v>6960000</v>
      </c>
      <c r="J1078" s="545">
        <f t="shared" ref="J1078" si="1562">J1079+J1080</f>
        <v>6960000</v>
      </c>
      <c r="K1078" s="545">
        <f t="shared" ref="K1078" si="1563">K1079+K1080</f>
        <v>6960000</v>
      </c>
      <c r="L1078" s="546">
        <f t="shared" ref="L1078" si="1564">L1079+L1080</f>
        <v>6960000</v>
      </c>
      <c r="M1078" s="117"/>
      <c r="N1078" s="117"/>
      <c r="O1078" s="117"/>
      <c r="P1078" s="117"/>
      <c r="Q1078" s="473"/>
      <c r="R1078" s="473"/>
      <c r="S1078" s="473"/>
      <c r="T1078" s="473"/>
      <c r="U1078" s="473"/>
      <c r="V1078" s="473"/>
      <c r="W1078" s="473"/>
      <c r="X1078" s="473"/>
      <c r="Y1078" s="473"/>
      <c r="Z1078" s="473"/>
      <c r="AA1078" s="473"/>
      <c r="AB1078" s="473"/>
      <c r="AC1078" s="473"/>
      <c r="AD1078" s="473"/>
      <c r="AE1078" s="473"/>
      <c r="AF1078" s="473"/>
      <c r="AG1078" s="473"/>
      <c r="AH1078" s="473"/>
      <c r="AI1078" s="473"/>
      <c r="AJ1078" s="473"/>
      <c r="AK1078" s="473"/>
      <c r="AL1078" s="473"/>
      <c r="AM1078" s="473"/>
      <c r="AN1078" s="473"/>
      <c r="AO1078" s="473"/>
      <c r="AP1078" s="473"/>
      <c r="AQ1078" s="473"/>
      <c r="AR1078" s="473"/>
      <c r="AS1078" s="473"/>
      <c r="AT1078" s="473"/>
      <c r="AU1078" s="473"/>
      <c r="AV1078" s="473"/>
      <c r="AW1078" s="473"/>
      <c r="AX1078" s="473"/>
      <c r="AY1078" s="473"/>
      <c r="AZ1078" s="473"/>
      <c r="BA1078" s="473"/>
      <c r="BB1078" s="473"/>
      <c r="BC1078" s="473"/>
    </row>
    <row r="1079" spans="1:55" s="122" customFormat="1" hidden="1" x14ac:dyDescent="0.3">
      <c r="A1079" s="406" t="s">
        <v>15</v>
      </c>
      <c r="B1079" s="407">
        <v>0</v>
      </c>
      <c r="C1079" s="407">
        <v>0</v>
      </c>
      <c r="D1079" s="407">
        <v>0</v>
      </c>
      <c r="E1079" s="407">
        <v>0</v>
      </c>
      <c r="F1079" s="407">
        <v>0</v>
      </c>
      <c r="G1079" s="407">
        <f t="shared" ref="G1079:L1079" si="1565">$B$1079/6</f>
        <v>0</v>
      </c>
      <c r="H1079" s="407">
        <f t="shared" si="1565"/>
        <v>0</v>
      </c>
      <c r="I1079" s="407">
        <f t="shared" si="1565"/>
        <v>0</v>
      </c>
      <c r="J1079" s="407">
        <f t="shared" si="1565"/>
        <v>0</v>
      </c>
      <c r="K1079" s="407">
        <f t="shared" si="1565"/>
        <v>0</v>
      </c>
      <c r="L1079" s="408">
        <f t="shared" si="1565"/>
        <v>0</v>
      </c>
      <c r="M1079" s="117"/>
      <c r="N1079" s="117"/>
      <c r="O1079" s="117"/>
      <c r="P1079" s="117"/>
    </row>
    <row r="1080" spans="1:55" s="122" customFormat="1" ht="52" x14ac:dyDescent="0.3">
      <c r="A1080" s="406" t="s">
        <v>16</v>
      </c>
      <c r="B1080" s="407">
        <f>'3.PIELIKUMS'!J126</f>
        <v>41760000</v>
      </c>
      <c r="C1080" s="407">
        <v>0</v>
      </c>
      <c r="D1080" s="407">
        <v>0</v>
      </c>
      <c r="E1080" s="407">
        <v>0</v>
      </c>
      <c r="F1080" s="407">
        <v>0</v>
      </c>
      <c r="G1080" s="407">
        <f t="shared" ref="G1080:L1080" si="1566">$B$1080/6</f>
        <v>6960000</v>
      </c>
      <c r="H1080" s="407">
        <f t="shared" si="1566"/>
        <v>6960000</v>
      </c>
      <c r="I1080" s="407">
        <f t="shared" si="1566"/>
        <v>6960000</v>
      </c>
      <c r="J1080" s="407">
        <f t="shared" si="1566"/>
        <v>6960000</v>
      </c>
      <c r="K1080" s="407">
        <f t="shared" si="1566"/>
        <v>6960000</v>
      </c>
      <c r="L1080" s="408">
        <f t="shared" si="1566"/>
        <v>6960000</v>
      </c>
      <c r="M1080" s="117"/>
      <c r="N1080" s="117"/>
      <c r="O1080" s="117"/>
      <c r="P1080" s="117"/>
    </row>
    <row r="1081" spans="1:55" s="122" customFormat="1" x14ac:dyDescent="0.3">
      <c r="A1081" s="402" t="s">
        <v>591</v>
      </c>
      <c r="B1081" s="403">
        <f>B1083+B1084</f>
        <v>17500000</v>
      </c>
      <c r="C1081" s="403">
        <f t="shared" ref="C1081" si="1567">C1083+C1084</f>
        <v>0</v>
      </c>
      <c r="D1081" s="403">
        <f t="shared" ref="D1081" si="1568">D1083+D1084</f>
        <v>0</v>
      </c>
      <c r="E1081" s="403">
        <f t="shared" ref="E1081" si="1569">E1083+E1084</f>
        <v>0</v>
      </c>
      <c r="F1081" s="403">
        <f t="shared" ref="F1081" si="1570">F1083+F1084</f>
        <v>0</v>
      </c>
      <c r="G1081" s="403">
        <f t="shared" ref="G1081" si="1571">G1083+G1084</f>
        <v>2916666.6666666665</v>
      </c>
      <c r="H1081" s="403">
        <f t="shared" ref="H1081" si="1572">H1083+H1084</f>
        <v>2916666.6666666665</v>
      </c>
      <c r="I1081" s="403">
        <f t="shared" ref="I1081" si="1573">I1083+I1084</f>
        <v>2916666.6666666665</v>
      </c>
      <c r="J1081" s="403">
        <f t="shared" ref="J1081" si="1574">J1083+J1084</f>
        <v>2916666.6666666665</v>
      </c>
      <c r="K1081" s="403">
        <f t="shared" ref="K1081" si="1575">K1083+K1084</f>
        <v>2916666.6666666665</v>
      </c>
      <c r="L1081" s="404">
        <f t="shared" ref="L1081" si="1576">L1083+L1084</f>
        <v>2916666.6666666665</v>
      </c>
      <c r="M1081" s="117"/>
      <c r="N1081" s="117"/>
      <c r="O1081" s="117"/>
      <c r="P1081" s="117"/>
    </row>
    <row r="1082" spans="1:55" s="467" customFormat="1" ht="13.5" customHeight="1" x14ac:dyDescent="0.3">
      <c r="A1082" s="544" t="s">
        <v>466</v>
      </c>
      <c r="B1082" s="545">
        <f>B1083+B1084</f>
        <v>17500000</v>
      </c>
      <c r="C1082" s="545">
        <f t="shared" ref="C1082" si="1577">C1083+C1084</f>
        <v>0</v>
      </c>
      <c r="D1082" s="545">
        <f t="shared" ref="D1082" si="1578">D1083+D1084</f>
        <v>0</v>
      </c>
      <c r="E1082" s="545">
        <f t="shared" ref="E1082" si="1579">E1083+E1084</f>
        <v>0</v>
      </c>
      <c r="F1082" s="545">
        <f t="shared" ref="F1082" si="1580">F1083+F1084</f>
        <v>0</v>
      </c>
      <c r="G1082" s="545">
        <f t="shared" ref="G1082" si="1581">G1083+G1084</f>
        <v>2916666.6666666665</v>
      </c>
      <c r="H1082" s="545">
        <f t="shared" ref="H1082" si="1582">H1083+H1084</f>
        <v>2916666.6666666665</v>
      </c>
      <c r="I1082" s="545">
        <f t="shared" ref="I1082" si="1583">I1083+I1084</f>
        <v>2916666.6666666665</v>
      </c>
      <c r="J1082" s="545">
        <f t="shared" ref="J1082" si="1584">J1083+J1084</f>
        <v>2916666.6666666665</v>
      </c>
      <c r="K1082" s="545">
        <f t="shared" ref="K1082" si="1585">K1083+K1084</f>
        <v>2916666.6666666665</v>
      </c>
      <c r="L1082" s="546">
        <f t="shared" ref="L1082" si="1586">L1083+L1084</f>
        <v>2916666.6666666665</v>
      </c>
      <c r="M1082" s="117"/>
      <c r="N1082" s="117"/>
      <c r="O1082" s="117"/>
      <c r="P1082" s="117"/>
      <c r="Q1082" s="473"/>
      <c r="R1082" s="473"/>
      <c r="S1082" s="473"/>
      <c r="T1082" s="473"/>
      <c r="U1082" s="473"/>
      <c r="V1082" s="473"/>
      <c r="W1082" s="473"/>
      <c r="X1082" s="473"/>
      <c r="Y1082" s="473"/>
      <c r="Z1082" s="473"/>
      <c r="AA1082" s="473"/>
      <c r="AB1082" s="473"/>
      <c r="AC1082" s="473"/>
      <c r="AD1082" s="473"/>
      <c r="AE1082" s="473"/>
      <c r="AF1082" s="473"/>
      <c r="AG1082" s="473"/>
      <c r="AH1082" s="473"/>
      <c r="AI1082" s="473"/>
      <c r="AJ1082" s="473"/>
      <c r="AK1082" s="473"/>
      <c r="AL1082" s="473"/>
      <c r="AM1082" s="473"/>
      <c r="AN1082" s="473"/>
      <c r="AO1082" s="473"/>
      <c r="AP1082" s="473"/>
      <c r="AQ1082" s="473"/>
      <c r="AR1082" s="473"/>
      <c r="AS1082" s="473"/>
      <c r="AT1082" s="473"/>
      <c r="AU1082" s="473"/>
      <c r="AV1082" s="473"/>
      <c r="AW1082" s="473"/>
      <c r="AX1082" s="473"/>
      <c r="AY1082" s="473"/>
      <c r="AZ1082" s="473"/>
      <c r="BA1082" s="473"/>
      <c r="BB1082" s="473"/>
      <c r="BC1082" s="473"/>
    </row>
    <row r="1083" spans="1:55" s="122" customFormat="1" ht="14.15" customHeight="1" thickBot="1" x14ac:dyDescent="0.35">
      <c r="A1083" s="406" t="s">
        <v>15</v>
      </c>
      <c r="B1083" s="407">
        <f>'3.PIELIKUMS'!J127</f>
        <v>17500000</v>
      </c>
      <c r="C1083" s="407">
        <v>0</v>
      </c>
      <c r="D1083" s="407">
        <v>0</v>
      </c>
      <c r="E1083" s="407">
        <v>0</v>
      </c>
      <c r="F1083" s="407">
        <v>0</v>
      </c>
      <c r="G1083" s="407">
        <f t="shared" ref="G1083:L1083" si="1587">$B$1083/6</f>
        <v>2916666.6666666665</v>
      </c>
      <c r="H1083" s="407">
        <f t="shared" si="1587"/>
        <v>2916666.6666666665</v>
      </c>
      <c r="I1083" s="407">
        <f t="shared" si="1587"/>
        <v>2916666.6666666665</v>
      </c>
      <c r="J1083" s="407">
        <f t="shared" si="1587"/>
        <v>2916666.6666666665</v>
      </c>
      <c r="K1083" s="407">
        <f t="shared" si="1587"/>
        <v>2916666.6666666665</v>
      </c>
      <c r="L1083" s="408">
        <f t="shared" si="1587"/>
        <v>2916666.6666666665</v>
      </c>
      <c r="M1083" s="117"/>
      <c r="N1083" s="117"/>
      <c r="O1083" s="117"/>
      <c r="P1083" s="117"/>
    </row>
    <row r="1084" spans="1:55" s="122" customFormat="1" ht="52.5" hidden="1" thickBot="1" x14ac:dyDescent="0.35">
      <c r="A1084" s="484" t="s">
        <v>16</v>
      </c>
      <c r="B1084" s="457">
        <v>0</v>
      </c>
      <c r="C1084" s="457">
        <v>0</v>
      </c>
      <c r="D1084" s="457">
        <v>0</v>
      </c>
      <c r="E1084" s="457">
        <v>0</v>
      </c>
      <c r="F1084" s="457">
        <v>0</v>
      </c>
      <c r="G1084" s="457">
        <f t="shared" ref="G1084:L1084" si="1588">$B$1084/6</f>
        <v>0</v>
      </c>
      <c r="H1084" s="457">
        <f t="shared" si="1588"/>
        <v>0</v>
      </c>
      <c r="I1084" s="457">
        <f t="shared" si="1588"/>
        <v>0</v>
      </c>
      <c r="J1084" s="457">
        <f t="shared" si="1588"/>
        <v>0</v>
      </c>
      <c r="K1084" s="457">
        <f t="shared" si="1588"/>
        <v>0</v>
      </c>
      <c r="L1084" s="458">
        <f t="shared" si="1588"/>
        <v>0</v>
      </c>
      <c r="M1084" s="117"/>
      <c r="N1084" s="117"/>
      <c r="O1084" s="117"/>
      <c r="P1084" s="117"/>
    </row>
    <row r="1085" spans="1:55" s="122" customFormat="1" ht="26.5" customHeight="1" thickBot="1" x14ac:dyDescent="0.35">
      <c r="A1085" s="432" t="s">
        <v>592</v>
      </c>
      <c r="B1085" s="654"/>
      <c r="C1085" s="654"/>
      <c r="D1085" s="654"/>
      <c r="E1085" s="654"/>
      <c r="F1085" s="654"/>
      <c r="G1085" s="654"/>
      <c r="H1085" s="654"/>
      <c r="I1085" s="654"/>
      <c r="J1085" s="654"/>
      <c r="K1085" s="654"/>
      <c r="L1085" s="655"/>
      <c r="M1085" s="117"/>
      <c r="N1085" s="117"/>
      <c r="O1085" s="117"/>
      <c r="P1085" s="117"/>
    </row>
    <row r="1086" spans="1:55" s="122" customFormat="1" ht="17.25" customHeight="1" x14ac:dyDescent="0.3">
      <c r="A1086" s="130" t="s">
        <v>9</v>
      </c>
      <c r="B1086" s="301">
        <f>B1090</f>
        <v>106000000</v>
      </c>
      <c r="C1086" s="301">
        <f t="shared" ref="C1086:L1086" si="1589">C1090</f>
        <v>0</v>
      </c>
      <c r="D1086" s="301">
        <f t="shared" si="1589"/>
        <v>0</v>
      </c>
      <c r="E1086" s="301">
        <f t="shared" si="1589"/>
        <v>0</v>
      </c>
      <c r="F1086" s="301">
        <f t="shared" si="1589"/>
        <v>0</v>
      </c>
      <c r="G1086" s="301">
        <f t="shared" si="1589"/>
        <v>17666666.666666668</v>
      </c>
      <c r="H1086" s="301">
        <f t="shared" si="1589"/>
        <v>17666666.666666668</v>
      </c>
      <c r="I1086" s="301">
        <f t="shared" si="1589"/>
        <v>17666666.666666668</v>
      </c>
      <c r="J1086" s="301">
        <f t="shared" si="1589"/>
        <v>17666666.666666668</v>
      </c>
      <c r="K1086" s="301">
        <f t="shared" si="1589"/>
        <v>17666666.666666668</v>
      </c>
      <c r="L1086" s="302">
        <f t="shared" si="1589"/>
        <v>17666666.666666668</v>
      </c>
      <c r="M1086" s="117"/>
      <c r="N1086" s="117"/>
      <c r="O1086" s="117"/>
      <c r="P1086" s="117"/>
    </row>
    <row r="1087" spans="1:55" hidden="1" x14ac:dyDescent="0.3">
      <c r="A1087" s="433" t="s">
        <v>10</v>
      </c>
      <c r="B1087" s="434"/>
      <c r="C1087" s="434"/>
      <c r="D1087" s="434"/>
      <c r="E1087" s="434"/>
      <c r="F1087" s="434"/>
      <c r="G1087" s="434"/>
      <c r="H1087" s="434"/>
      <c r="I1087" s="434"/>
      <c r="J1087" s="434"/>
      <c r="K1087" s="434"/>
      <c r="L1087" s="435"/>
    </row>
    <row r="1088" spans="1:55" hidden="1" x14ac:dyDescent="0.3">
      <c r="A1088" s="433" t="s">
        <v>11</v>
      </c>
      <c r="B1088" s="434"/>
      <c r="C1088" s="434"/>
      <c r="D1088" s="434"/>
      <c r="E1088" s="434"/>
      <c r="F1088" s="434"/>
      <c r="G1088" s="434"/>
      <c r="H1088" s="434"/>
      <c r="I1088" s="434"/>
      <c r="J1088" s="434"/>
      <c r="K1088" s="434"/>
      <c r="L1088" s="435"/>
    </row>
    <row r="1089" spans="1:55" ht="26" hidden="1" x14ac:dyDescent="0.3">
      <c r="A1089" s="433" t="s">
        <v>12</v>
      </c>
      <c r="B1089" s="434"/>
      <c r="C1089" s="434"/>
      <c r="D1089" s="434"/>
      <c r="E1089" s="434"/>
      <c r="F1089" s="434"/>
      <c r="G1089" s="434"/>
      <c r="H1089" s="434"/>
      <c r="I1089" s="434"/>
      <c r="J1089" s="434"/>
      <c r="K1089" s="434"/>
      <c r="L1089" s="435"/>
    </row>
    <row r="1090" spans="1:55" s="122" customFormat="1" x14ac:dyDescent="0.3">
      <c r="A1090" s="436" t="s">
        <v>13</v>
      </c>
      <c r="B1090" s="584">
        <f>B1092+B1093</f>
        <v>106000000</v>
      </c>
      <c r="C1090" s="584">
        <f t="shared" ref="C1090:L1090" si="1590">C1092+C1093</f>
        <v>0</v>
      </c>
      <c r="D1090" s="584">
        <f t="shared" si="1590"/>
        <v>0</v>
      </c>
      <c r="E1090" s="584">
        <f t="shared" si="1590"/>
        <v>0</v>
      </c>
      <c r="F1090" s="584">
        <f t="shared" si="1590"/>
        <v>0</v>
      </c>
      <c r="G1090" s="584">
        <f t="shared" si="1590"/>
        <v>17666666.666666668</v>
      </c>
      <c r="H1090" s="584">
        <f t="shared" si="1590"/>
        <v>17666666.666666668</v>
      </c>
      <c r="I1090" s="584">
        <f t="shared" si="1590"/>
        <v>17666666.666666668</v>
      </c>
      <c r="J1090" s="584">
        <f t="shared" si="1590"/>
        <v>17666666.666666668</v>
      </c>
      <c r="K1090" s="584">
        <f t="shared" si="1590"/>
        <v>17666666.666666668</v>
      </c>
      <c r="L1090" s="585">
        <f t="shared" si="1590"/>
        <v>17666666.666666668</v>
      </c>
      <c r="M1090" s="117"/>
      <c r="N1090" s="117"/>
      <c r="O1090" s="117"/>
      <c r="P1090" s="117"/>
    </row>
    <row r="1091" spans="1:55" x14ac:dyDescent="0.3">
      <c r="A1091" s="433" t="s">
        <v>14</v>
      </c>
      <c r="B1091" s="434"/>
      <c r="C1091" s="434"/>
      <c r="D1091" s="434"/>
      <c r="E1091" s="434"/>
      <c r="F1091" s="434"/>
      <c r="G1091" s="434"/>
      <c r="H1091" s="434"/>
      <c r="I1091" s="434"/>
      <c r="J1091" s="434"/>
      <c r="K1091" s="434"/>
      <c r="L1091" s="435"/>
    </row>
    <row r="1092" spans="1:55" x14ac:dyDescent="0.3">
      <c r="A1092" s="433" t="s">
        <v>15</v>
      </c>
      <c r="B1092" s="437">
        <f>B1104+B1108+B1112</f>
        <v>19000000</v>
      </c>
      <c r="C1092" s="437">
        <f t="shared" ref="C1092:L1092" si="1591">C1104+C1108+C1112</f>
        <v>0</v>
      </c>
      <c r="D1092" s="437">
        <f t="shared" si="1591"/>
        <v>0</v>
      </c>
      <c r="E1092" s="437">
        <f t="shared" si="1591"/>
        <v>0</v>
      </c>
      <c r="F1092" s="437">
        <f t="shared" si="1591"/>
        <v>0</v>
      </c>
      <c r="G1092" s="437">
        <f t="shared" si="1591"/>
        <v>3166666.6666666665</v>
      </c>
      <c r="H1092" s="437">
        <f t="shared" si="1591"/>
        <v>3166666.6666666665</v>
      </c>
      <c r="I1092" s="437">
        <f t="shared" si="1591"/>
        <v>3166666.6666666665</v>
      </c>
      <c r="J1092" s="437">
        <f t="shared" si="1591"/>
        <v>3166666.6666666665</v>
      </c>
      <c r="K1092" s="437">
        <f t="shared" si="1591"/>
        <v>3166666.6666666665</v>
      </c>
      <c r="L1092" s="438">
        <f t="shared" si="1591"/>
        <v>3166666.6666666665</v>
      </c>
    </row>
    <row r="1093" spans="1:55" ht="52.5" thickBot="1" x14ac:dyDescent="0.35">
      <c r="A1093" s="440" t="s">
        <v>16</v>
      </c>
      <c r="B1093" s="441">
        <f>B1105+B1109+B1113</f>
        <v>87000000</v>
      </c>
      <c r="C1093" s="441">
        <f t="shared" ref="C1093:L1093" si="1592">C1105+C1109+C1113</f>
        <v>0</v>
      </c>
      <c r="D1093" s="441">
        <f t="shared" si="1592"/>
        <v>0</v>
      </c>
      <c r="E1093" s="441">
        <f t="shared" si="1592"/>
        <v>0</v>
      </c>
      <c r="F1093" s="441">
        <f t="shared" si="1592"/>
        <v>0</v>
      </c>
      <c r="G1093" s="441">
        <f t="shared" si="1592"/>
        <v>14500000</v>
      </c>
      <c r="H1093" s="441">
        <f t="shared" si="1592"/>
        <v>14500000</v>
      </c>
      <c r="I1093" s="441">
        <f t="shared" si="1592"/>
        <v>14500000</v>
      </c>
      <c r="J1093" s="441">
        <f t="shared" si="1592"/>
        <v>14500000</v>
      </c>
      <c r="K1093" s="441">
        <f t="shared" si="1592"/>
        <v>14500000</v>
      </c>
      <c r="L1093" s="442">
        <f t="shared" si="1592"/>
        <v>14500000</v>
      </c>
    </row>
    <row r="1094" spans="1:55" s="397" customFormat="1" x14ac:dyDescent="0.3">
      <c r="A1094" s="475" t="s">
        <v>461</v>
      </c>
      <c r="B1094" s="476"/>
      <c r="C1094" s="476"/>
      <c r="D1094" s="476"/>
      <c r="E1094" s="476"/>
      <c r="F1094" s="476"/>
      <c r="G1094" s="476"/>
      <c r="H1094" s="476"/>
      <c r="I1094" s="476"/>
      <c r="J1094" s="476"/>
      <c r="K1094" s="476"/>
      <c r="L1094" s="477"/>
      <c r="M1094" s="117"/>
      <c r="N1094" s="117"/>
      <c r="O1094" s="117"/>
      <c r="P1094" s="117"/>
    </row>
    <row r="1095" spans="1:55" s="397" customFormat="1" x14ac:dyDescent="0.3">
      <c r="A1095" s="478" t="s">
        <v>462</v>
      </c>
      <c r="B1095" s="451"/>
      <c r="C1095" s="451"/>
      <c r="D1095" s="451"/>
      <c r="E1095" s="451"/>
      <c r="F1095" s="451"/>
      <c r="G1095" s="451"/>
      <c r="H1095" s="451"/>
      <c r="I1095" s="451"/>
      <c r="J1095" s="451"/>
      <c r="K1095" s="451"/>
      <c r="L1095" s="479"/>
      <c r="M1095" s="117"/>
      <c r="N1095" s="117"/>
      <c r="O1095" s="117"/>
      <c r="P1095" s="117"/>
    </row>
    <row r="1096" spans="1:55" s="466" customFormat="1" x14ac:dyDescent="0.3">
      <c r="A1096" s="502" t="s">
        <v>584</v>
      </c>
      <c r="B1096" s="451">
        <f>B1111</f>
        <v>0</v>
      </c>
      <c r="C1096" s="451">
        <f t="shared" ref="C1096:L1096" si="1593">C1111</f>
        <v>0</v>
      </c>
      <c r="D1096" s="451">
        <f t="shared" si="1593"/>
        <v>0</v>
      </c>
      <c r="E1096" s="451">
        <f t="shared" si="1593"/>
        <v>0</v>
      </c>
      <c r="F1096" s="451">
        <f t="shared" si="1593"/>
        <v>0</v>
      </c>
      <c r="G1096" s="451">
        <f t="shared" si="1593"/>
        <v>0</v>
      </c>
      <c r="H1096" s="451">
        <f t="shared" si="1593"/>
        <v>0</v>
      </c>
      <c r="I1096" s="451">
        <f t="shared" si="1593"/>
        <v>0</v>
      </c>
      <c r="J1096" s="451">
        <f t="shared" si="1593"/>
        <v>0</v>
      </c>
      <c r="K1096" s="451">
        <f t="shared" si="1593"/>
        <v>0</v>
      </c>
      <c r="L1096" s="479">
        <f t="shared" si="1593"/>
        <v>0</v>
      </c>
      <c r="M1096" s="117"/>
      <c r="N1096" s="117"/>
      <c r="O1096" s="117"/>
      <c r="P1096" s="117"/>
    </row>
    <row r="1097" spans="1:55" s="469" customFormat="1" hidden="1" x14ac:dyDescent="0.3">
      <c r="A1097" s="478" t="s">
        <v>15</v>
      </c>
      <c r="B1097" s="452">
        <f t="shared" ref="B1097:L1098" si="1594">B1112</f>
        <v>0</v>
      </c>
      <c r="C1097" s="452">
        <f t="shared" si="1594"/>
        <v>0</v>
      </c>
      <c r="D1097" s="452">
        <f t="shared" si="1594"/>
        <v>0</v>
      </c>
      <c r="E1097" s="452">
        <f t="shared" si="1594"/>
        <v>0</v>
      </c>
      <c r="F1097" s="452">
        <f t="shared" si="1594"/>
        <v>0</v>
      </c>
      <c r="G1097" s="452">
        <f t="shared" si="1594"/>
        <v>0</v>
      </c>
      <c r="H1097" s="452">
        <f t="shared" si="1594"/>
        <v>0</v>
      </c>
      <c r="I1097" s="452">
        <f t="shared" si="1594"/>
        <v>0</v>
      </c>
      <c r="J1097" s="452">
        <f t="shared" si="1594"/>
        <v>0</v>
      </c>
      <c r="K1097" s="452">
        <f t="shared" si="1594"/>
        <v>0</v>
      </c>
      <c r="L1097" s="459">
        <f t="shared" si="1594"/>
        <v>0</v>
      </c>
      <c r="M1097" s="117"/>
      <c r="N1097" s="117"/>
      <c r="O1097" s="117"/>
      <c r="P1097" s="117"/>
    </row>
    <row r="1098" spans="1:55" s="469" customFormat="1" ht="52" hidden="1" x14ac:dyDescent="0.3">
      <c r="A1098" s="478" t="s">
        <v>16</v>
      </c>
      <c r="B1098" s="452">
        <f t="shared" si="1594"/>
        <v>0</v>
      </c>
      <c r="C1098" s="452">
        <f t="shared" si="1594"/>
        <v>0</v>
      </c>
      <c r="D1098" s="452">
        <f t="shared" si="1594"/>
        <v>0</v>
      </c>
      <c r="E1098" s="452">
        <f t="shared" si="1594"/>
        <v>0</v>
      </c>
      <c r="F1098" s="452">
        <f t="shared" si="1594"/>
        <v>0</v>
      </c>
      <c r="G1098" s="452">
        <f t="shared" si="1594"/>
        <v>0</v>
      </c>
      <c r="H1098" s="452">
        <f t="shared" si="1594"/>
        <v>0</v>
      </c>
      <c r="I1098" s="452">
        <f t="shared" si="1594"/>
        <v>0</v>
      </c>
      <c r="J1098" s="452">
        <f t="shared" si="1594"/>
        <v>0</v>
      </c>
      <c r="K1098" s="452">
        <f t="shared" si="1594"/>
        <v>0</v>
      </c>
      <c r="L1098" s="459">
        <f t="shared" si="1594"/>
        <v>0</v>
      </c>
      <c r="M1098" s="117"/>
      <c r="N1098" s="117"/>
      <c r="O1098" s="117"/>
      <c r="P1098" s="117"/>
    </row>
    <row r="1099" spans="1:55" s="466" customFormat="1" ht="13.5" customHeight="1" x14ac:dyDescent="0.3">
      <c r="A1099" s="497" t="s">
        <v>466</v>
      </c>
      <c r="B1099" s="451">
        <f>B1103+B1107</f>
        <v>106000000</v>
      </c>
      <c r="C1099" s="451">
        <f t="shared" ref="C1099:L1099" si="1595">C1103+C1107</f>
        <v>0</v>
      </c>
      <c r="D1099" s="451">
        <f t="shared" si="1595"/>
        <v>0</v>
      </c>
      <c r="E1099" s="451">
        <f t="shared" si="1595"/>
        <v>0</v>
      </c>
      <c r="F1099" s="451">
        <f t="shared" si="1595"/>
        <v>0</v>
      </c>
      <c r="G1099" s="451">
        <f t="shared" si="1595"/>
        <v>17666666.666666664</v>
      </c>
      <c r="H1099" s="451">
        <f t="shared" si="1595"/>
        <v>17666666.666666664</v>
      </c>
      <c r="I1099" s="451">
        <f t="shared" si="1595"/>
        <v>17666666.666666664</v>
      </c>
      <c r="J1099" s="451">
        <f t="shared" si="1595"/>
        <v>17666666.666666664</v>
      </c>
      <c r="K1099" s="451">
        <f t="shared" si="1595"/>
        <v>17666666.666666664</v>
      </c>
      <c r="L1099" s="479">
        <f t="shared" si="1595"/>
        <v>17666666.666666664</v>
      </c>
      <c r="M1099" s="117"/>
      <c r="N1099" s="117"/>
      <c r="O1099" s="117"/>
      <c r="P1099" s="117"/>
      <c r="Q1099" s="472"/>
      <c r="R1099" s="472"/>
      <c r="S1099" s="472"/>
      <c r="T1099" s="472"/>
      <c r="U1099" s="472"/>
      <c r="V1099" s="472"/>
      <c r="W1099" s="472"/>
      <c r="X1099" s="472"/>
      <c r="Y1099" s="472"/>
      <c r="Z1099" s="472"/>
      <c r="AA1099" s="472"/>
      <c r="AB1099" s="472"/>
      <c r="AC1099" s="472"/>
      <c r="AD1099" s="472"/>
      <c r="AE1099" s="472"/>
      <c r="AF1099" s="472"/>
      <c r="AG1099" s="472"/>
      <c r="AH1099" s="472"/>
      <c r="AI1099" s="472"/>
      <c r="AJ1099" s="472"/>
      <c r="AK1099" s="472"/>
      <c r="AL1099" s="472"/>
      <c r="AM1099" s="472"/>
      <c r="AN1099" s="472"/>
      <c r="AO1099" s="472"/>
      <c r="AP1099" s="472"/>
      <c r="AQ1099" s="472"/>
      <c r="AR1099" s="472"/>
      <c r="AS1099" s="472"/>
      <c r="AT1099" s="472"/>
      <c r="AU1099" s="472"/>
      <c r="AV1099" s="472"/>
      <c r="AW1099" s="472"/>
      <c r="AX1099" s="472"/>
      <c r="AY1099" s="472"/>
      <c r="AZ1099" s="472"/>
      <c r="BA1099" s="472"/>
      <c r="BB1099" s="472"/>
      <c r="BC1099" s="472"/>
    </row>
    <row r="1100" spans="1:55" s="469" customFormat="1" x14ac:dyDescent="0.3">
      <c r="A1100" s="478" t="s">
        <v>15</v>
      </c>
      <c r="B1100" s="452">
        <f t="shared" ref="B1100:L1101" si="1596">B1104+B1108</f>
        <v>19000000</v>
      </c>
      <c r="C1100" s="452">
        <f t="shared" si="1596"/>
        <v>0</v>
      </c>
      <c r="D1100" s="452">
        <f t="shared" si="1596"/>
        <v>0</v>
      </c>
      <c r="E1100" s="452">
        <f t="shared" si="1596"/>
        <v>0</v>
      </c>
      <c r="F1100" s="452">
        <f t="shared" si="1596"/>
        <v>0</v>
      </c>
      <c r="G1100" s="452">
        <f t="shared" si="1596"/>
        <v>3166666.6666666665</v>
      </c>
      <c r="H1100" s="452">
        <f t="shared" si="1596"/>
        <v>3166666.6666666665</v>
      </c>
      <c r="I1100" s="452">
        <f t="shared" si="1596"/>
        <v>3166666.6666666665</v>
      </c>
      <c r="J1100" s="452">
        <f t="shared" si="1596"/>
        <v>3166666.6666666665</v>
      </c>
      <c r="K1100" s="452">
        <f t="shared" si="1596"/>
        <v>3166666.6666666665</v>
      </c>
      <c r="L1100" s="459">
        <f t="shared" si="1596"/>
        <v>3166666.6666666665</v>
      </c>
      <c r="M1100" s="117"/>
      <c r="N1100" s="117"/>
      <c r="O1100" s="117"/>
      <c r="P1100" s="117"/>
    </row>
    <row r="1101" spans="1:55" s="469" customFormat="1" ht="52.5" thickBot="1" x14ac:dyDescent="0.35">
      <c r="A1101" s="503" t="s">
        <v>16</v>
      </c>
      <c r="B1101" s="460">
        <f t="shared" si="1596"/>
        <v>87000000</v>
      </c>
      <c r="C1101" s="460">
        <f t="shared" si="1596"/>
        <v>0</v>
      </c>
      <c r="D1101" s="460">
        <f t="shared" si="1596"/>
        <v>0</v>
      </c>
      <c r="E1101" s="460">
        <f t="shared" si="1596"/>
        <v>0</v>
      </c>
      <c r="F1101" s="460">
        <f t="shared" si="1596"/>
        <v>0</v>
      </c>
      <c r="G1101" s="460">
        <f t="shared" si="1596"/>
        <v>14500000</v>
      </c>
      <c r="H1101" s="460">
        <f t="shared" si="1596"/>
        <v>14500000</v>
      </c>
      <c r="I1101" s="460">
        <f t="shared" si="1596"/>
        <v>14500000</v>
      </c>
      <c r="J1101" s="460">
        <f t="shared" si="1596"/>
        <v>14500000</v>
      </c>
      <c r="K1101" s="460">
        <f t="shared" si="1596"/>
        <v>14500000</v>
      </c>
      <c r="L1101" s="461">
        <f t="shared" si="1596"/>
        <v>14500000</v>
      </c>
      <c r="M1101" s="117"/>
      <c r="N1101" s="117"/>
      <c r="O1101" s="117"/>
      <c r="P1101" s="117"/>
    </row>
    <row r="1102" spans="1:55" s="122" customFormat="1" ht="65" x14ac:dyDescent="0.3">
      <c r="A1102" s="490" t="s">
        <v>593</v>
      </c>
      <c r="B1102" s="491">
        <f>B1104+B1105</f>
        <v>99910000</v>
      </c>
      <c r="C1102" s="491">
        <f t="shared" ref="C1102" si="1597">C1104+C1105</f>
        <v>0</v>
      </c>
      <c r="D1102" s="491">
        <f t="shared" ref="D1102" si="1598">D1104+D1105</f>
        <v>0</v>
      </c>
      <c r="E1102" s="491">
        <f t="shared" ref="E1102" si="1599">E1104+E1105</f>
        <v>0</v>
      </c>
      <c r="F1102" s="491">
        <f t="shared" ref="F1102" si="1600">F1104+F1105</f>
        <v>0</v>
      </c>
      <c r="G1102" s="491">
        <f t="shared" ref="G1102" si="1601">G1104+G1105</f>
        <v>16651666.666666666</v>
      </c>
      <c r="H1102" s="491">
        <f t="shared" ref="H1102" si="1602">H1104+H1105</f>
        <v>16651666.666666666</v>
      </c>
      <c r="I1102" s="491">
        <f t="shared" ref="I1102" si="1603">I1104+I1105</f>
        <v>16651666.666666666</v>
      </c>
      <c r="J1102" s="491">
        <f t="shared" ref="J1102" si="1604">J1104+J1105</f>
        <v>16651666.666666666</v>
      </c>
      <c r="K1102" s="491">
        <f t="shared" ref="K1102" si="1605">K1104+K1105</f>
        <v>16651666.666666666</v>
      </c>
      <c r="L1102" s="492">
        <f t="shared" ref="L1102" si="1606">L1104+L1105</f>
        <v>16651666.666666666</v>
      </c>
      <c r="M1102" s="117"/>
      <c r="N1102" s="117"/>
      <c r="O1102" s="117"/>
      <c r="P1102" s="117"/>
    </row>
    <row r="1103" spans="1:55" s="467" customFormat="1" ht="13.5" customHeight="1" x14ac:dyDescent="0.3">
      <c r="A1103" s="544" t="s">
        <v>466</v>
      </c>
      <c r="B1103" s="545">
        <f>B1104+B1105</f>
        <v>99910000</v>
      </c>
      <c r="C1103" s="545">
        <f t="shared" ref="C1103" si="1607">C1104+C1105</f>
        <v>0</v>
      </c>
      <c r="D1103" s="545">
        <f t="shared" ref="D1103" si="1608">D1104+D1105</f>
        <v>0</v>
      </c>
      <c r="E1103" s="545">
        <f t="shared" ref="E1103" si="1609">E1104+E1105</f>
        <v>0</v>
      </c>
      <c r="F1103" s="545">
        <f t="shared" ref="F1103" si="1610">F1104+F1105</f>
        <v>0</v>
      </c>
      <c r="G1103" s="545">
        <f t="shared" ref="G1103" si="1611">G1104+G1105</f>
        <v>16651666.666666666</v>
      </c>
      <c r="H1103" s="545">
        <f t="shared" ref="H1103" si="1612">H1104+H1105</f>
        <v>16651666.666666666</v>
      </c>
      <c r="I1103" s="545">
        <f t="shared" ref="I1103" si="1613">I1104+I1105</f>
        <v>16651666.666666666</v>
      </c>
      <c r="J1103" s="545">
        <f t="shared" ref="J1103" si="1614">J1104+J1105</f>
        <v>16651666.666666666</v>
      </c>
      <c r="K1103" s="545">
        <f t="shared" ref="K1103" si="1615">K1104+K1105</f>
        <v>16651666.666666666</v>
      </c>
      <c r="L1103" s="546">
        <f t="shared" ref="L1103" si="1616">L1104+L1105</f>
        <v>16651666.666666666</v>
      </c>
      <c r="M1103" s="117"/>
      <c r="N1103" s="117"/>
      <c r="O1103" s="117"/>
      <c r="P1103" s="117"/>
      <c r="Q1103" s="473"/>
      <c r="R1103" s="473"/>
      <c r="S1103" s="473"/>
      <c r="T1103" s="473"/>
      <c r="U1103" s="473"/>
      <c r="V1103" s="473"/>
      <c r="W1103" s="473"/>
      <c r="X1103" s="473"/>
      <c r="Y1103" s="473"/>
      <c r="Z1103" s="473"/>
      <c r="AA1103" s="473"/>
      <c r="AB1103" s="473"/>
      <c r="AC1103" s="473"/>
      <c r="AD1103" s="473"/>
      <c r="AE1103" s="473"/>
      <c r="AF1103" s="473"/>
      <c r="AG1103" s="473"/>
      <c r="AH1103" s="473"/>
      <c r="AI1103" s="473"/>
      <c r="AJ1103" s="473"/>
      <c r="AK1103" s="473"/>
      <c r="AL1103" s="473"/>
      <c r="AM1103" s="473"/>
      <c r="AN1103" s="473"/>
      <c r="AO1103" s="473"/>
      <c r="AP1103" s="473"/>
      <c r="AQ1103" s="473"/>
      <c r="AR1103" s="473"/>
      <c r="AS1103" s="473"/>
      <c r="AT1103" s="473"/>
      <c r="AU1103" s="473"/>
      <c r="AV1103" s="473"/>
      <c r="AW1103" s="473"/>
      <c r="AX1103" s="473"/>
      <c r="AY1103" s="473"/>
      <c r="AZ1103" s="473"/>
      <c r="BA1103" s="473"/>
      <c r="BB1103" s="473"/>
      <c r="BC1103" s="473"/>
    </row>
    <row r="1104" spans="1:55" s="122" customFormat="1" x14ac:dyDescent="0.3">
      <c r="A1104" s="406" t="s">
        <v>15</v>
      </c>
      <c r="B1104" s="407">
        <f>'3.PIELIKUMS'!J129</f>
        <v>19000000</v>
      </c>
      <c r="C1104" s="407">
        <v>0</v>
      </c>
      <c r="D1104" s="407">
        <v>0</v>
      </c>
      <c r="E1104" s="407">
        <v>0</v>
      </c>
      <c r="F1104" s="407">
        <v>0</v>
      </c>
      <c r="G1104" s="407">
        <f>$B$1104/6</f>
        <v>3166666.6666666665</v>
      </c>
      <c r="H1104" s="407">
        <f t="shared" ref="H1104:L1104" si="1617">$B$1104/6</f>
        <v>3166666.6666666665</v>
      </c>
      <c r="I1104" s="407">
        <f t="shared" si="1617"/>
        <v>3166666.6666666665</v>
      </c>
      <c r="J1104" s="407">
        <f t="shared" si="1617"/>
        <v>3166666.6666666665</v>
      </c>
      <c r="K1104" s="407">
        <f t="shared" si="1617"/>
        <v>3166666.6666666665</v>
      </c>
      <c r="L1104" s="408">
        <f t="shared" si="1617"/>
        <v>3166666.6666666665</v>
      </c>
      <c r="M1104" s="117"/>
      <c r="N1104" s="117"/>
      <c r="O1104" s="117"/>
      <c r="P1104" s="117"/>
    </row>
    <row r="1105" spans="1:55" s="122" customFormat="1" ht="52" x14ac:dyDescent="0.3">
      <c r="A1105" s="406" t="s">
        <v>16</v>
      </c>
      <c r="B1105" s="407">
        <f>'3.PIELIKUMS'!M129</f>
        <v>80910000</v>
      </c>
      <c r="C1105" s="407">
        <v>0</v>
      </c>
      <c r="D1105" s="407">
        <v>0</v>
      </c>
      <c r="E1105" s="407">
        <v>0</v>
      </c>
      <c r="F1105" s="407">
        <v>0</v>
      </c>
      <c r="G1105" s="407">
        <f>$B$1105/6</f>
        <v>13485000</v>
      </c>
      <c r="H1105" s="407">
        <f t="shared" ref="H1105:L1105" si="1618">$B$1105/6</f>
        <v>13485000</v>
      </c>
      <c r="I1105" s="407">
        <f t="shared" si="1618"/>
        <v>13485000</v>
      </c>
      <c r="J1105" s="407">
        <f t="shared" si="1618"/>
        <v>13485000</v>
      </c>
      <c r="K1105" s="407">
        <f t="shared" si="1618"/>
        <v>13485000</v>
      </c>
      <c r="L1105" s="408">
        <f t="shared" si="1618"/>
        <v>13485000</v>
      </c>
      <c r="M1105" s="117"/>
      <c r="N1105" s="117"/>
      <c r="O1105" s="117"/>
      <c r="P1105" s="117"/>
    </row>
    <row r="1106" spans="1:55" s="122" customFormat="1" ht="39" x14ac:dyDescent="0.3">
      <c r="A1106" s="402" t="s">
        <v>594</v>
      </c>
      <c r="B1106" s="403">
        <f>B1108+B1109</f>
        <v>6090000</v>
      </c>
      <c r="C1106" s="403">
        <f t="shared" ref="C1106" si="1619">C1108+C1109</f>
        <v>0</v>
      </c>
      <c r="D1106" s="403">
        <f t="shared" ref="D1106" si="1620">D1108+D1109</f>
        <v>0</v>
      </c>
      <c r="E1106" s="403">
        <f t="shared" ref="E1106" si="1621">E1108+E1109</f>
        <v>0</v>
      </c>
      <c r="F1106" s="403">
        <f t="shared" ref="F1106" si="1622">F1108+F1109</f>
        <v>0</v>
      </c>
      <c r="G1106" s="403">
        <f t="shared" ref="G1106" si="1623">G1108+G1109</f>
        <v>1015000</v>
      </c>
      <c r="H1106" s="403">
        <f t="shared" ref="H1106" si="1624">H1108+H1109</f>
        <v>1015000</v>
      </c>
      <c r="I1106" s="403">
        <f t="shared" ref="I1106" si="1625">I1108+I1109</f>
        <v>1015000</v>
      </c>
      <c r="J1106" s="403">
        <f t="shared" ref="J1106" si="1626">J1108+J1109</f>
        <v>1015000</v>
      </c>
      <c r="K1106" s="403">
        <f t="shared" ref="K1106" si="1627">K1108+K1109</f>
        <v>1015000</v>
      </c>
      <c r="L1106" s="404">
        <f t="shared" ref="L1106" si="1628">L1108+L1109</f>
        <v>1015000</v>
      </c>
      <c r="M1106" s="117"/>
      <c r="N1106" s="117"/>
      <c r="O1106" s="117"/>
      <c r="P1106" s="117"/>
    </row>
    <row r="1107" spans="1:55" s="467" customFormat="1" ht="13.5" customHeight="1" x14ac:dyDescent="0.3">
      <c r="A1107" s="544" t="s">
        <v>466</v>
      </c>
      <c r="B1107" s="545">
        <f>B1108+B1109</f>
        <v>6090000</v>
      </c>
      <c r="C1107" s="545">
        <f t="shared" ref="C1107" si="1629">C1108+C1109</f>
        <v>0</v>
      </c>
      <c r="D1107" s="545">
        <f t="shared" ref="D1107" si="1630">D1108+D1109</f>
        <v>0</v>
      </c>
      <c r="E1107" s="545">
        <f t="shared" ref="E1107" si="1631">E1108+E1109</f>
        <v>0</v>
      </c>
      <c r="F1107" s="545">
        <f t="shared" ref="F1107" si="1632">F1108+F1109</f>
        <v>0</v>
      </c>
      <c r="G1107" s="545">
        <f t="shared" ref="G1107" si="1633">G1108+G1109</f>
        <v>1015000</v>
      </c>
      <c r="H1107" s="545">
        <f t="shared" ref="H1107" si="1634">H1108+H1109</f>
        <v>1015000</v>
      </c>
      <c r="I1107" s="545">
        <f t="shared" ref="I1107" si="1635">I1108+I1109</f>
        <v>1015000</v>
      </c>
      <c r="J1107" s="545">
        <f t="shared" ref="J1107" si="1636">J1108+J1109</f>
        <v>1015000</v>
      </c>
      <c r="K1107" s="545">
        <f t="shared" ref="K1107" si="1637">K1108+K1109</f>
        <v>1015000</v>
      </c>
      <c r="L1107" s="546">
        <f t="shared" ref="L1107" si="1638">L1108+L1109</f>
        <v>1015000</v>
      </c>
      <c r="M1107" s="117"/>
      <c r="N1107" s="117"/>
      <c r="O1107" s="117"/>
      <c r="P1107" s="117"/>
      <c r="Q1107" s="473"/>
      <c r="R1107" s="473"/>
      <c r="S1107" s="473"/>
      <c r="T1107" s="473"/>
      <c r="U1107" s="473"/>
      <c r="V1107" s="473"/>
      <c r="W1107" s="473"/>
      <c r="X1107" s="473"/>
      <c r="Y1107" s="473"/>
      <c r="Z1107" s="473"/>
      <c r="AA1107" s="473"/>
      <c r="AB1107" s="473"/>
      <c r="AC1107" s="473"/>
      <c r="AD1107" s="473"/>
      <c r="AE1107" s="473"/>
      <c r="AF1107" s="473"/>
      <c r="AG1107" s="473"/>
      <c r="AH1107" s="473"/>
      <c r="AI1107" s="473"/>
      <c r="AJ1107" s="473"/>
      <c r="AK1107" s="473"/>
      <c r="AL1107" s="473"/>
      <c r="AM1107" s="473"/>
      <c r="AN1107" s="473"/>
      <c r="AO1107" s="473"/>
      <c r="AP1107" s="473"/>
      <c r="AQ1107" s="473"/>
      <c r="AR1107" s="473"/>
      <c r="AS1107" s="473"/>
      <c r="AT1107" s="473"/>
      <c r="AU1107" s="473"/>
      <c r="AV1107" s="473"/>
      <c r="AW1107" s="473"/>
      <c r="AX1107" s="473"/>
      <c r="AY1107" s="473"/>
      <c r="AZ1107" s="473"/>
      <c r="BA1107" s="473"/>
      <c r="BB1107" s="473"/>
      <c r="BC1107" s="473"/>
    </row>
    <row r="1108" spans="1:55" s="122" customFormat="1" hidden="1" x14ac:dyDescent="0.3">
      <c r="A1108" s="406" t="s">
        <v>15</v>
      </c>
      <c r="B1108" s="407">
        <v>0</v>
      </c>
      <c r="C1108" s="407">
        <v>0</v>
      </c>
      <c r="D1108" s="407">
        <v>0</v>
      </c>
      <c r="E1108" s="407">
        <v>0</v>
      </c>
      <c r="F1108" s="407">
        <v>0</v>
      </c>
      <c r="G1108" s="407">
        <f>$B$1108/6</f>
        <v>0</v>
      </c>
      <c r="H1108" s="407">
        <f t="shared" ref="H1108:L1108" si="1639">$B$1108/6</f>
        <v>0</v>
      </c>
      <c r="I1108" s="407">
        <f t="shared" si="1639"/>
        <v>0</v>
      </c>
      <c r="J1108" s="407">
        <f t="shared" si="1639"/>
        <v>0</v>
      </c>
      <c r="K1108" s="407">
        <f t="shared" si="1639"/>
        <v>0</v>
      </c>
      <c r="L1108" s="408">
        <f t="shared" si="1639"/>
        <v>0</v>
      </c>
      <c r="M1108" s="117"/>
      <c r="N1108" s="117"/>
      <c r="O1108" s="117"/>
      <c r="P1108" s="117"/>
    </row>
    <row r="1109" spans="1:55" s="122" customFormat="1" ht="52" x14ac:dyDescent="0.3">
      <c r="A1109" s="406" t="s">
        <v>16</v>
      </c>
      <c r="B1109" s="407">
        <f>'3.PIELIKUMS'!J130</f>
        <v>6090000</v>
      </c>
      <c r="C1109" s="407">
        <v>0</v>
      </c>
      <c r="D1109" s="407">
        <v>0</v>
      </c>
      <c r="E1109" s="407">
        <v>0</v>
      </c>
      <c r="F1109" s="407">
        <v>0</v>
      </c>
      <c r="G1109" s="407">
        <f>$B$1109/6</f>
        <v>1015000</v>
      </c>
      <c r="H1109" s="407">
        <f t="shared" ref="H1109:L1109" si="1640">$B$1109/6</f>
        <v>1015000</v>
      </c>
      <c r="I1109" s="407">
        <f t="shared" si="1640"/>
        <v>1015000</v>
      </c>
      <c r="J1109" s="407">
        <f t="shared" si="1640"/>
        <v>1015000</v>
      </c>
      <c r="K1109" s="407">
        <f t="shared" si="1640"/>
        <v>1015000</v>
      </c>
      <c r="L1109" s="408">
        <f t="shared" si="1640"/>
        <v>1015000</v>
      </c>
      <c r="M1109" s="117"/>
      <c r="N1109" s="117"/>
      <c r="O1109" s="117"/>
      <c r="P1109" s="117"/>
    </row>
    <row r="1110" spans="1:55" s="122" customFormat="1" ht="26" x14ac:dyDescent="0.3">
      <c r="A1110" s="402" t="s">
        <v>595</v>
      </c>
      <c r="B1110" s="403">
        <f>B1112+B1113</f>
        <v>0</v>
      </c>
      <c r="C1110" s="403">
        <f t="shared" ref="C1110" si="1641">C1112+C1113</f>
        <v>0</v>
      </c>
      <c r="D1110" s="403">
        <f t="shared" ref="D1110" si="1642">D1112+D1113</f>
        <v>0</v>
      </c>
      <c r="E1110" s="403">
        <f t="shared" ref="E1110" si="1643">E1112+E1113</f>
        <v>0</v>
      </c>
      <c r="F1110" s="403">
        <f t="shared" ref="F1110" si="1644">F1112+F1113</f>
        <v>0</v>
      </c>
      <c r="G1110" s="403">
        <f t="shared" ref="G1110" si="1645">G1112+G1113</f>
        <v>0</v>
      </c>
      <c r="H1110" s="403">
        <f t="shared" ref="H1110" si="1646">H1112+H1113</f>
        <v>0</v>
      </c>
      <c r="I1110" s="403">
        <f t="shared" ref="I1110" si="1647">I1112+I1113</f>
        <v>0</v>
      </c>
      <c r="J1110" s="403">
        <f t="shared" ref="J1110" si="1648">J1112+J1113</f>
        <v>0</v>
      </c>
      <c r="K1110" s="403">
        <f t="shared" ref="K1110" si="1649">K1112+K1113</f>
        <v>0</v>
      </c>
      <c r="L1110" s="404">
        <f t="shared" ref="L1110" si="1650">L1112+L1113</f>
        <v>0</v>
      </c>
      <c r="M1110" s="117"/>
      <c r="N1110" s="117"/>
      <c r="O1110" s="117"/>
      <c r="P1110" s="117"/>
    </row>
    <row r="1111" spans="1:55" s="467" customFormat="1" ht="13.5" thickBot="1" x14ac:dyDescent="0.35">
      <c r="A1111" s="547" t="s">
        <v>584</v>
      </c>
      <c r="B1111" s="545">
        <f>B1112+B1113</f>
        <v>0</v>
      </c>
      <c r="C1111" s="545">
        <f t="shared" ref="C1111" si="1651">C1112+C1113</f>
        <v>0</v>
      </c>
      <c r="D1111" s="545">
        <f t="shared" ref="D1111" si="1652">D1112+D1113</f>
        <v>0</v>
      </c>
      <c r="E1111" s="545">
        <f t="shared" ref="E1111" si="1653">E1112+E1113</f>
        <v>0</v>
      </c>
      <c r="F1111" s="545">
        <f t="shared" ref="F1111" si="1654">F1112+F1113</f>
        <v>0</v>
      </c>
      <c r="G1111" s="545">
        <f t="shared" ref="G1111" si="1655">G1112+G1113</f>
        <v>0</v>
      </c>
      <c r="H1111" s="545">
        <f t="shared" ref="H1111" si="1656">H1112+H1113</f>
        <v>0</v>
      </c>
      <c r="I1111" s="545">
        <f t="shared" ref="I1111" si="1657">I1112+I1113</f>
        <v>0</v>
      </c>
      <c r="J1111" s="545">
        <f t="shared" ref="J1111" si="1658">J1112+J1113</f>
        <v>0</v>
      </c>
      <c r="K1111" s="545">
        <f t="shared" ref="K1111" si="1659">K1112+K1113</f>
        <v>0</v>
      </c>
      <c r="L1111" s="546">
        <f t="shared" ref="L1111" si="1660">L1112+L1113</f>
        <v>0</v>
      </c>
      <c r="M1111" s="117"/>
      <c r="N1111" s="117"/>
      <c r="O1111" s="117"/>
      <c r="P1111" s="117"/>
    </row>
    <row r="1112" spans="1:55" s="122" customFormat="1" ht="13.5" hidden="1" thickBot="1" x14ac:dyDescent="0.35">
      <c r="A1112" s="406" t="s">
        <v>15</v>
      </c>
      <c r="B1112" s="407">
        <v>0</v>
      </c>
      <c r="C1112" s="407">
        <v>0</v>
      </c>
      <c r="D1112" s="407">
        <v>0</v>
      </c>
      <c r="E1112" s="407">
        <v>0</v>
      </c>
      <c r="F1112" s="407">
        <v>0</v>
      </c>
      <c r="G1112" s="407">
        <f>$B$1112/6</f>
        <v>0</v>
      </c>
      <c r="H1112" s="407">
        <f t="shared" ref="H1112:L1112" si="1661">$B$1112/6</f>
        <v>0</v>
      </c>
      <c r="I1112" s="407">
        <f t="shared" si="1661"/>
        <v>0</v>
      </c>
      <c r="J1112" s="407">
        <f t="shared" si="1661"/>
        <v>0</v>
      </c>
      <c r="K1112" s="407">
        <f t="shared" si="1661"/>
        <v>0</v>
      </c>
      <c r="L1112" s="408">
        <f t="shared" si="1661"/>
        <v>0</v>
      </c>
      <c r="M1112" s="117"/>
      <c r="N1112" s="117"/>
      <c r="O1112" s="117"/>
      <c r="P1112" s="117"/>
    </row>
    <row r="1113" spans="1:55" s="122" customFormat="1" ht="52.5" hidden="1" thickBot="1" x14ac:dyDescent="0.35">
      <c r="A1113" s="484" t="s">
        <v>16</v>
      </c>
      <c r="B1113" s="457">
        <v>0</v>
      </c>
      <c r="C1113" s="457">
        <v>0</v>
      </c>
      <c r="D1113" s="457">
        <v>0</v>
      </c>
      <c r="E1113" s="457">
        <v>0</v>
      </c>
      <c r="F1113" s="457">
        <v>0</v>
      </c>
      <c r="G1113" s="457">
        <f>$B$1113/6</f>
        <v>0</v>
      </c>
      <c r="H1113" s="457">
        <f t="shared" ref="H1113:L1113" si="1662">$B$1113/6</f>
        <v>0</v>
      </c>
      <c r="I1113" s="457">
        <f t="shared" si="1662"/>
        <v>0</v>
      </c>
      <c r="J1113" s="457">
        <f t="shared" si="1662"/>
        <v>0</v>
      </c>
      <c r="K1113" s="457">
        <f t="shared" si="1662"/>
        <v>0</v>
      </c>
      <c r="L1113" s="458">
        <f t="shared" si="1662"/>
        <v>0</v>
      </c>
      <c r="M1113" s="117"/>
      <c r="N1113" s="117"/>
      <c r="O1113" s="117"/>
      <c r="P1113" s="117"/>
    </row>
    <row r="1114" spans="1:55" s="122" customFormat="1" ht="26" x14ac:dyDescent="0.3">
      <c r="A1114" s="447" t="s">
        <v>596</v>
      </c>
      <c r="B1114" s="652"/>
      <c r="C1114" s="652"/>
      <c r="D1114" s="652"/>
      <c r="E1114" s="652"/>
      <c r="F1114" s="652"/>
      <c r="G1114" s="652"/>
      <c r="H1114" s="652"/>
      <c r="I1114" s="652"/>
      <c r="J1114" s="652"/>
      <c r="K1114" s="652"/>
      <c r="L1114" s="653"/>
      <c r="M1114" s="117"/>
      <c r="N1114" s="117"/>
      <c r="O1114" s="117"/>
      <c r="P1114" s="117"/>
    </row>
    <row r="1115" spans="1:55" s="122" customFormat="1" ht="17.25" customHeight="1" x14ac:dyDescent="0.3">
      <c r="A1115" s="436" t="s">
        <v>9</v>
      </c>
      <c r="B1115" s="584">
        <f>B1119</f>
        <v>5100000</v>
      </c>
      <c r="C1115" s="584">
        <f t="shared" ref="C1115:L1115" si="1663">C1119</f>
        <v>0</v>
      </c>
      <c r="D1115" s="584">
        <f t="shared" si="1663"/>
        <v>0</v>
      </c>
      <c r="E1115" s="584">
        <f t="shared" si="1663"/>
        <v>0</v>
      </c>
      <c r="F1115" s="584">
        <f t="shared" si="1663"/>
        <v>0</v>
      </c>
      <c r="G1115" s="584">
        <f t="shared" si="1663"/>
        <v>850000</v>
      </c>
      <c r="H1115" s="584">
        <f t="shared" si="1663"/>
        <v>850000</v>
      </c>
      <c r="I1115" s="584">
        <f t="shared" si="1663"/>
        <v>850000</v>
      </c>
      <c r="J1115" s="584">
        <f t="shared" si="1663"/>
        <v>850000</v>
      </c>
      <c r="K1115" s="584">
        <f t="shared" si="1663"/>
        <v>850000</v>
      </c>
      <c r="L1115" s="585">
        <f t="shared" si="1663"/>
        <v>850000</v>
      </c>
      <c r="M1115" s="117"/>
      <c r="N1115" s="117"/>
      <c r="O1115" s="117"/>
      <c r="P1115" s="117"/>
    </row>
    <row r="1116" spans="1:55" hidden="1" x14ac:dyDescent="0.3">
      <c r="A1116" s="433" t="s">
        <v>10</v>
      </c>
      <c r="B1116" s="434"/>
      <c r="C1116" s="434"/>
      <c r="D1116" s="434"/>
      <c r="E1116" s="434"/>
      <c r="F1116" s="434"/>
      <c r="G1116" s="434"/>
      <c r="H1116" s="434"/>
      <c r="I1116" s="434"/>
      <c r="J1116" s="434"/>
      <c r="K1116" s="434"/>
      <c r="L1116" s="435"/>
    </row>
    <row r="1117" spans="1:55" hidden="1" x14ac:dyDescent="0.3">
      <c r="A1117" s="433" t="s">
        <v>11</v>
      </c>
      <c r="B1117" s="434"/>
      <c r="C1117" s="434"/>
      <c r="D1117" s="434"/>
      <c r="E1117" s="434"/>
      <c r="F1117" s="434"/>
      <c r="G1117" s="434"/>
      <c r="H1117" s="434"/>
      <c r="I1117" s="434"/>
      <c r="J1117" s="434"/>
      <c r="K1117" s="434"/>
      <c r="L1117" s="435"/>
    </row>
    <row r="1118" spans="1:55" ht="26" hidden="1" x14ac:dyDescent="0.3">
      <c r="A1118" s="433" t="s">
        <v>12</v>
      </c>
      <c r="B1118" s="434"/>
      <c r="C1118" s="434"/>
      <c r="D1118" s="434"/>
      <c r="E1118" s="434"/>
      <c r="F1118" s="434"/>
      <c r="G1118" s="434"/>
      <c r="H1118" s="434"/>
      <c r="I1118" s="434"/>
      <c r="J1118" s="434"/>
      <c r="K1118" s="434"/>
      <c r="L1118" s="435"/>
    </row>
    <row r="1119" spans="1:55" s="122" customFormat="1" x14ac:dyDescent="0.3">
      <c r="A1119" s="436" t="s">
        <v>13</v>
      </c>
      <c r="B1119" s="584">
        <f>B1121+B1122</f>
        <v>5100000</v>
      </c>
      <c r="C1119" s="584">
        <f t="shared" ref="C1119:L1119" si="1664">C1121+C1122</f>
        <v>0</v>
      </c>
      <c r="D1119" s="584">
        <f t="shared" si="1664"/>
        <v>0</v>
      </c>
      <c r="E1119" s="584">
        <f t="shared" si="1664"/>
        <v>0</v>
      </c>
      <c r="F1119" s="584">
        <f t="shared" si="1664"/>
        <v>0</v>
      </c>
      <c r="G1119" s="584">
        <f t="shared" si="1664"/>
        <v>850000</v>
      </c>
      <c r="H1119" s="584">
        <f t="shared" si="1664"/>
        <v>850000</v>
      </c>
      <c r="I1119" s="584">
        <f t="shared" si="1664"/>
        <v>850000</v>
      </c>
      <c r="J1119" s="584">
        <f t="shared" si="1664"/>
        <v>850000</v>
      </c>
      <c r="K1119" s="584">
        <f t="shared" si="1664"/>
        <v>850000</v>
      </c>
      <c r="L1119" s="585">
        <f t="shared" si="1664"/>
        <v>850000</v>
      </c>
      <c r="M1119" s="117"/>
      <c r="N1119" s="117"/>
      <c r="O1119" s="117"/>
      <c r="P1119" s="117"/>
    </row>
    <row r="1120" spans="1:55" x14ac:dyDescent="0.3">
      <c r="A1120" s="433" t="s">
        <v>14</v>
      </c>
      <c r="B1120" s="434"/>
      <c r="C1120" s="434"/>
      <c r="D1120" s="434"/>
      <c r="E1120" s="434"/>
      <c r="F1120" s="434"/>
      <c r="G1120" s="434"/>
      <c r="H1120" s="434"/>
      <c r="I1120" s="434"/>
      <c r="J1120" s="434"/>
      <c r="K1120" s="434"/>
      <c r="L1120" s="435"/>
    </row>
    <row r="1121" spans="1:16" ht="13.5" thickBot="1" x14ac:dyDescent="0.35">
      <c r="A1121" s="433" t="s">
        <v>15</v>
      </c>
      <c r="B1121" s="437">
        <f>B1130+B1134+B1138</f>
        <v>5100000</v>
      </c>
      <c r="C1121" s="437">
        <f t="shared" ref="C1121:L1121" si="1665">C1130+C1134+C1138</f>
        <v>0</v>
      </c>
      <c r="D1121" s="437">
        <f t="shared" si="1665"/>
        <v>0</v>
      </c>
      <c r="E1121" s="437">
        <f t="shared" si="1665"/>
        <v>0</v>
      </c>
      <c r="F1121" s="437">
        <f t="shared" si="1665"/>
        <v>0</v>
      </c>
      <c r="G1121" s="437">
        <f t="shared" si="1665"/>
        <v>850000</v>
      </c>
      <c r="H1121" s="437">
        <f t="shared" si="1665"/>
        <v>850000</v>
      </c>
      <c r="I1121" s="437">
        <f t="shared" si="1665"/>
        <v>850000</v>
      </c>
      <c r="J1121" s="437">
        <f t="shared" si="1665"/>
        <v>850000</v>
      </c>
      <c r="K1121" s="437">
        <f t="shared" si="1665"/>
        <v>850000</v>
      </c>
      <c r="L1121" s="438">
        <f t="shared" si="1665"/>
        <v>850000</v>
      </c>
    </row>
    <row r="1122" spans="1:16" ht="52.5" hidden="1" thickBot="1" x14ac:dyDescent="0.35">
      <c r="A1122" s="440" t="s">
        <v>16</v>
      </c>
      <c r="B1122" s="441">
        <f>B1131+B1135+B1139</f>
        <v>0</v>
      </c>
      <c r="C1122" s="441">
        <f t="shared" ref="C1122:L1122" si="1666">C1131+C1135+C1139</f>
        <v>0</v>
      </c>
      <c r="D1122" s="441">
        <f t="shared" si="1666"/>
        <v>0</v>
      </c>
      <c r="E1122" s="441">
        <f t="shared" si="1666"/>
        <v>0</v>
      </c>
      <c r="F1122" s="441">
        <f t="shared" si="1666"/>
        <v>0</v>
      </c>
      <c r="G1122" s="441">
        <f t="shared" si="1666"/>
        <v>0</v>
      </c>
      <c r="H1122" s="441">
        <f t="shared" si="1666"/>
        <v>0</v>
      </c>
      <c r="I1122" s="441">
        <f t="shared" si="1666"/>
        <v>0</v>
      </c>
      <c r="J1122" s="441">
        <f t="shared" si="1666"/>
        <v>0</v>
      </c>
      <c r="K1122" s="441">
        <f t="shared" si="1666"/>
        <v>0</v>
      </c>
      <c r="L1122" s="442">
        <f t="shared" si="1666"/>
        <v>0</v>
      </c>
    </row>
    <row r="1123" spans="1:16" s="397" customFormat="1" x14ac:dyDescent="0.3">
      <c r="A1123" s="475" t="s">
        <v>461</v>
      </c>
      <c r="B1123" s="476"/>
      <c r="C1123" s="476"/>
      <c r="D1123" s="476"/>
      <c r="E1123" s="476"/>
      <c r="F1123" s="476"/>
      <c r="G1123" s="476"/>
      <c r="H1123" s="476"/>
      <c r="I1123" s="476"/>
      <c r="J1123" s="476"/>
      <c r="K1123" s="476"/>
      <c r="L1123" s="477"/>
      <c r="M1123" s="117"/>
      <c r="N1123" s="117"/>
      <c r="O1123" s="117"/>
      <c r="P1123" s="117"/>
    </row>
    <row r="1124" spans="1:16" s="397" customFormat="1" x14ac:dyDescent="0.3">
      <c r="A1124" s="478" t="s">
        <v>462</v>
      </c>
      <c r="B1124" s="451"/>
      <c r="C1124" s="451"/>
      <c r="D1124" s="451"/>
      <c r="E1124" s="451"/>
      <c r="F1124" s="451"/>
      <c r="G1124" s="451"/>
      <c r="H1124" s="451"/>
      <c r="I1124" s="451"/>
      <c r="J1124" s="451"/>
      <c r="K1124" s="451"/>
      <c r="L1124" s="479"/>
      <c r="M1124" s="117"/>
      <c r="N1124" s="117"/>
      <c r="O1124" s="117"/>
      <c r="P1124" s="117"/>
    </row>
    <row r="1125" spans="1:16" s="466" customFormat="1" x14ac:dyDescent="0.3">
      <c r="A1125" s="502" t="s">
        <v>584</v>
      </c>
      <c r="B1125" s="451">
        <f>B1126+B1127</f>
        <v>5100000</v>
      </c>
      <c r="C1125" s="451">
        <f t="shared" ref="C1125:L1125" si="1667">C1126+C1127</f>
        <v>0</v>
      </c>
      <c r="D1125" s="451">
        <f t="shared" si="1667"/>
        <v>0</v>
      </c>
      <c r="E1125" s="451">
        <f t="shared" si="1667"/>
        <v>0</v>
      </c>
      <c r="F1125" s="451">
        <f t="shared" si="1667"/>
        <v>0</v>
      </c>
      <c r="G1125" s="451">
        <f t="shared" si="1667"/>
        <v>850000</v>
      </c>
      <c r="H1125" s="451">
        <f t="shared" si="1667"/>
        <v>850000</v>
      </c>
      <c r="I1125" s="451">
        <f t="shared" si="1667"/>
        <v>850000</v>
      </c>
      <c r="J1125" s="451">
        <f t="shared" si="1667"/>
        <v>850000</v>
      </c>
      <c r="K1125" s="451">
        <f t="shared" si="1667"/>
        <v>850000</v>
      </c>
      <c r="L1125" s="479">
        <f t="shared" si="1667"/>
        <v>850000</v>
      </c>
      <c r="M1125" s="117"/>
      <c r="N1125" s="117"/>
      <c r="O1125" s="117"/>
      <c r="P1125" s="117"/>
    </row>
    <row r="1126" spans="1:16" s="469" customFormat="1" ht="13.5" thickBot="1" x14ac:dyDescent="0.35">
      <c r="A1126" s="478" t="s">
        <v>15</v>
      </c>
      <c r="B1126" s="452">
        <f>B1130+B1134+B1138</f>
        <v>5100000</v>
      </c>
      <c r="C1126" s="452">
        <f t="shared" ref="C1126:L1127" si="1668">C1130+C1134+C1138</f>
        <v>0</v>
      </c>
      <c r="D1126" s="452">
        <f t="shared" si="1668"/>
        <v>0</v>
      </c>
      <c r="E1126" s="452">
        <f t="shared" si="1668"/>
        <v>0</v>
      </c>
      <c r="F1126" s="452">
        <f t="shared" si="1668"/>
        <v>0</v>
      </c>
      <c r="G1126" s="452">
        <f t="shared" si="1668"/>
        <v>850000</v>
      </c>
      <c r="H1126" s="452">
        <f t="shared" si="1668"/>
        <v>850000</v>
      </c>
      <c r="I1126" s="452">
        <f t="shared" si="1668"/>
        <v>850000</v>
      </c>
      <c r="J1126" s="452">
        <f t="shared" si="1668"/>
        <v>850000</v>
      </c>
      <c r="K1126" s="452">
        <f t="shared" si="1668"/>
        <v>850000</v>
      </c>
      <c r="L1126" s="459">
        <f t="shared" si="1668"/>
        <v>850000</v>
      </c>
      <c r="M1126" s="117"/>
      <c r="N1126" s="117"/>
      <c r="O1126" s="117"/>
      <c r="P1126" s="117"/>
    </row>
    <row r="1127" spans="1:16" s="469" customFormat="1" ht="52.5" hidden="1" thickBot="1" x14ac:dyDescent="0.35">
      <c r="A1127" s="503" t="s">
        <v>16</v>
      </c>
      <c r="B1127" s="460">
        <f>B1131+B1135+B1139</f>
        <v>0</v>
      </c>
      <c r="C1127" s="460">
        <f t="shared" si="1668"/>
        <v>0</v>
      </c>
      <c r="D1127" s="460">
        <f t="shared" si="1668"/>
        <v>0</v>
      </c>
      <c r="E1127" s="460">
        <f t="shared" si="1668"/>
        <v>0</v>
      </c>
      <c r="F1127" s="460">
        <f t="shared" si="1668"/>
        <v>0</v>
      </c>
      <c r="G1127" s="460">
        <f t="shared" si="1668"/>
        <v>0</v>
      </c>
      <c r="H1127" s="460">
        <f t="shared" si="1668"/>
        <v>0</v>
      </c>
      <c r="I1127" s="460">
        <f t="shared" si="1668"/>
        <v>0</v>
      </c>
      <c r="J1127" s="460">
        <f t="shared" si="1668"/>
        <v>0</v>
      </c>
      <c r="K1127" s="460">
        <f t="shared" si="1668"/>
        <v>0</v>
      </c>
      <c r="L1127" s="461">
        <f t="shared" si="1668"/>
        <v>0</v>
      </c>
      <c r="M1127" s="117"/>
      <c r="N1127" s="117"/>
      <c r="O1127" s="117"/>
      <c r="P1127" s="117"/>
    </row>
    <row r="1128" spans="1:16" s="122" customFormat="1" ht="65" x14ac:dyDescent="0.3">
      <c r="A1128" s="490" t="s">
        <v>597</v>
      </c>
      <c r="B1128" s="491">
        <f>B1130+B1131</f>
        <v>100000</v>
      </c>
      <c r="C1128" s="491">
        <f t="shared" ref="C1128:L1128" si="1669">C1130+C1131</f>
        <v>0</v>
      </c>
      <c r="D1128" s="491">
        <f t="shared" si="1669"/>
        <v>0</v>
      </c>
      <c r="E1128" s="491">
        <f t="shared" si="1669"/>
        <v>0</v>
      </c>
      <c r="F1128" s="491">
        <f t="shared" si="1669"/>
        <v>0</v>
      </c>
      <c r="G1128" s="491">
        <f t="shared" si="1669"/>
        <v>16666.666666666668</v>
      </c>
      <c r="H1128" s="491">
        <f t="shared" si="1669"/>
        <v>16666.666666666668</v>
      </c>
      <c r="I1128" s="491">
        <f t="shared" si="1669"/>
        <v>16666.666666666668</v>
      </c>
      <c r="J1128" s="491">
        <f t="shared" si="1669"/>
        <v>16666.666666666668</v>
      </c>
      <c r="K1128" s="491">
        <f t="shared" si="1669"/>
        <v>16666.666666666668</v>
      </c>
      <c r="L1128" s="492">
        <f t="shared" si="1669"/>
        <v>16666.666666666668</v>
      </c>
      <c r="M1128" s="117"/>
      <c r="N1128" s="117"/>
      <c r="O1128" s="117"/>
      <c r="P1128" s="117"/>
    </row>
    <row r="1129" spans="1:16" s="467" customFormat="1" x14ac:dyDescent="0.3">
      <c r="A1129" s="547" t="s">
        <v>584</v>
      </c>
      <c r="B1129" s="545">
        <f>B1130+B1131</f>
        <v>100000</v>
      </c>
      <c r="C1129" s="545">
        <f t="shared" ref="C1129" si="1670">C1130+C1131</f>
        <v>0</v>
      </c>
      <c r="D1129" s="545">
        <f t="shared" ref="D1129" si="1671">D1130+D1131</f>
        <v>0</v>
      </c>
      <c r="E1129" s="545">
        <f t="shared" ref="E1129" si="1672">E1130+E1131</f>
        <v>0</v>
      </c>
      <c r="F1129" s="545">
        <f t="shared" ref="F1129" si="1673">F1130+F1131</f>
        <v>0</v>
      </c>
      <c r="G1129" s="545">
        <f t="shared" ref="G1129" si="1674">G1130+G1131</f>
        <v>16666.666666666668</v>
      </c>
      <c r="H1129" s="545">
        <f t="shared" ref="H1129" si="1675">H1130+H1131</f>
        <v>16666.666666666668</v>
      </c>
      <c r="I1129" s="545">
        <f t="shared" ref="I1129" si="1676">I1130+I1131</f>
        <v>16666.666666666668</v>
      </c>
      <c r="J1129" s="545">
        <f t="shared" ref="J1129" si="1677">J1130+J1131</f>
        <v>16666.666666666668</v>
      </c>
      <c r="K1129" s="545">
        <f t="shared" ref="K1129" si="1678">K1130+K1131</f>
        <v>16666.666666666668</v>
      </c>
      <c r="L1129" s="546">
        <f t="shared" ref="L1129" si="1679">L1130+L1131</f>
        <v>16666.666666666668</v>
      </c>
      <c r="M1129" s="117"/>
      <c r="N1129" s="117"/>
      <c r="O1129" s="117"/>
      <c r="P1129" s="117"/>
    </row>
    <row r="1130" spans="1:16" s="122" customFormat="1" x14ac:dyDescent="0.3">
      <c r="A1130" s="406" t="s">
        <v>15</v>
      </c>
      <c r="B1130" s="407">
        <f>'3.PIELIKUMS'!J133</f>
        <v>100000</v>
      </c>
      <c r="C1130" s="407">
        <v>0</v>
      </c>
      <c r="D1130" s="407">
        <v>0</v>
      </c>
      <c r="E1130" s="407">
        <v>0</v>
      </c>
      <c r="F1130" s="407">
        <v>0</v>
      </c>
      <c r="G1130" s="407">
        <f>$B$1130/6</f>
        <v>16666.666666666668</v>
      </c>
      <c r="H1130" s="407">
        <f t="shared" ref="H1130:L1130" si="1680">$B$1130/6</f>
        <v>16666.666666666668</v>
      </c>
      <c r="I1130" s="407">
        <f t="shared" si="1680"/>
        <v>16666.666666666668</v>
      </c>
      <c r="J1130" s="407">
        <f t="shared" si="1680"/>
        <v>16666.666666666668</v>
      </c>
      <c r="K1130" s="407">
        <f t="shared" si="1680"/>
        <v>16666.666666666668</v>
      </c>
      <c r="L1130" s="408">
        <f t="shared" si="1680"/>
        <v>16666.666666666668</v>
      </c>
      <c r="M1130" s="117"/>
      <c r="N1130" s="117"/>
      <c r="O1130" s="117"/>
      <c r="P1130" s="117"/>
    </row>
    <row r="1131" spans="1:16" s="122" customFormat="1" ht="52" hidden="1" x14ac:dyDescent="0.3">
      <c r="A1131" s="406" t="s">
        <v>16</v>
      </c>
      <c r="B1131" s="407">
        <v>0</v>
      </c>
      <c r="C1131" s="407">
        <v>0</v>
      </c>
      <c r="D1131" s="407">
        <v>0</v>
      </c>
      <c r="E1131" s="407">
        <v>0</v>
      </c>
      <c r="F1131" s="407">
        <v>0</v>
      </c>
      <c r="G1131" s="407">
        <f>$B$1131/6</f>
        <v>0</v>
      </c>
      <c r="H1131" s="407">
        <f t="shared" ref="H1131:L1131" si="1681">$B$1131/6</f>
        <v>0</v>
      </c>
      <c r="I1131" s="407">
        <f t="shared" si="1681"/>
        <v>0</v>
      </c>
      <c r="J1131" s="407">
        <f t="shared" si="1681"/>
        <v>0</v>
      </c>
      <c r="K1131" s="407">
        <f t="shared" si="1681"/>
        <v>0</v>
      </c>
      <c r="L1131" s="408">
        <f t="shared" si="1681"/>
        <v>0</v>
      </c>
      <c r="M1131" s="117"/>
      <c r="N1131" s="117"/>
      <c r="O1131" s="117"/>
      <c r="P1131" s="117"/>
    </row>
    <row r="1132" spans="1:16" s="122" customFormat="1" ht="51.65" customHeight="1" x14ac:dyDescent="0.3">
      <c r="A1132" s="402" t="s">
        <v>598</v>
      </c>
      <c r="B1132" s="403">
        <f>B1134+B1135</f>
        <v>5000000</v>
      </c>
      <c r="C1132" s="403">
        <f t="shared" ref="C1132:L1132" si="1682">C1134+C1135</f>
        <v>0</v>
      </c>
      <c r="D1132" s="403">
        <f t="shared" si="1682"/>
        <v>0</v>
      </c>
      <c r="E1132" s="403">
        <f t="shared" si="1682"/>
        <v>0</v>
      </c>
      <c r="F1132" s="403">
        <f t="shared" si="1682"/>
        <v>0</v>
      </c>
      <c r="G1132" s="403">
        <f t="shared" si="1682"/>
        <v>833333.33333333337</v>
      </c>
      <c r="H1132" s="403">
        <f t="shared" si="1682"/>
        <v>833333.33333333337</v>
      </c>
      <c r="I1132" s="403">
        <f t="shared" si="1682"/>
        <v>833333.33333333337</v>
      </c>
      <c r="J1132" s="403">
        <f t="shared" si="1682"/>
        <v>833333.33333333337</v>
      </c>
      <c r="K1132" s="403">
        <f t="shared" si="1682"/>
        <v>833333.33333333337</v>
      </c>
      <c r="L1132" s="404">
        <f t="shared" si="1682"/>
        <v>833333.33333333337</v>
      </c>
      <c r="M1132" s="117"/>
      <c r="N1132" s="117"/>
      <c r="O1132" s="117"/>
      <c r="P1132" s="117"/>
    </row>
    <row r="1133" spans="1:16" s="467" customFormat="1" x14ac:dyDescent="0.3">
      <c r="A1133" s="547" t="s">
        <v>584</v>
      </c>
      <c r="B1133" s="545">
        <f>B1134+B1135</f>
        <v>5000000</v>
      </c>
      <c r="C1133" s="545">
        <f t="shared" ref="C1133" si="1683">C1134+C1135</f>
        <v>0</v>
      </c>
      <c r="D1133" s="545">
        <f t="shared" ref="D1133" si="1684">D1134+D1135</f>
        <v>0</v>
      </c>
      <c r="E1133" s="545">
        <f t="shared" ref="E1133" si="1685">E1134+E1135</f>
        <v>0</v>
      </c>
      <c r="F1133" s="545">
        <f t="shared" ref="F1133" si="1686">F1134+F1135</f>
        <v>0</v>
      </c>
      <c r="G1133" s="545">
        <f t="shared" ref="G1133" si="1687">G1134+G1135</f>
        <v>833333.33333333337</v>
      </c>
      <c r="H1133" s="545">
        <f t="shared" ref="H1133" si="1688">H1134+H1135</f>
        <v>833333.33333333337</v>
      </c>
      <c r="I1133" s="545">
        <f t="shared" ref="I1133" si="1689">I1134+I1135</f>
        <v>833333.33333333337</v>
      </c>
      <c r="J1133" s="545">
        <f t="shared" ref="J1133" si="1690">J1134+J1135</f>
        <v>833333.33333333337</v>
      </c>
      <c r="K1133" s="545">
        <f t="shared" ref="K1133" si="1691">K1134+K1135</f>
        <v>833333.33333333337</v>
      </c>
      <c r="L1133" s="546">
        <f t="shared" ref="L1133" si="1692">L1134+L1135</f>
        <v>833333.33333333337</v>
      </c>
      <c r="M1133" s="117"/>
      <c r="N1133" s="117"/>
      <c r="O1133" s="117"/>
      <c r="P1133" s="117"/>
    </row>
    <row r="1134" spans="1:16" s="122" customFormat="1" x14ac:dyDescent="0.3">
      <c r="A1134" s="406" t="s">
        <v>15</v>
      </c>
      <c r="B1134" s="407">
        <f>'3.PIELIKUMS'!J134</f>
        <v>5000000</v>
      </c>
      <c r="C1134" s="407">
        <v>0</v>
      </c>
      <c r="D1134" s="407">
        <v>0</v>
      </c>
      <c r="E1134" s="407">
        <v>0</v>
      </c>
      <c r="F1134" s="407">
        <v>0</v>
      </c>
      <c r="G1134" s="407">
        <f>$B$1134/6</f>
        <v>833333.33333333337</v>
      </c>
      <c r="H1134" s="407">
        <f t="shared" ref="H1134:L1134" si="1693">$B$1134/6</f>
        <v>833333.33333333337</v>
      </c>
      <c r="I1134" s="407">
        <f t="shared" si="1693"/>
        <v>833333.33333333337</v>
      </c>
      <c r="J1134" s="407">
        <f t="shared" si="1693"/>
        <v>833333.33333333337</v>
      </c>
      <c r="K1134" s="407">
        <f t="shared" si="1693"/>
        <v>833333.33333333337</v>
      </c>
      <c r="L1134" s="408">
        <f t="shared" si="1693"/>
        <v>833333.33333333337</v>
      </c>
      <c r="M1134" s="117"/>
      <c r="N1134" s="117"/>
      <c r="O1134" s="117"/>
      <c r="P1134" s="117"/>
    </row>
    <row r="1135" spans="1:16" s="122" customFormat="1" ht="52" hidden="1" x14ac:dyDescent="0.3">
      <c r="A1135" s="406" t="s">
        <v>16</v>
      </c>
      <c r="B1135" s="407">
        <v>0</v>
      </c>
      <c r="C1135" s="407">
        <v>0</v>
      </c>
      <c r="D1135" s="407">
        <v>0</v>
      </c>
      <c r="E1135" s="407">
        <v>0</v>
      </c>
      <c r="F1135" s="407">
        <v>0</v>
      </c>
      <c r="G1135" s="407">
        <f>$B$1135/6</f>
        <v>0</v>
      </c>
      <c r="H1135" s="407">
        <f t="shared" ref="H1135:L1135" si="1694">$B$1135/6</f>
        <v>0</v>
      </c>
      <c r="I1135" s="407">
        <f t="shared" si="1694"/>
        <v>0</v>
      </c>
      <c r="J1135" s="407">
        <f t="shared" si="1694"/>
        <v>0</v>
      </c>
      <c r="K1135" s="407">
        <f t="shared" si="1694"/>
        <v>0</v>
      </c>
      <c r="L1135" s="408">
        <f t="shared" si="1694"/>
        <v>0</v>
      </c>
      <c r="M1135" s="117"/>
      <c r="N1135" s="117"/>
      <c r="O1135" s="117"/>
      <c r="P1135" s="117"/>
    </row>
    <row r="1136" spans="1:16" s="122" customFormat="1" ht="39" x14ac:dyDescent="0.3">
      <c r="A1136" s="402" t="s">
        <v>599</v>
      </c>
      <c r="B1136" s="403">
        <f>B1138+B1139</f>
        <v>0</v>
      </c>
      <c r="C1136" s="403">
        <f t="shared" ref="C1136:L1136" si="1695">C1138+C1139</f>
        <v>0</v>
      </c>
      <c r="D1136" s="403">
        <f t="shared" si="1695"/>
        <v>0</v>
      </c>
      <c r="E1136" s="403">
        <f t="shared" si="1695"/>
        <v>0</v>
      </c>
      <c r="F1136" s="403">
        <f t="shared" si="1695"/>
        <v>0</v>
      </c>
      <c r="G1136" s="403">
        <f t="shared" si="1695"/>
        <v>0</v>
      </c>
      <c r="H1136" s="403">
        <f t="shared" si="1695"/>
        <v>0</v>
      </c>
      <c r="I1136" s="403">
        <f t="shared" si="1695"/>
        <v>0</v>
      </c>
      <c r="J1136" s="403">
        <f t="shared" si="1695"/>
        <v>0</v>
      </c>
      <c r="K1136" s="403">
        <f t="shared" si="1695"/>
        <v>0</v>
      </c>
      <c r="L1136" s="404">
        <f t="shared" si="1695"/>
        <v>0</v>
      </c>
      <c r="M1136" s="117"/>
      <c r="N1136" s="117"/>
      <c r="O1136" s="117"/>
      <c r="P1136" s="117"/>
    </row>
    <row r="1137" spans="1:16" s="467" customFormat="1" ht="13.5" thickBot="1" x14ac:dyDescent="0.35">
      <c r="A1137" s="547" t="s">
        <v>584</v>
      </c>
      <c r="B1137" s="545">
        <f>B1138+B1139</f>
        <v>0</v>
      </c>
      <c r="C1137" s="545">
        <f t="shared" ref="C1137" si="1696">C1138+C1139</f>
        <v>0</v>
      </c>
      <c r="D1137" s="545">
        <f t="shared" ref="D1137" si="1697">D1138+D1139</f>
        <v>0</v>
      </c>
      <c r="E1137" s="545">
        <f t="shared" ref="E1137" si="1698">E1138+E1139</f>
        <v>0</v>
      </c>
      <c r="F1137" s="545">
        <f t="shared" ref="F1137" si="1699">F1138+F1139</f>
        <v>0</v>
      </c>
      <c r="G1137" s="545">
        <f t="shared" ref="G1137" si="1700">G1138+G1139</f>
        <v>0</v>
      </c>
      <c r="H1137" s="545">
        <f t="shared" ref="H1137" si="1701">H1138+H1139</f>
        <v>0</v>
      </c>
      <c r="I1137" s="545">
        <f t="shared" ref="I1137" si="1702">I1138+I1139</f>
        <v>0</v>
      </c>
      <c r="J1137" s="545">
        <f t="shared" ref="J1137" si="1703">J1138+J1139</f>
        <v>0</v>
      </c>
      <c r="K1137" s="545">
        <f t="shared" ref="K1137" si="1704">K1138+K1139</f>
        <v>0</v>
      </c>
      <c r="L1137" s="546">
        <f t="shared" ref="L1137" si="1705">L1138+L1139</f>
        <v>0</v>
      </c>
      <c r="M1137" s="117"/>
      <c r="N1137" s="117"/>
      <c r="O1137" s="117"/>
      <c r="P1137" s="117"/>
    </row>
    <row r="1138" spans="1:16" s="122" customFormat="1" ht="13.5" hidden="1" thickBot="1" x14ac:dyDescent="0.35">
      <c r="A1138" s="406" t="s">
        <v>15</v>
      </c>
      <c r="B1138" s="407">
        <v>0</v>
      </c>
      <c r="C1138" s="407">
        <v>0</v>
      </c>
      <c r="D1138" s="407">
        <v>0</v>
      </c>
      <c r="E1138" s="407">
        <v>0</v>
      </c>
      <c r="F1138" s="407">
        <v>0</v>
      </c>
      <c r="G1138" s="407">
        <f>$B$1135/6</f>
        <v>0</v>
      </c>
      <c r="H1138" s="407">
        <f t="shared" ref="H1138:L1138" si="1706">$B$1135/6</f>
        <v>0</v>
      </c>
      <c r="I1138" s="407">
        <f t="shared" si="1706"/>
        <v>0</v>
      </c>
      <c r="J1138" s="407">
        <f t="shared" si="1706"/>
        <v>0</v>
      </c>
      <c r="K1138" s="407">
        <f t="shared" si="1706"/>
        <v>0</v>
      </c>
      <c r="L1138" s="408">
        <f t="shared" si="1706"/>
        <v>0</v>
      </c>
      <c r="M1138" s="117"/>
      <c r="N1138" s="117"/>
      <c r="O1138" s="117"/>
      <c r="P1138" s="117"/>
    </row>
    <row r="1139" spans="1:16" s="122" customFormat="1" ht="52.5" hidden="1" thickBot="1" x14ac:dyDescent="0.35">
      <c r="A1139" s="484" t="s">
        <v>16</v>
      </c>
      <c r="B1139" s="457">
        <v>0</v>
      </c>
      <c r="C1139" s="457">
        <v>0</v>
      </c>
      <c r="D1139" s="457">
        <v>0</v>
      </c>
      <c r="E1139" s="457">
        <v>0</v>
      </c>
      <c r="F1139" s="457">
        <v>0</v>
      </c>
      <c r="G1139" s="457">
        <f>$B$1139/6</f>
        <v>0</v>
      </c>
      <c r="H1139" s="457">
        <f t="shared" ref="H1139:L1139" si="1707">$B$1139/6</f>
        <v>0</v>
      </c>
      <c r="I1139" s="457">
        <f t="shared" si="1707"/>
        <v>0</v>
      </c>
      <c r="J1139" s="457">
        <f t="shared" si="1707"/>
        <v>0</v>
      </c>
      <c r="K1139" s="457">
        <f t="shared" si="1707"/>
        <v>0</v>
      </c>
      <c r="L1139" s="458">
        <f t="shared" si="1707"/>
        <v>0</v>
      </c>
      <c r="M1139" s="117"/>
      <c r="N1139" s="117"/>
      <c r="O1139" s="117"/>
      <c r="P1139" s="117"/>
    </row>
    <row r="1140" spans="1:16" s="122" customFormat="1" ht="26" x14ac:dyDescent="0.3">
      <c r="A1140" s="447" t="s">
        <v>600</v>
      </c>
      <c r="B1140" s="652"/>
      <c r="C1140" s="652"/>
      <c r="D1140" s="652"/>
      <c r="E1140" s="652"/>
      <c r="F1140" s="652"/>
      <c r="G1140" s="652"/>
      <c r="H1140" s="652"/>
      <c r="I1140" s="652"/>
      <c r="J1140" s="652"/>
      <c r="K1140" s="652"/>
      <c r="L1140" s="653"/>
      <c r="M1140" s="117"/>
      <c r="N1140" s="117"/>
      <c r="O1140" s="117"/>
      <c r="P1140" s="117"/>
    </row>
    <row r="1141" spans="1:16" s="122" customFormat="1" x14ac:dyDescent="0.3">
      <c r="A1141" s="436" t="s">
        <v>9</v>
      </c>
      <c r="B1141" s="584">
        <f>B1145</f>
        <v>0</v>
      </c>
      <c r="C1141" s="584">
        <f t="shared" ref="C1141:L1141" si="1708">C1145</f>
        <v>0</v>
      </c>
      <c r="D1141" s="584">
        <f t="shared" si="1708"/>
        <v>0</v>
      </c>
      <c r="E1141" s="584">
        <f t="shared" si="1708"/>
        <v>0</v>
      </c>
      <c r="F1141" s="584">
        <f t="shared" si="1708"/>
        <v>0</v>
      </c>
      <c r="G1141" s="584">
        <f t="shared" si="1708"/>
        <v>0</v>
      </c>
      <c r="H1141" s="584">
        <f t="shared" si="1708"/>
        <v>0</v>
      </c>
      <c r="I1141" s="584">
        <f t="shared" si="1708"/>
        <v>0</v>
      </c>
      <c r="J1141" s="584">
        <f t="shared" si="1708"/>
        <v>0</v>
      </c>
      <c r="K1141" s="584">
        <f t="shared" si="1708"/>
        <v>0</v>
      </c>
      <c r="L1141" s="585">
        <f t="shared" si="1708"/>
        <v>0</v>
      </c>
      <c r="M1141" s="117"/>
      <c r="N1141" s="117"/>
      <c r="O1141" s="117"/>
      <c r="P1141" s="117"/>
    </row>
    <row r="1142" spans="1:16" hidden="1" x14ac:dyDescent="0.3">
      <c r="A1142" s="433" t="s">
        <v>10</v>
      </c>
      <c r="B1142" s="434"/>
      <c r="C1142" s="434"/>
      <c r="D1142" s="434"/>
      <c r="E1142" s="434"/>
      <c r="F1142" s="434"/>
      <c r="G1142" s="434"/>
      <c r="H1142" s="434"/>
      <c r="I1142" s="434"/>
      <c r="J1142" s="434"/>
      <c r="K1142" s="434"/>
      <c r="L1142" s="435"/>
    </row>
    <row r="1143" spans="1:16" hidden="1" x14ac:dyDescent="0.3">
      <c r="A1143" s="433" t="s">
        <v>11</v>
      </c>
      <c r="B1143" s="434"/>
      <c r="C1143" s="434"/>
      <c r="D1143" s="434"/>
      <c r="E1143" s="434"/>
      <c r="F1143" s="434"/>
      <c r="G1143" s="434"/>
      <c r="H1143" s="434"/>
      <c r="I1143" s="434"/>
      <c r="J1143" s="434"/>
      <c r="K1143" s="434"/>
      <c r="L1143" s="435"/>
    </row>
    <row r="1144" spans="1:16" ht="26" hidden="1" x14ac:dyDescent="0.3">
      <c r="A1144" s="433" t="s">
        <v>12</v>
      </c>
      <c r="B1144" s="434"/>
      <c r="C1144" s="434"/>
      <c r="D1144" s="434"/>
      <c r="E1144" s="434"/>
      <c r="F1144" s="434"/>
      <c r="G1144" s="434"/>
      <c r="H1144" s="434"/>
      <c r="I1144" s="434"/>
      <c r="J1144" s="434"/>
      <c r="K1144" s="434"/>
      <c r="L1144" s="435"/>
    </row>
    <row r="1145" spans="1:16" s="122" customFormat="1" x14ac:dyDescent="0.3">
      <c r="A1145" s="436" t="s">
        <v>13</v>
      </c>
      <c r="B1145" s="584">
        <f>B1147+B1148</f>
        <v>0</v>
      </c>
      <c r="C1145" s="584">
        <f t="shared" ref="C1145:L1145" si="1709">C1147+C1148</f>
        <v>0</v>
      </c>
      <c r="D1145" s="584">
        <f t="shared" si="1709"/>
        <v>0</v>
      </c>
      <c r="E1145" s="584">
        <f t="shared" si="1709"/>
        <v>0</v>
      </c>
      <c r="F1145" s="584">
        <f t="shared" si="1709"/>
        <v>0</v>
      </c>
      <c r="G1145" s="584">
        <f t="shared" si="1709"/>
        <v>0</v>
      </c>
      <c r="H1145" s="584">
        <f t="shared" si="1709"/>
        <v>0</v>
      </c>
      <c r="I1145" s="584">
        <f t="shared" si="1709"/>
        <v>0</v>
      </c>
      <c r="J1145" s="584">
        <f t="shared" si="1709"/>
        <v>0</v>
      </c>
      <c r="K1145" s="584">
        <f t="shared" si="1709"/>
        <v>0</v>
      </c>
      <c r="L1145" s="585">
        <f t="shared" si="1709"/>
        <v>0</v>
      </c>
      <c r="M1145" s="117"/>
      <c r="N1145" s="117"/>
      <c r="O1145" s="117"/>
      <c r="P1145" s="117"/>
    </row>
    <row r="1146" spans="1:16" x14ac:dyDescent="0.3">
      <c r="A1146" s="433" t="s">
        <v>14</v>
      </c>
      <c r="B1146" s="434"/>
      <c r="C1146" s="434"/>
      <c r="D1146" s="434"/>
      <c r="E1146" s="434"/>
      <c r="F1146" s="434"/>
      <c r="G1146" s="434"/>
      <c r="H1146" s="434"/>
      <c r="I1146" s="434"/>
      <c r="J1146" s="434"/>
      <c r="K1146" s="434"/>
      <c r="L1146" s="435"/>
    </row>
    <row r="1147" spans="1:16" x14ac:dyDescent="0.3">
      <c r="A1147" s="433" t="s">
        <v>15</v>
      </c>
      <c r="B1147" s="437">
        <f>B1152</f>
        <v>0</v>
      </c>
      <c r="C1147" s="437">
        <f t="shared" ref="C1147:L1147" si="1710">C1152</f>
        <v>0</v>
      </c>
      <c r="D1147" s="437">
        <f t="shared" si="1710"/>
        <v>0</v>
      </c>
      <c r="E1147" s="437">
        <f t="shared" si="1710"/>
        <v>0</v>
      </c>
      <c r="F1147" s="437">
        <f t="shared" si="1710"/>
        <v>0</v>
      </c>
      <c r="G1147" s="437">
        <f t="shared" si="1710"/>
        <v>0</v>
      </c>
      <c r="H1147" s="437">
        <f t="shared" si="1710"/>
        <v>0</v>
      </c>
      <c r="I1147" s="437">
        <f t="shared" si="1710"/>
        <v>0</v>
      </c>
      <c r="J1147" s="437">
        <f t="shared" si="1710"/>
        <v>0</v>
      </c>
      <c r="K1147" s="437">
        <f t="shared" si="1710"/>
        <v>0</v>
      </c>
      <c r="L1147" s="438">
        <f t="shared" si="1710"/>
        <v>0</v>
      </c>
    </row>
    <row r="1148" spans="1:16" ht="52.5" thickBot="1" x14ac:dyDescent="0.35">
      <c r="A1148" s="440" t="s">
        <v>16</v>
      </c>
      <c r="B1148" s="441">
        <f>B1153</f>
        <v>0</v>
      </c>
      <c r="C1148" s="441">
        <f t="shared" ref="C1148:L1148" si="1711">C1153</f>
        <v>0</v>
      </c>
      <c r="D1148" s="441">
        <f t="shared" si="1711"/>
        <v>0</v>
      </c>
      <c r="E1148" s="441">
        <f t="shared" si="1711"/>
        <v>0</v>
      </c>
      <c r="F1148" s="441">
        <f t="shared" si="1711"/>
        <v>0</v>
      </c>
      <c r="G1148" s="441">
        <f t="shared" si="1711"/>
        <v>0</v>
      </c>
      <c r="H1148" s="441">
        <f t="shared" si="1711"/>
        <v>0</v>
      </c>
      <c r="I1148" s="441">
        <f t="shared" si="1711"/>
        <v>0</v>
      </c>
      <c r="J1148" s="441">
        <f t="shared" si="1711"/>
        <v>0</v>
      </c>
      <c r="K1148" s="441">
        <f t="shared" si="1711"/>
        <v>0</v>
      </c>
      <c r="L1148" s="442">
        <f t="shared" si="1711"/>
        <v>0</v>
      </c>
    </row>
    <row r="1149" spans="1:16" s="250" customFormat="1" x14ac:dyDescent="0.3">
      <c r="A1149" s="475" t="s">
        <v>461</v>
      </c>
      <c r="B1149" s="476"/>
      <c r="C1149" s="476"/>
      <c r="D1149" s="476"/>
      <c r="E1149" s="476"/>
      <c r="F1149" s="476"/>
      <c r="G1149" s="476"/>
      <c r="H1149" s="476"/>
      <c r="I1149" s="476"/>
      <c r="J1149" s="476"/>
      <c r="K1149" s="476"/>
      <c r="L1149" s="477"/>
      <c r="M1149" s="117"/>
      <c r="N1149" s="117"/>
      <c r="O1149" s="117"/>
      <c r="P1149" s="117"/>
    </row>
    <row r="1150" spans="1:16" s="250" customFormat="1" x14ac:dyDescent="0.3">
      <c r="A1150" s="478" t="s">
        <v>462</v>
      </c>
      <c r="B1150" s="451"/>
      <c r="C1150" s="451"/>
      <c r="D1150" s="451"/>
      <c r="E1150" s="451"/>
      <c r="F1150" s="451"/>
      <c r="G1150" s="451"/>
      <c r="H1150" s="451"/>
      <c r="I1150" s="451"/>
      <c r="J1150" s="451"/>
      <c r="K1150" s="451"/>
      <c r="L1150" s="479"/>
      <c r="M1150" s="117"/>
      <c r="N1150" s="117"/>
      <c r="O1150" s="117"/>
      <c r="P1150" s="117"/>
    </row>
    <row r="1151" spans="1:16" s="466" customFormat="1" ht="13.5" thickBot="1" x14ac:dyDescent="0.35">
      <c r="A1151" s="530" t="s">
        <v>468</v>
      </c>
      <c r="B1151" s="487">
        <f>B1155</f>
        <v>0</v>
      </c>
      <c r="C1151" s="487">
        <f t="shared" ref="C1151:L1151" si="1712">C1155</f>
        <v>0</v>
      </c>
      <c r="D1151" s="487">
        <f t="shared" si="1712"/>
        <v>0</v>
      </c>
      <c r="E1151" s="487">
        <f t="shared" si="1712"/>
        <v>0</v>
      </c>
      <c r="F1151" s="487">
        <f t="shared" si="1712"/>
        <v>0</v>
      </c>
      <c r="G1151" s="487">
        <f t="shared" si="1712"/>
        <v>0</v>
      </c>
      <c r="H1151" s="487">
        <f t="shared" si="1712"/>
        <v>0</v>
      </c>
      <c r="I1151" s="487">
        <f t="shared" si="1712"/>
        <v>0</v>
      </c>
      <c r="J1151" s="487">
        <f t="shared" si="1712"/>
        <v>0</v>
      </c>
      <c r="K1151" s="487">
        <f t="shared" si="1712"/>
        <v>0</v>
      </c>
      <c r="L1151" s="531">
        <f t="shared" si="1712"/>
        <v>0</v>
      </c>
      <c r="M1151" s="117"/>
      <c r="N1151" s="117"/>
      <c r="O1151" s="117"/>
      <c r="P1151" s="117"/>
    </row>
    <row r="1152" spans="1:16" s="397" customFormat="1" ht="13.5" hidden="1" thickBot="1" x14ac:dyDescent="0.35">
      <c r="A1152" s="478" t="s">
        <v>15</v>
      </c>
      <c r="B1152" s="452">
        <f>B1156</f>
        <v>0</v>
      </c>
      <c r="C1152" s="452">
        <f t="shared" ref="C1152:L1152" si="1713">C1156</f>
        <v>0</v>
      </c>
      <c r="D1152" s="452">
        <f t="shared" si="1713"/>
        <v>0</v>
      </c>
      <c r="E1152" s="452">
        <f t="shared" si="1713"/>
        <v>0</v>
      </c>
      <c r="F1152" s="452">
        <f t="shared" si="1713"/>
        <v>0</v>
      </c>
      <c r="G1152" s="452">
        <f t="shared" si="1713"/>
        <v>0</v>
      </c>
      <c r="H1152" s="452">
        <f t="shared" si="1713"/>
        <v>0</v>
      </c>
      <c r="I1152" s="452">
        <f t="shared" si="1713"/>
        <v>0</v>
      </c>
      <c r="J1152" s="452">
        <f t="shared" si="1713"/>
        <v>0</v>
      </c>
      <c r="K1152" s="452">
        <f t="shared" si="1713"/>
        <v>0</v>
      </c>
      <c r="L1152" s="459">
        <f t="shared" si="1713"/>
        <v>0</v>
      </c>
      <c r="M1152" s="117"/>
      <c r="N1152" s="117"/>
      <c r="O1152" s="117"/>
      <c r="P1152" s="117"/>
    </row>
    <row r="1153" spans="1:16" s="397" customFormat="1" ht="52.5" hidden="1" thickBot="1" x14ac:dyDescent="0.35">
      <c r="A1153" s="503" t="s">
        <v>16</v>
      </c>
      <c r="B1153" s="460">
        <f>B1157</f>
        <v>0</v>
      </c>
      <c r="C1153" s="460">
        <f t="shared" ref="C1153:L1153" si="1714">C1157</f>
        <v>0</v>
      </c>
      <c r="D1153" s="460">
        <f t="shared" si="1714"/>
        <v>0</v>
      </c>
      <c r="E1153" s="460">
        <f t="shared" si="1714"/>
        <v>0</v>
      </c>
      <c r="F1153" s="460">
        <f t="shared" si="1714"/>
        <v>0</v>
      </c>
      <c r="G1153" s="460">
        <f t="shared" si="1714"/>
        <v>0</v>
      </c>
      <c r="H1153" s="460">
        <f t="shared" si="1714"/>
        <v>0</v>
      </c>
      <c r="I1153" s="460">
        <f t="shared" si="1714"/>
        <v>0</v>
      </c>
      <c r="J1153" s="460">
        <f t="shared" si="1714"/>
        <v>0</v>
      </c>
      <c r="K1153" s="460">
        <f t="shared" si="1714"/>
        <v>0</v>
      </c>
      <c r="L1153" s="461">
        <f t="shared" si="1714"/>
        <v>0</v>
      </c>
      <c r="M1153" s="117"/>
      <c r="N1153" s="117"/>
      <c r="O1153" s="117"/>
      <c r="P1153" s="117"/>
    </row>
    <row r="1154" spans="1:16" s="415" customFormat="1" ht="26" x14ac:dyDescent="0.3">
      <c r="A1154" s="490" t="s">
        <v>601</v>
      </c>
      <c r="B1154" s="491">
        <f t="shared" ref="B1154:L1154" si="1715">B1156+B1157</f>
        <v>0</v>
      </c>
      <c r="C1154" s="491">
        <f t="shared" si="1715"/>
        <v>0</v>
      </c>
      <c r="D1154" s="491">
        <f t="shared" si="1715"/>
        <v>0</v>
      </c>
      <c r="E1154" s="491">
        <f t="shared" si="1715"/>
        <v>0</v>
      </c>
      <c r="F1154" s="491">
        <f t="shared" si="1715"/>
        <v>0</v>
      </c>
      <c r="G1154" s="491">
        <f t="shared" si="1715"/>
        <v>0</v>
      </c>
      <c r="H1154" s="491">
        <f t="shared" si="1715"/>
        <v>0</v>
      </c>
      <c r="I1154" s="491">
        <f t="shared" si="1715"/>
        <v>0</v>
      </c>
      <c r="J1154" s="491">
        <f t="shared" si="1715"/>
        <v>0</v>
      </c>
      <c r="K1154" s="491">
        <f t="shared" si="1715"/>
        <v>0</v>
      </c>
      <c r="L1154" s="492">
        <f t="shared" si="1715"/>
        <v>0</v>
      </c>
      <c r="M1154" s="117"/>
      <c r="N1154" s="117"/>
      <c r="O1154" s="117"/>
      <c r="P1154" s="117"/>
    </row>
    <row r="1155" spans="1:16" s="467" customFormat="1" ht="13.5" thickBot="1" x14ac:dyDescent="0.35">
      <c r="A1155" s="573" t="s">
        <v>468</v>
      </c>
      <c r="B1155" s="574">
        <f t="shared" ref="B1155:L1155" si="1716">B1156+B1157</f>
        <v>0</v>
      </c>
      <c r="C1155" s="574">
        <f t="shared" si="1716"/>
        <v>0</v>
      </c>
      <c r="D1155" s="574">
        <f t="shared" si="1716"/>
        <v>0</v>
      </c>
      <c r="E1155" s="574">
        <f t="shared" si="1716"/>
        <v>0</v>
      </c>
      <c r="F1155" s="574">
        <f t="shared" si="1716"/>
        <v>0</v>
      </c>
      <c r="G1155" s="574">
        <f t="shared" si="1716"/>
        <v>0</v>
      </c>
      <c r="H1155" s="574">
        <f t="shared" si="1716"/>
        <v>0</v>
      </c>
      <c r="I1155" s="574">
        <f t="shared" si="1716"/>
        <v>0</v>
      </c>
      <c r="J1155" s="574">
        <f t="shared" si="1716"/>
        <v>0</v>
      </c>
      <c r="K1155" s="574">
        <f t="shared" si="1716"/>
        <v>0</v>
      </c>
      <c r="L1155" s="575">
        <f t="shared" si="1716"/>
        <v>0</v>
      </c>
      <c r="M1155" s="117"/>
      <c r="N1155" s="117"/>
      <c r="O1155" s="117"/>
      <c r="P1155" s="117"/>
    </row>
    <row r="1156" spans="1:16" s="415" customFormat="1" hidden="1" x14ac:dyDescent="0.3">
      <c r="A1156" s="406" t="s">
        <v>15</v>
      </c>
      <c r="B1156" s="407">
        <v>0</v>
      </c>
      <c r="C1156" s="407">
        <v>0</v>
      </c>
      <c r="D1156" s="407">
        <v>0</v>
      </c>
      <c r="E1156" s="407">
        <v>0</v>
      </c>
      <c r="F1156" s="407">
        <v>0</v>
      </c>
      <c r="G1156" s="407">
        <f t="shared" ref="G1156:L1156" si="1717">$B$1156/6</f>
        <v>0</v>
      </c>
      <c r="H1156" s="407">
        <f t="shared" si="1717"/>
        <v>0</v>
      </c>
      <c r="I1156" s="407">
        <f t="shared" si="1717"/>
        <v>0</v>
      </c>
      <c r="J1156" s="407">
        <f t="shared" si="1717"/>
        <v>0</v>
      </c>
      <c r="K1156" s="407">
        <f t="shared" si="1717"/>
        <v>0</v>
      </c>
      <c r="L1156" s="408">
        <f t="shared" si="1717"/>
        <v>0</v>
      </c>
      <c r="M1156" s="117"/>
      <c r="N1156" s="117"/>
      <c r="O1156" s="117"/>
      <c r="P1156" s="117"/>
    </row>
    <row r="1157" spans="1:16" s="415" customFormat="1" ht="42.65" hidden="1" customHeight="1" thickBot="1" x14ac:dyDescent="0.35">
      <c r="A1157" s="406" t="s">
        <v>16</v>
      </c>
      <c r="B1157" s="407">
        <v>0</v>
      </c>
      <c r="C1157" s="407">
        <v>0</v>
      </c>
      <c r="D1157" s="407">
        <v>0</v>
      </c>
      <c r="E1157" s="407">
        <v>0</v>
      </c>
      <c r="F1157" s="407">
        <v>0</v>
      </c>
      <c r="G1157" s="407">
        <f t="shared" ref="G1157:L1157" si="1718">$B$1157/6</f>
        <v>0</v>
      </c>
      <c r="H1157" s="407">
        <f t="shared" si="1718"/>
        <v>0</v>
      </c>
      <c r="I1157" s="407">
        <f t="shared" si="1718"/>
        <v>0</v>
      </c>
      <c r="J1157" s="407">
        <f t="shared" si="1718"/>
        <v>0</v>
      </c>
      <c r="K1157" s="407">
        <f t="shared" si="1718"/>
        <v>0</v>
      </c>
      <c r="L1157" s="408">
        <f t="shared" si="1718"/>
        <v>0</v>
      </c>
      <c r="M1157" s="117"/>
      <c r="N1157" s="117"/>
      <c r="O1157" s="117"/>
      <c r="P1157" s="117"/>
    </row>
    <row r="1158" spans="1:16" s="122" customFormat="1" ht="39" x14ac:dyDescent="0.3">
      <c r="A1158" s="447" t="s">
        <v>602</v>
      </c>
      <c r="B1158" s="652"/>
      <c r="C1158" s="652"/>
      <c r="D1158" s="652"/>
      <c r="E1158" s="652"/>
      <c r="F1158" s="652"/>
      <c r="G1158" s="652"/>
      <c r="H1158" s="652"/>
      <c r="I1158" s="652"/>
      <c r="J1158" s="652"/>
      <c r="K1158" s="652"/>
      <c r="L1158" s="653"/>
      <c r="M1158" s="117"/>
      <c r="N1158" s="117"/>
      <c r="O1158" s="117"/>
      <c r="P1158" s="117"/>
    </row>
    <row r="1159" spans="1:16" s="122" customFormat="1" ht="17.25" customHeight="1" x14ac:dyDescent="0.3">
      <c r="A1159" s="436" t="s">
        <v>9</v>
      </c>
      <c r="B1159" s="584">
        <f>B1163</f>
        <v>41760000</v>
      </c>
      <c r="C1159" s="584">
        <f t="shared" ref="C1159:L1159" si="1719">C1163</f>
        <v>0</v>
      </c>
      <c r="D1159" s="584">
        <f t="shared" si="1719"/>
        <v>0</v>
      </c>
      <c r="E1159" s="584">
        <f t="shared" si="1719"/>
        <v>0</v>
      </c>
      <c r="F1159" s="584">
        <f t="shared" si="1719"/>
        <v>0</v>
      </c>
      <c r="G1159" s="584">
        <f t="shared" si="1719"/>
        <v>6960000</v>
      </c>
      <c r="H1159" s="584">
        <f t="shared" si="1719"/>
        <v>6960000</v>
      </c>
      <c r="I1159" s="584">
        <f t="shared" si="1719"/>
        <v>6960000</v>
      </c>
      <c r="J1159" s="584">
        <f t="shared" si="1719"/>
        <v>6960000</v>
      </c>
      <c r="K1159" s="584">
        <f t="shared" si="1719"/>
        <v>6960000</v>
      </c>
      <c r="L1159" s="585">
        <f t="shared" si="1719"/>
        <v>6960000</v>
      </c>
      <c r="M1159" s="117"/>
      <c r="N1159" s="117"/>
      <c r="O1159" s="117"/>
      <c r="P1159" s="117"/>
    </row>
    <row r="1160" spans="1:16" hidden="1" x14ac:dyDescent="0.3">
      <c r="A1160" s="433" t="s">
        <v>10</v>
      </c>
      <c r="B1160" s="434"/>
      <c r="C1160" s="434"/>
      <c r="D1160" s="434"/>
      <c r="E1160" s="434"/>
      <c r="F1160" s="434"/>
      <c r="G1160" s="434"/>
      <c r="H1160" s="434"/>
      <c r="I1160" s="434"/>
      <c r="J1160" s="434"/>
      <c r="K1160" s="434"/>
      <c r="L1160" s="435"/>
    </row>
    <row r="1161" spans="1:16" hidden="1" x14ac:dyDescent="0.3">
      <c r="A1161" s="433" t="s">
        <v>11</v>
      </c>
      <c r="B1161" s="434"/>
      <c r="C1161" s="434"/>
      <c r="D1161" s="434"/>
      <c r="E1161" s="434"/>
      <c r="F1161" s="434"/>
      <c r="G1161" s="434"/>
      <c r="H1161" s="434"/>
      <c r="I1161" s="434"/>
      <c r="J1161" s="434"/>
      <c r="K1161" s="434"/>
      <c r="L1161" s="435"/>
    </row>
    <row r="1162" spans="1:16" ht="26" hidden="1" x14ac:dyDescent="0.3">
      <c r="A1162" s="433" t="s">
        <v>12</v>
      </c>
      <c r="B1162" s="434"/>
      <c r="C1162" s="434"/>
      <c r="D1162" s="434"/>
      <c r="E1162" s="434"/>
      <c r="F1162" s="434"/>
      <c r="G1162" s="434"/>
      <c r="H1162" s="434"/>
      <c r="I1162" s="434"/>
      <c r="J1162" s="434"/>
      <c r="K1162" s="434"/>
      <c r="L1162" s="435"/>
    </row>
    <row r="1163" spans="1:16" s="122" customFormat="1" x14ac:dyDescent="0.3">
      <c r="A1163" s="436" t="s">
        <v>13</v>
      </c>
      <c r="B1163" s="584">
        <f>B1165+B1166</f>
        <v>41760000</v>
      </c>
      <c r="C1163" s="584">
        <f t="shared" ref="C1163:L1163" si="1720">C1165+C1166</f>
        <v>0</v>
      </c>
      <c r="D1163" s="584">
        <f t="shared" si="1720"/>
        <v>0</v>
      </c>
      <c r="E1163" s="584">
        <f t="shared" si="1720"/>
        <v>0</v>
      </c>
      <c r="F1163" s="584">
        <f t="shared" si="1720"/>
        <v>0</v>
      </c>
      <c r="G1163" s="584">
        <f t="shared" si="1720"/>
        <v>6960000</v>
      </c>
      <c r="H1163" s="584">
        <f t="shared" si="1720"/>
        <v>6960000</v>
      </c>
      <c r="I1163" s="584">
        <f t="shared" si="1720"/>
        <v>6960000</v>
      </c>
      <c r="J1163" s="584">
        <f t="shared" si="1720"/>
        <v>6960000</v>
      </c>
      <c r="K1163" s="584">
        <f t="shared" si="1720"/>
        <v>6960000</v>
      </c>
      <c r="L1163" s="585">
        <f t="shared" si="1720"/>
        <v>6960000</v>
      </c>
      <c r="M1163" s="117"/>
      <c r="N1163" s="117"/>
      <c r="O1163" s="117"/>
      <c r="P1163" s="117"/>
    </row>
    <row r="1164" spans="1:16" x14ac:dyDescent="0.3">
      <c r="A1164" s="433" t="s">
        <v>14</v>
      </c>
      <c r="B1164" s="434"/>
      <c r="C1164" s="434"/>
      <c r="D1164" s="434"/>
      <c r="E1164" s="434"/>
      <c r="F1164" s="434"/>
      <c r="G1164" s="434"/>
      <c r="H1164" s="434"/>
      <c r="I1164" s="434"/>
      <c r="J1164" s="434"/>
      <c r="K1164" s="434"/>
      <c r="L1164" s="435"/>
    </row>
    <row r="1165" spans="1:16" hidden="1" x14ac:dyDescent="0.3">
      <c r="A1165" s="433" t="s">
        <v>15</v>
      </c>
      <c r="B1165" s="462">
        <f>B1174</f>
        <v>0</v>
      </c>
      <c r="C1165" s="462">
        <f t="shared" ref="C1165:L1166" si="1721">C1174</f>
        <v>0</v>
      </c>
      <c r="D1165" s="462">
        <f t="shared" si="1721"/>
        <v>0</v>
      </c>
      <c r="E1165" s="462">
        <f t="shared" si="1721"/>
        <v>0</v>
      </c>
      <c r="F1165" s="462">
        <f t="shared" si="1721"/>
        <v>0</v>
      </c>
      <c r="G1165" s="462">
        <f t="shared" si="1721"/>
        <v>0</v>
      </c>
      <c r="H1165" s="462">
        <f t="shared" si="1721"/>
        <v>0</v>
      </c>
      <c r="I1165" s="462">
        <f t="shared" si="1721"/>
        <v>0</v>
      </c>
      <c r="J1165" s="462">
        <f t="shared" si="1721"/>
        <v>0</v>
      </c>
      <c r="K1165" s="462">
        <f t="shared" si="1721"/>
        <v>0</v>
      </c>
      <c r="L1165" s="539">
        <f t="shared" si="1721"/>
        <v>0</v>
      </c>
    </row>
    <row r="1166" spans="1:16" ht="52.5" thickBot="1" x14ac:dyDescent="0.35">
      <c r="A1166" s="440" t="s">
        <v>16</v>
      </c>
      <c r="B1166" s="441">
        <f>B1175</f>
        <v>41760000</v>
      </c>
      <c r="C1166" s="441">
        <f t="shared" si="1721"/>
        <v>0</v>
      </c>
      <c r="D1166" s="441">
        <f t="shared" si="1721"/>
        <v>0</v>
      </c>
      <c r="E1166" s="441">
        <f t="shared" si="1721"/>
        <v>0</v>
      </c>
      <c r="F1166" s="441">
        <f t="shared" si="1721"/>
        <v>0</v>
      </c>
      <c r="G1166" s="441">
        <f t="shared" si="1721"/>
        <v>6960000</v>
      </c>
      <c r="H1166" s="441">
        <f t="shared" si="1721"/>
        <v>6960000</v>
      </c>
      <c r="I1166" s="441">
        <f t="shared" si="1721"/>
        <v>6960000</v>
      </c>
      <c r="J1166" s="441">
        <f t="shared" si="1721"/>
        <v>6960000</v>
      </c>
      <c r="K1166" s="441">
        <f t="shared" si="1721"/>
        <v>6960000</v>
      </c>
      <c r="L1166" s="442">
        <f t="shared" si="1721"/>
        <v>6960000</v>
      </c>
    </row>
    <row r="1167" spans="1:16" s="250" customFormat="1" x14ac:dyDescent="0.3">
      <c r="A1167" s="530" t="s">
        <v>461</v>
      </c>
      <c r="B1167" s="487"/>
      <c r="C1167" s="487"/>
      <c r="D1167" s="487"/>
      <c r="E1167" s="487"/>
      <c r="F1167" s="487"/>
      <c r="G1167" s="487"/>
      <c r="H1167" s="487"/>
      <c r="I1167" s="487"/>
      <c r="J1167" s="487"/>
      <c r="K1167" s="487"/>
      <c r="L1167" s="531"/>
      <c r="M1167" s="117"/>
      <c r="N1167" s="117"/>
      <c r="O1167" s="117"/>
      <c r="P1167" s="117"/>
    </row>
    <row r="1168" spans="1:16" s="409" customFormat="1" x14ac:dyDescent="0.3">
      <c r="A1168" s="478" t="s">
        <v>462</v>
      </c>
      <c r="B1168" s="450"/>
      <c r="C1168" s="450"/>
      <c r="D1168" s="450"/>
      <c r="E1168" s="450"/>
      <c r="F1168" s="450"/>
      <c r="G1168" s="450"/>
      <c r="H1168" s="450"/>
      <c r="I1168" s="450"/>
      <c r="J1168" s="450"/>
      <c r="K1168" s="450"/>
      <c r="L1168" s="488"/>
      <c r="M1168" s="117"/>
      <c r="N1168" s="117"/>
      <c r="O1168" s="117"/>
      <c r="P1168" s="117"/>
    </row>
    <row r="1169" spans="1:16" s="466" customFormat="1" x14ac:dyDescent="0.3">
      <c r="A1169" s="502" t="s">
        <v>584</v>
      </c>
      <c r="B1169" s="451">
        <f>B1173</f>
        <v>41760000</v>
      </c>
      <c r="C1169" s="451">
        <f t="shared" ref="C1169:L1169" si="1722">C1173</f>
        <v>0</v>
      </c>
      <c r="D1169" s="451">
        <f t="shared" si="1722"/>
        <v>0</v>
      </c>
      <c r="E1169" s="451">
        <f t="shared" si="1722"/>
        <v>0</v>
      </c>
      <c r="F1169" s="451">
        <f t="shared" si="1722"/>
        <v>0</v>
      </c>
      <c r="G1169" s="451">
        <f t="shared" si="1722"/>
        <v>6960000</v>
      </c>
      <c r="H1169" s="451">
        <f t="shared" si="1722"/>
        <v>6960000</v>
      </c>
      <c r="I1169" s="451">
        <f t="shared" si="1722"/>
        <v>6960000</v>
      </c>
      <c r="J1169" s="451">
        <f t="shared" si="1722"/>
        <v>6960000</v>
      </c>
      <c r="K1169" s="451">
        <f t="shared" si="1722"/>
        <v>6960000</v>
      </c>
      <c r="L1169" s="479">
        <f t="shared" si="1722"/>
        <v>6960000</v>
      </c>
      <c r="M1169" s="117"/>
      <c r="N1169" s="117"/>
      <c r="O1169" s="117"/>
      <c r="P1169" s="117"/>
    </row>
    <row r="1170" spans="1:16" s="469" customFormat="1" hidden="1" x14ac:dyDescent="0.3">
      <c r="A1170" s="478" t="s">
        <v>15</v>
      </c>
      <c r="B1170" s="452">
        <f t="shared" ref="B1170:L1171" si="1723">B1174</f>
        <v>0</v>
      </c>
      <c r="C1170" s="452">
        <f t="shared" si="1723"/>
        <v>0</v>
      </c>
      <c r="D1170" s="452">
        <f t="shared" si="1723"/>
        <v>0</v>
      </c>
      <c r="E1170" s="452">
        <f t="shared" si="1723"/>
        <v>0</v>
      </c>
      <c r="F1170" s="452">
        <f t="shared" si="1723"/>
        <v>0</v>
      </c>
      <c r="G1170" s="452">
        <f t="shared" si="1723"/>
        <v>0</v>
      </c>
      <c r="H1170" s="452">
        <f t="shared" si="1723"/>
        <v>0</v>
      </c>
      <c r="I1170" s="452">
        <f t="shared" si="1723"/>
        <v>0</v>
      </c>
      <c r="J1170" s="452">
        <f t="shared" si="1723"/>
        <v>0</v>
      </c>
      <c r="K1170" s="452">
        <f t="shared" si="1723"/>
        <v>0</v>
      </c>
      <c r="L1170" s="459">
        <f t="shared" si="1723"/>
        <v>0</v>
      </c>
      <c r="M1170" s="117"/>
      <c r="N1170" s="117"/>
      <c r="O1170" s="117"/>
      <c r="P1170" s="117"/>
    </row>
    <row r="1171" spans="1:16" s="469" customFormat="1" ht="52" x14ac:dyDescent="0.3">
      <c r="A1171" s="478" t="s">
        <v>16</v>
      </c>
      <c r="B1171" s="452">
        <f t="shared" si="1723"/>
        <v>41760000</v>
      </c>
      <c r="C1171" s="452">
        <f t="shared" si="1723"/>
        <v>0</v>
      </c>
      <c r="D1171" s="452">
        <f t="shared" si="1723"/>
        <v>0</v>
      </c>
      <c r="E1171" s="452">
        <f t="shared" si="1723"/>
        <v>0</v>
      </c>
      <c r="F1171" s="452">
        <f t="shared" si="1723"/>
        <v>0</v>
      </c>
      <c r="G1171" s="452">
        <f t="shared" si="1723"/>
        <v>6960000</v>
      </c>
      <c r="H1171" s="452">
        <f t="shared" si="1723"/>
        <v>6960000</v>
      </c>
      <c r="I1171" s="452">
        <f t="shared" si="1723"/>
        <v>6960000</v>
      </c>
      <c r="J1171" s="452">
        <f t="shared" si="1723"/>
        <v>6960000</v>
      </c>
      <c r="K1171" s="452">
        <f t="shared" si="1723"/>
        <v>6960000</v>
      </c>
      <c r="L1171" s="459">
        <f t="shared" si="1723"/>
        <v>6960000</v>
      </c>
      <c r="M1171" s="117"/>
      <c r="N1171" s="117"/>
      <c r="O1171" s="117"/>
      <c r="P1171" s="117"/>
    </row>
    <row r="1172" spans="1:16" s="122" customFormat="1" ht="52" x14ac:dyDescent="0.3">
      <c r="A1172" s="402" t="s">
        <v>603</v>
      </c>
      <c r="B1172" s="403">
        <f>B1174+B1175</f>
        <v>41760000</v>
      </c>
      <c r="C1172" s="403">
        <f t="shared" ref="C1172" si="1724">C1174+C1175</f>
        <v>0</v>
      </c>
      <c r="D1172" s="403">
        <f t="shared" ref="D1172" si="1725">D1174+D1175</f>
        <v>0</v>
      </c>
      <c r="E1172" s="403">
        <f t="shared" ref="E1172" si="1726">E1174+E1175</f>
        <v>0</v>
      </c>
      <c r="F1172" s="403">
        <f t="shared" ref="F1172" si="1727">F1174+F1175</f>
        <v>0</v>
      </c>
      <c r="G1172" s="403">
        <f t="shared" ref="G1172" si="1728">G1174+G1175</f>
        <v>6960000</v>
      </c>
      <c r="H1172" s="403">
        <f t="shared" ref="H1172" si="1729">H1174+H1175</f>
        <v>6960000</v>
      </c>
      <c r="I1172" s="403">
        <f t="shared" ref="I1172" si="1730">I1174+I1175</f>
        <v>6960000</v>
      </c>
      <c r="J1172" s="403">
        <f t="shared" ref="J1172" si="1731">J1174+J1175</f>
        <v>6960000</v>
      </c>
      <c r="K1172" s="403">
        <f t="shared" ref="K1172" si="1732">K1174+K1175</f>
        <v>6960000</v>
      </c>
      <c r="L1172" s="404">
        <f t="shared" ref="L1172" si="1733">L1174+L1175</f>
        <v>6960000</v>
      </c>
      <c r="M1172" s="117"/>
      <c r="N1172" s="117"/>
      <c r="O1172" s="117"/>
      <c r="P1172" s="117"/>
    </row>
    <row r="1173" spans="1:16" s="467" customFormat="1" x14ac:dyDescent="0.3">
      <c r="A1173" s="547" t="s">
        <v>584</v>
      </c>
      <c r="B1173" s="545">
        <f>B1174+B1175</f>
        <v>41760000</v>
      </c>
      <c r="C1173" s="545">
        <f t="shared" ref="C1173" si="1734">C1174+C1175</f>
        <v>0</v>
      </c>
      <c r="D1173" s="545">
        <f t="shared" ref="D1173" si="1735">D1174+D1175</f>
        <v>0</v>
      </c>
      <c r="E1173" s="545">
        <f t="shared" ref="E1173" si="1736">E1174+E1175</f>
        <v>0</v>
      </c>
      <c r="F1173" s="545">
        <f t="shared" ref="F1173" si="1737">F1174+F1175</f>
        <v>0</v>
      </c>
      <c r="G1173" s="545">
        <f t="shared" ref="G1173" si="1738">G1174+G1175</f>
        <v>6960000</v>
      </c>
      <c r="H1173" s="545">
        <f t="shared" ref="H1173" si="1739">H1174+H1175</f>
        <v>6960000</v>
      </c>
      <c r="I1173" s="545">
        <f t="shared" ref="I1173" si="1740">I1174+I1175</f>
        <v>6960000</v>
      </c>
      <c r="J1173" s="545">
        <f t="shared" ref="J1173" si="1741">J1174+J1175</f>
        <v>6960000</v>
      </c>
      <c r="K1173" s="545">
        <f t="shared" ref="K1173" si="1742">K1174+K1175</f>
        <v>6960000</v>
      </c>
      <c r="L1173" s="546">
        <f t="shared" ref="L1173" si="1743">L1174+L1175</f>
        <v>6960000</v>
      </c>
      <c r="M1173" s="117"/>
      <c r="N1173" s="117"/>
      <c r="O1173" s="117"/>
      <c r="P1173" s="117"/>
    </row>
    <row r="1174" spans="1:16" s="122" customFormat="1" hidden="1" x14ac:dyDescent="0.3">
      <c r="A1174" s="406" t="s">
        <v>15</v>
      </c>
      <c r="B1174" s="407">
        <v>0</v>
      </c>
      <c r="C1174" s="407">
        <v>0</v>
      </c>
      <c r="D1174" s="407">
        <v>0</v>
      </c>
      <c r="E1174" s="407">
        <v>0</v>
      </c>
      <c r="F1174" s="407">
        <v>0</v>
      </c>
      <c r="G1174" s="407">
        <f t="shared" ref="G1174:L1174" si="1744">$B$1174/6</f>
        <v>0</v>
      </c>
      <c r="H1174" s="407">
        <f t="shared" si="1744"/>
        <v>0</v>
      </c>
      <c r="I1174" s="407">
        <f t="shared" si="1744"/>
        <v>0</v>
      </c>
      <c r="J1174" s="407">
        <f t="shared" si="1744"/>
        <v>0</v>
      </c>
      <c r="K1174" s="407">
        <f t="shared" si="1744"/>
        <v>0</v>
      </c>
      <c r="L1174" s="408">
        <f t="shared" si="1744"/>
        <v>0</v>
      </c>
      <c r="M1174" s="117"/>
      <c r="N1174" s="117"/>
      <c r="O1174" s="117"/>
      <c r="P1174" s="117"/>
    </row>
    <row r="1175" spans="1:16" s="122" customFormat="1" ht="52" customHeight="1" thickBot="1" x14ac:dyDescent="0.35">
      <c r="A1175" s="484" t="s">
        <v>16</v>
      </c>
      <c r="B1175" s="457">
        <f>'3.PIELIKUMS'!J139</f>
        <v>41760000</v>
      </c>
      <c r="C1175" s="457">
        <v>0</v>
      </c>
      <c r="D1175" s="457">
        <v>0</v>
      </c>
      <c r="E1175" s="457">
        <v>0</v>
      </c>
      <c r="F1175" s="457">
        <v>0</v>
      </c>
      <c r="G1175" s="457">
        <f t="shared" ref="G1175:L1175" si="1745">$B$1175/6</f>
        <v>6960000</v>
      </c>
      <c r="H1175" s="457">
        <f t="shared" si="1745"/>
        <v>6960000</v>
      </c>
      <c r="I1175" s="457">
        <f t="shared" si="1745"/>
        <v>6960000</v>
      </c>
      <c r="J1175" s="457">
        <f t="shared" si="1745"/>
        <v>6960000</v>
      </c>
      <c r="K1175" s="457">
        <f t="shared" si="1745"/>
        <v>6960000</v>
      </c>
      <c r="L1175" s="458">
        <f t="shared" si="1745"/>
        <v>6960000</v>
      </c>
      <c r="M1175" s="117"/>
      <c r="N1175" s="117"/>
      <c r="O1175" s="117"/>
      <c r="P1175" s="117"/>
    </row>
    <row r="1176" spans="1:16" s="415" customFormat="1" ht="66.75" customHeight="1" x14ac:dyDescent="0.3">
      <c r="A1176" s="447" t="s">
        <v>604</v>
      </c>
      <c r="B1176" s="652"/>
      <c r="C1176" s="652"/>
      <c r="D1176" s="652"/>
      <c r="E1176" s="652"/>
      <c r="F1176" s="652"/>
      <c r="G1176" s="652"/>
      <c r="H1176" s="652"/>
      <c r="I1176" s="652"/>
      <c r="J1176" s="652"/>
      <c r="K1176" s="652"/>
      <c r="L1176" s="653"/>
      <c r="M1176" s="117"/>
      <c r="N1176" s="117"/>
      <c r="O1176" s="117"/>
      <c r="P1176" s="117"/>
    </row>
    <row r="1177" spans="1:16" s="415" customFormat="1" ht="17.25" customHeight="1" x14ac:dyDescent="0.3">
      <c r="A1177" s="436" t="s">
        <v>9</v>
      </c>
      <c r="B1177" s="584">
        <f>B1181</f>
        <v>16500000</v>
      </c>
      <c r="C1177" s="584">
        <f t="shared" ref="C1177:L1177" si="1746">C1181</f>
        <v>0</v>
      </c>
      <c r="D1177" s="584">
        <f t="shared" si="1746"/>
        <v>0</v>
      </c>
      <c r="E1177" s="584">
        <f t="shared" si="1746"/>
        <v>0</v>
      </c>
      <c r="F1177" s="584">
        <f t="shared" si="1746"/>
        <v>0</v>
      </c>
      <c r="G1177" s="584">
        <f t="shared" si="1746"/>
        <v>2750000</v>
      </c>
      <c r="H1177" s="584">
        <f t="shared" si="1746"/>
        <v>2750000</v>
      </c>
      <c r="I1177" s="584">
        <f t="shared" si="1746"/>
        <v>2750000</v>
      </c>
      <c r="J1177" s="584">
        <f t="shared" si="1746"/>
        <v>2750000</v>
      </c>
      <c r="K1177" s="584">
        <f t="shared" si="1746"/>
        <v>2750000</v>
      </c>
      <c r="L1177" s="585">
        <f t="shared" si="1746"/>
        <v>2750000</v>
      </c>
      <c r="M1177" s="117"/>
      <c r="N1177" s="117"/>
      <c r="O1177" s="117"/>
      <c r="P1177" s="117"/>
    </row>
    <row r="1178" spans="1:16" s="416" customFormat="1" hidden="1" x14ac:dyDescent="0.3">
      <c r="A1178" s="433" t="s">
        <v>10</v>
      </c>
      <c r="B1178" s="434"/>
      <c r="C1178" s="434"/>
      <c r="D1178" s="434"/>
      <c r="E1178" s="434"/>
      <c r="F1178" s="434"/>
      <c r="G1178" s="434"/>
      <c r="H1178" s="434"/>
      <c r="I1178" s="434"/>
      <c r="J1178" s="434"/>
      <c r="K1178" s="434"/>
      <c r="L1178" s="435"/>
      <c r="M1178" s="117"/>
      <c r="N1178" s="117"/>
      <c r="O1178" s="117"/>
      <c r="P1178" s="117"/>
    </row>
    <row r="1179" spans="1:16" s="416" customFormat="1" hidden="1" x14ac:dyDescent="0.3">
      <c r="A1179" s="433" t="s">
        <v>11</v>
      </c>
      <c r="B1179" s="434"/>
      <c r="C1179" s="434"/>
      <c r="D1179" s="434"/>
      <c r="E1179" s="434"/>
      <c r="F1179" s="434"/>
      <c r="G1179" s="434"/>
      <c r="H1179" s="434"/>
      <c r="I1179" s="434"/>
      <c r="J1179" s="434"/>
      <c r="K1179" s="434"/>
      <c r="L1179" s="435"/>
      <c r="M1179" s="117"/>
      <c r="N1179" s="117"/>
      <c r="O1179" s="117"/>
      <c r="P1179" s="117"/>
    </row>
    <row r="1180" spans="1:16" s="416" customFormat="1" ht="26" hidden="1" x14ac:dyDescent="0.3">
      <c r="A1180" s="433" t="s">
        <v>12</v>
      </c>
      <c r="B1180" s="434"/>
      <c r="C1180" s="434"/>
      <c r="D1180" s="434"/>
      <c r="E1180" s="434"/>
      <c r="F1180" s="434"/>
      <c r="G1180" s="434"/>
      <c r="H1180" s="434"/>
      <c r="I1180" s="434"/>
      <c r="J1180" s="434"/>
      <c r="K1180" s="434"/>
      <c r="L1180" s="435"/>
      <c r="M1180" s="117"/>
      <c r="N1180" s="117"/>
      <c r="O1180" s="117"/>
      <c r="P1180" s="117"/>
    </row>
    <row r="1181" spans="1:16" s="415" customFormat="1" x14ac:dyDescent="0.3">
      <c r="A1181" s="436" t="s">
        <v>13</v>
      </c>
      <c r="B1181" s="584">
        <f>B1182+B1184</f>
        <v>16500000</v>
      </c>
      <c r="C1181" s="584">
        <f t="shared" ref="C1181:L1181" si="1747">C1182+C1184</f>
        <v>0</v>
      </c>
      <c r="D1181" s="584">
        <f t="shared" si="1747"/>
        <v>0</v>
      </c>
      <c r="E1181" s="584">
        <f t="shared" si="1747"/>
        <v>0</v>
      </c>
      <c r="F1181" s="584">
        <f t="shared" si="1747"/>
        <v>0</v>
      </c>
      <c r="G1181" s="584">
        <f t="shared" si="1747"/>
        <v>2750000</v>
      </c>
      <c r="H1181" s="584">
        <f t="shared" si="1747"/>
        <v>2750000</v>
      </c>
      <c r="I1181" s="584">
        <f t="shared" si="1747"/>
        <v>2750000</v>
      </c>
      <c r="J1181" s="584">
        <f t="shared" si="1747"/>
        <v>2750000</v>
      </c>
      <c r="K1181" s="584">
        <f t="shared" si="1747"/>
        <v>2750000</v>
      </c>
      <c r="L1181" s="585">
        <f t="shared" si="1747"/>
        <v>2750000</v>
      </c>
      <c r="M1181" s="117"/>
      <c r="N1181" s="117"/>
      <c r="O1181" s="117"/>
      <c r="P1181" s="117"/>
    </row>
    <row r="1182" spans="1:16" s="416" customFormat="1" x14ac:dyDescent="0.3">
      <c r="A1182" s="433" t="s">
        <v>14</v>
      </c>
      <c r="B1182" s="437">
        <f>B1192</f>
        <v>0</v>
      </c>
      <c r="C1182" s="437">
        <f t="shared" ref="C1182:L1182" si="1748">C1192</f>
        <v>0</v>
      </c>
      <c r="D1182" s="437">
        <f t="shared" si="1748"/>
        <v>0</v>
      </c>
      <c r="E1182" s="437">
        <f t="shared" si="1748"/>
        <v>0</v>
      </c>
      <c r="F1182" s="437">
        <f t="shared" si="1748"/>
        <v>0</v>
      </c>
      <c r="G1182" s="437">
        <f t="shared" si="1748"/>
        <v>0</v>
      </c>
      <c r="H1182" s="437">
        <f t="shared" si="1748"/>
        <v>0</v>
      </c>
      <c r="I1182" s="437">
        <f t="shared" si="1748"/>
        <v>0</v>
      </c>
      <c r="J1182" s="437">
        <f t="shared" si="1748"/>
        <v>0</v>
      </c>
      <c r="K1182" s="437">
        <f t="shared" si="1748"/>
        <v>0</v>
      </c>
      <c r="L1182" s="438">
        <f t="shared" si="1748"/>
        <v>0</v>
      </c>
      <c r="M1182" s="117"/>
      <c r="N1182" s="117"/>
      <c r="O1182" s="117"/>
      <c r="P1182" s="117"/>
    </row>
    <row r="1183" spans="1:16" s="416" customFormat="1" hidden="1" x14ac:dyDescent="0.3">
      <c r="A1183" s="433" t="s">
        <v>15</v>
      </c>
      <c r="B1183" s="437">
        <f>B1188</f>
        <v>0</v>
      </c>
      <c r="C1183" s="437">
        <f t="shared" ref="C1183:K1183" si="1749">C1188</f>
        <v>0</v>
      </c>
      <c r="D1183" s="437">
        <f t="shared" si="1749"/>
        <v>0</v>
      </c>
      <c r="E1183" s="437">
        <f t="shared" si="1749"/>
        <v>0</v>
      </c>
      <c r="F1183" s="437">
        <f t="shared" si="1749"/>
        <v>0</v>
      </c>
      <c r="G1183" s="437">
        <f t="shared" si="1749"/>
        <v>0</v>
      </c>
      <c r="H1183" s="437">
        <f t="shared" si="1749"/>
        <v>0</v>
      </c>
      <c r="I1183" s="437">
        <f t="shared" si="1749"/>
        <v>0</v>
      </c>
      <c r="J1183" s="437">
        <f t="shared" si="1749"/>
        <v>0</v>
      </c>
      <c r="K1183" s="437">
        <f t="shared" si="1749"/>
        <v>0</v>
      </c>
      <c r="L1183" s="438">
        <f>L1188</f>
        <v>0</v>
      </c>
      <c r="M1183" s="117"/>
      <c r="N1183" s="117"/>
      <c r="O1183" s="117"/>
      <c r="P1183" s="117"/>
    </row>
    <row r="1184" spans="1:16" s="416" customFormat="1" ht="52.5" thickBot="1" x14ac:dyDescent="0.35">
      <c r="A1184" s="440" t="s">
        <v>16</v>
      </c>
      <c r="B1184" s="441">
        <f>B1193</f>
        <v>16500000</v>
      </c>
      <c r="C1184" s="441">
        <f t="shared" ref="C1184:L1184" si="1750">C1193</f>
        <v>0</v>
      </c>
      <c r="D1184" s="441">
        <f t="shared" si="1750"/>
        <v>0</v>
      </c>
      <c r="E1184" s="441">
        <f t="shared" si="1750"/>
        <v>0</v>
      </c>
      <c r="F1184" s="441">
        <f t="shared" si="1750"/>
        <v>0</v>
      </c>
      <c r="G1184" s="441">
        <f t="shared" si="1750"/>
        <v>2750000</v>
      </c>
      <c r="H1184" s="441">
        <f t="shared" si="1750"/>
        <v>2750000</v>
      </c>
      <c r="I1184" s="441">
        <f t="shared" si="1750"/>
        <v>2750000</v>
      </c>
      <c r="J1184" s="441">
        <f t="shared" si="1750"/>
        <v>2750000</v>
      </c>
      <c r="K1184" s="441">
        <f t="shared" si="1750"/>
        <v>2750000</v>
      </c>
      <c r="L1184" s="442">
        <f t="shared" si="1750"/>
        <v>2750000</v>
      </c>
      <c r="M1184" s="117"/>
      <c r="N1184" s="117"/>
      <c r="O1184" s="117"/>
      <c r="P1184" s="117"/>
    </row>
    <row r="1185" spans="1:55" s="397" customFormat="1" x14ac:dyDescent="0.3">
      <c r="A1185" s="475" t="s">
        <v>461</v>
      </c>
      <c r="B1185" s="476"/>
      <c r="C1185" s="476"/>
      <c r="D1185" s="476"/>
      <c r="E1185" s="476"/>
      <c r="F1185" s="476"/>
      <c r="G1185" s="476"/>
      <c r="H1185" s="476"/>
      <c r="I1185" s="476"/>
      <c r="J1185" s="476"/>
      <c r="K1185" s="476"/>
      <c r="L1185" s="477"/>
      <c r="M1185" s="117"/>
      <c r="N1185" s="117"/>
      <c r="O1185" s="117"/>
      <c r="P1185" s="117"/>
    </row>
    <row r="1186" spans="1:55" s="422" customFormat="1" x14ac:dyDescent="0.3">
      <c r="A1186" s="478" t="s">
        <v>462</v>
      </c>
      <c r="B1186" s="450"/>
      <c r="C1186" s="450"/>
      <c r="D1186" s="450"/>
      <c r="E1186" s="450"/>
      <c r="F1186" s="450"/>
      <c r="G1186" s="450"/>
      <c r="H1186" s="450"/>
      <c r="I1186" s="450"/>
      <c r="J1186" s="450"/>
      <c r="K1186" s="450"/>
      <c r="L1186" s="488"/>
      <c r="M1186" s="117"/>
      <c r="N1186" s="117"/>
      <c r="O1186" s="117"/>
      <c r="P1186" s="117"/>
    </row>
    <row r="1187" spans="1:55" s="466" customFormat="1" x14ac:dyDescent="0.3">
      <c r="A1187" s="497" t="s">
        <v>466</v>
      </c>
      <c r="B1187" s="451">
        <f>B1188+B1189</f>
        <v>16500000</v>
      </c>
      <c r="C1187" s="451">
        <f t="shared" ref="C1187:L1187" si="1751">C1188+C1189</f>
        <v>0</v>
      </c>
      <c r="D1187" s="451">
        <f t="shared" si="1751"/>
        <v>0</v>
      </c>
      <c r="E1187" s="451">
        <f t="shared" si="1751"/>
        <v>0</v>
      </c>
      <c r="F1187" s="451">
        <f t="shared" si="1751"/>
        <v>0</v>
      </c>
      <c r="G1187" s="451">
        <f t="shared" si="1751"/>
        <v>2750000</v>
      </c>
      <c r="H1187" s="451">
        <f t="shared" si="1751"/>
        <v>2750000</v>
      </c>
      <c r="I1187" s="451">
        <f t="shared" si="1751"/>
        <v>2750000</v>
      </c>
      <c r="J1187" s="451">
        <f t="shared" si="1751"/>
        <v>2750000</v>
      </c>
      <c r="K1187" s="451">
        <f t="shared" si="1751"/>
        <v>2750000</v>
      </c>
      <c r="L1187" s="479">
        <f t="shared" si="1751"/>
        <v>2750000</v>
      </c>
      <c r="M1187" s="117"/>
      <c r="N1187" s="117"/>
      <c r="O1187" s="117"/>
      <c r="P1187" s="117"/>
      <c r="Q1187" s="472"/>
      <c r="R1187" s="472"/>
      <c r="S1187" s="472"/>
      <c r="T1187" s="472"/>
      <c r="U1187" s="472"/>
      <c r="V1187" s="472"/>
      <c r="W1187" s="472"/>
      <c r="X1187" s="472"/>
      <c r="Y1187" s="472"/>
      <c r="Z1187" s="472"/>
      <c r="AA1187" s="472"/>
      <c r="AB1187" s="472"/>
      <c r="AC1187" s="472"/>
      <c r="AD1187" s="472"/>
      <c r="AE1187" s="472"/>
      <c r="AF1187" s="472"/>
      <c r="AG1187" s="472"/>
      <c r="AH1187" s="472"/>
      <c r="AI1187" s="472"/>
      <c r="AJ1187" s="472"/>
      <c r="AK1187" s="472"/>
      <c r="AL1187" s="472"/>
      <c r="AM1187" s="472"/>
      <c r="AN1187" s="472"/>
      <c r="AO1187" s="472"/>
      <c r="AP1187" s="472"/>
      <c r="AQ1187" s="472"/>
      <c r="AR1187" s="472"/>
      <c r="AS1187" s="472"/>
      <c r="AT1187" s="472"/>
      <c r="AU1187" s="472"/>
      <c r="AV1187" s="472"/>
      <c r="AW1187" s="472"/>
      <c r="AX1187" s="472"/>
      <c r="AY1187" s="472"/>
      <c r="AZ1187" s="472"/>
      <c r="BA1187" s="472"/>
      <c r="BB1187" s="472"/>
      <c r="BC1187" s="472"/>
    </row>
    <row r="1188" spans="1:55" s="466" customFormat="1" hidden="1" x14ac:dyDescent="0.3">
      <c r="A1188" s="478" t="s">
        <v>15</v>
      </c>
      <c r="B1188" s="452">
        <f>B1192</f>
        <v>0</v>
      </c>
      <c r="C1188" s="452">
        <f t="shared" ref="C1188:L1188" si="1752">C1192</f>
        <v>0</v>
      </c>
      <c r="D1188" s="452">
        <f t="shared" si="1752"/>
        <v>0</v>
      </c>
      <c r="E1188" s="452">
        <f t="shared" si="1752"/>
        <v>0</v>
      </c>
      <c r="F1188" s="452">
        <f t="shared" si="1752"/>
        <v>0</v>
      </c>
      <c r="G1188" s="452">
        <f t="shared" si="1752"/>
        <v>0</v>
      </c>
      <c r="H1188" s="452">
        <f t="shared" si="1752"/>
        <v>0</v>
      </c>
      <c r="I1188" s="452">
        <f t="shared" si="1752"/>
        <v>0</v>
      </c>
      <c r="J1188" s="452">
        <f t="shared" si="1752"/>
        <v>0</v>
      </c>
      <c r="K1188" s="452">
        <f t="shared" si="1752"/>
        <v>0</v>
      </c>
      <c r="L1188" s="459">
        <f t="shared" si="1752"/>
        <v>0</v>
      </c>
      <c r="M1188" s="117"/>
      <c r="N1188" s="117"/>
      <c r="O1188" s="117"/>
      <c r="P1188" s="117"/>
    </row>
    <row r="1189" spans="1:55" s="466" customFormat="1" ht="52.5" thickBot="1" x14ac:dyDescent="0.35">
      <c r="A1189" s="503" t="s">
        <v>16</v>
      </c>
      <c r="B1189" s="460">
        <f>B1193</f>
        <v>16500000</v>
      </c>
      <c r="C1189" s="460">
        <f t="shared" ref="C1189:L1189" si="1753">C1193</f>
        <v>0</v>
      </c>
      <c r="D1189" s="460">
        <f t="shared" si="1753"/>
        <v>0</v>
      </c>
      <c r="E1189" s="460">
        <f t="shared" si="1753"/>
        <v>0</v>
      </c>
      <c r="F1189" s="460">
        <f t="shared" si="1753"/>
        <v>0</v>
      </c>
      <c r="G1189" s="460">
        <f t="shared" si="1753"/>
        <v>2750000</v>
      </c>
      <c r="H1189" s="460">
        <f t="shared" si="1753"/>
        <v>2750000</v>
      </c>
      <c r="I1189" s="460">
        <f t="shared" si="1753"/>
        <v>2750000</v>
      </c>
      <c r="J1189" s="460">
        <f t="shared" si="1753"/>
        <v>2750000</v>
      </c>
      <c r="K1189" s="460">
        <f t="shared" si="1753"/>
        <v>2750000</v>
      </c>
      <c r="L1189" s="461">
        <f t="shared" si="1753"/>
        <v>2750000</v>
      </c>
      <c r="M1189" s="117"/>
      <c r="N1189" s="117"/>
      <c r="O1189" s="117"/>
      <c r="P1189" s="117"/>
    </row>
    <row r="1190" spans="1:55" s="415" customFormat="1" x14ac:dyDescent="0.3">
      <c r="A1190" s="490" t="s">
        <v>605</v>
      </c>
      <c r="B1190" s="491"/>
      <c r="C1190" s="491"/>
      <c r="D1190" s="491"/>
      <c r="E1190" s="491"/>
      <c r="F1190" s="491"/>
      <c r="G1190" s="491"/>
      <c r="H1190" s="491"/>
      <c r="I1190" s="491"/>
      <c r="J1190" s="491"/>
      <c r="K1190" s="491"/>
      <c r="L1190" s="492"/>
      <c r="M1190" s="117"/>
      <c r="N1190" s="117"/>
      <c r="O1190" s="117"/>
      <c r="P1190" s="117"/>
    </row>
    <row r="1191" spans="1:55" s="467" customFormat="1" ht="13.5" customHeight="1" x14ac:dyDescent="0.3">
      <c r="A1191" s="544" t="s">
        <v>466</v>
      </c>
      <c r="B1191" s="545">
        <f>B1192+B1193</f>
        <v>16500000</v>
      </c>
      <c r="C1191" s="545">
        <f t="shared" ref="C1191" si="1754">C1192+C1193</f>
        <v>0</v>
      </c>
      <c r="D1191" s="545">
        <f t="shared" ref="D1191" si="1755">D1192+D1193</f>
        <v>0</v>
      </c>
      <c r="E1191" s="545">
        <f t="shared" ref="E1191" si="1756">E1192+E1193</f>
        <v>0</v>
      </c>
      <c r="F1191" s="545">
        <f t="shared" ref="F1191" si="1757">F1192+F1193</f>
        <v>0</v>
      </c>
      <c r="G1191" s="545">
        <f t="shared" ref="G1191" si="1758">G1192+G1193</f>
        <v>2750000</v>
      </c>
      <c r="H1191" s="545">
        <f t="shared" ref="H1191" si="1759">H1192+H1193</f>
        <v>2750000</v>
      </c>
      <c r="I1191" s="545">
        <f t="shared" ref="I1191" si="1760">I1192+I1193</f>
        <v>2750000</v>
      </c>
      <c r="J1191" s="545">
        <f t="shared" ref="J1191" si="1761">J1192+J1193</f>
        <v>2750000</v>
      </c>
      <c r="K1191" s="545">
        <f t="shared" ref="K1191" si="1762">K1192+K1193</f>
        <v>2750000</v>
      </c>
      <c r="L1191" s="546">
        <f t="shared" ref="L1191" si="1763">L1192+L1193</f>
        <v>2750000</v>
      </c>
      <c r="M1191" s="117"/>
      <c r="N1191" s="117"/>
      <c r="O1191" s="117"/>
      <c r="P1191" s="117"/>
      <c r="Q1191" s="473"/>
      <c r="R1191" s="473"/>
      <c r="S1191" s="473"/>
      <c r="T1191" s="473"/>
      <c r="U1191" s="473"/>
      <c r="V1191" s="473"/>
      <c r="W1191" s="473"/>
      <c r="X1191" s="473"/>
      <c r="Y1191" s="473"/>
      <c r="Z1191" s="473"/>
      <c r="AA1191" s="473"/>
      <c r="AB1191" s="473"/>
      <c r="AC1191" s="473"/>
      <c r="AD1191" s="473"/>
      <c r="AE1191" s="473"/>
      <c r="AF1191" s="473"/>
      <c r="AG1191" s="473"/>
      <c r="AH1191" s="473"/>
      <c r="AI1191" s="473"/>
      <c r="AJ1191" s="473"/>
      <c r="AK1191" s="473"/>
      <c r="AL1191" s="473"/>
      <c r="AM1191" s="473"/>
      <c r="AN1191" s="473"/>
      <c r="AO1191" s="473"/>
      <c r="AP1191" s="473"/>
      <c r="AQ1191" s="473"/>
      <c r="AR1191" s="473"/>
      <c r="AS1191" s="473"/>
      <c r="AT1191" s="473"/>
      <c r="AU1191" s="473"/>
      <c r="AV1191" s="473"/>
      <c r="AW1191" s="473"/>
      <c r="AX1191" s="473"/>
      <c r="AY1191" s="473"/>
      <c r="AZ1191" s="473"/>
      <c r="BA1191" s="473"/>
      <c r="BB1191" s="473"/>
      <c r="BC1191" s="473"/>
    </row>
    <row r="1192" spans="1:55" s="415" customFormat="1" hidden="1" x14ac:dyDescent="0.3">
      <c r="A1192" s="406" t="s">
        <v>15</v>
      </c>
      <c r="B1192" s="407">
        <v>0</v>
      </c>
      <c r="C1192" s="407">
        <v>0</v>
      </c>
      <c r="D1192" s="407">
        <v>0</v>
      </c>
      <c r="E1192" s="407">
        <v>0</v>
      </c>
      <c r="F1192" s="407">
        <v>0</v>
      </c>
      <c r="G1192" s="407">
        <f>$B$1192/6</f>
        <v>0</v>
      </c>
      <c r="H1192" s="407">
        <f t="shared" ref="H1192:L1192" si="1764">$B$1192/6</f>
        <v>0</v>
      </c>
      <c r="I1192" s="407">
        <f t="shared" si="1764"/>
        <v>0</v>
      </c>
      <c r="J1192" s="407">
        <f t="shared" si="1764"/>
        <v>0</v>
      </c>
      <c r="K1192" s="407">
        <f t="shared" si="1764"/>
        <v>0</v>
      </c>
      <c r="L1192" s="408">
        <f t="shared" si="1764"/>
        <v>0</v>
      </c>
      <c r="M1192" s="117"/>
      <c r="N1192" s="117"/>
      <c r="O1192" s="117"/>
      <c r="P1192" s="117"/>
    </row>
    <row r="1193" spans="1:55" s="415" customFormat="1" ht="52.5" thickBot="1" x14ac:dyDescent="0.35">
      <c r="A1193" s="484" t="s">
        <v>16</v>
      </c>
      <c r="B1193" s="457">
        <f>'3.PIELIKUMS'!J141</f>
        <v>16500000</v>
      </c>
      <c r="C1193" s="457">
        <v>0</v>
      </c>
      <c r="D1193" s="457">
        <v>0</v>
      </c>
      <c r="E1193" s="457">
        <v>0</v>
      </c>
      <c r="F1193" s="457">
        <v>0</v>
      </c>
      <c r="G1193" s="457">
        <f>$B$1193/6</f>
        <v>2750000</v>
      </c>
      <c r="H1193" s="457">
        <f t="shared" ref="H1193:L1193" si="1765">$B$1193/6</f>
        <v>2750000</v>
      </c>
      <c r="I1193" s="457">
        <f t="shared" si="1765"/>
        <v>2750000</v>
      </c>
      <c r="J1193" s="457">
        <f t="shared" si="1765"/>
        <v>2750000</v>
      </c>
      <c r="K1193" s="457">
        <f t="shared" si="1765"/>
        <v>2750000</v>
      </c>
      <c r="L1193" s="458">
        <f t="shared" si="1765"/>
        <v>2750000</v>
      </c>
      <c r="M1193" s="117"/>
      <c r="N1193" s="117"/>
      <c r="O1193" s="117"/>
      <c r="P1193" s="117"/>
    </row>
    <row r="1194" spans="1:55" s="415" customFormat="1" ht="39" x14ac:dyDescent="0.3">
      <c r="A1194" s="447" t="s">
        <v>606</v>
      </c>
      <c r="B1194" s="652"/>
      <c r="C1194" s="652"/>
      <c r="D1194" s="652"/>
      <c r="E1194" s="652"/>
      <c r="F1194" s="652"/>
      <c r="G1194" s="652"/>
      <c r="H1194" s="652"/>
      <c r="I1194" s="652"/>
      <c r="J1194" s="652"/>
      <c r="K1194" s="652"/>
      <c r="L1194" s="653"/>
      <c r="M1194" s="117"/>
      <c r="N1194" s="117"/>
      <c r="O1194" s="117"/>
      <c r="P1194" s="117"/>
    </row>
    <row r="1195" spans="1:55" s="415" customFormat="1" x14ac:dyDescent="0.3">
      <c r="A1195" s="436" t="s">
        <v>9</v>
      </c>
      <c r="B1195" s="584">
        <f>B1199</f>
        <v>0</v>
      </c>
      <c r="C1195" s="584">
        <f t="shared" ref="C1195:L1195" si="1766">C1199</f>
        <v>0</v>
      </c>
      <c r="D1195" s="584">
        <f t="shared" si="1766"/>
        <v>0</v>
      </c>
      <c r="E1195" s="584">
        <f t="shared" si="1766"/>
        <v>0</v>
      </c>
      <c r="F1195" s="584">
        <f t="shared" si="1766"/>
        <v>0</v>
      </c>
      <c r="G1195" s="584">
        <f t="shared" si="1766"/>
        <v>0</v>
      </c>
      <c r="H1195" s="584">
        <f t="shared" si="1766"/>
        <v>0</v>
      </c>
      <c r="I1195" s="584">
        <f t="shared" si="1766"/>
        <v>0</v>
      </c>
      <c r="J1195" s="584">
        <f t="shared" si="1766"/>
        <v>0</v>
      </c>
      <c r="K1195" s="584">
        <f t="shared" si="1766"/>
        <v>0</v>
      </c>
      <c r="L1195" s="585">
        <f t="shared" si="1766"/>
        <v>0</v>
      </c>
      <c r="M1195" s="117"/>
      <c r="N1195" s="117"/>
      <c r="O1195" s="117"/>
      <c r="P1195" s="117"/>
    </row>
    <row r="1196" spans="1:55" s="416" customFormat="1" hidden="1" x14ac:dyDescent="0.3">
      <c r="A1196" s="433" t="s">
        <v>10</v>
      </c>
      <c r="B1196" s="434"/>
      <c r="C1196" s="434"/>
      <c r="D1196" s="434"/>
      <c r="E1196" s="434"/>
      <c r="F1196" s="434"/>
      <c r="G1196" s="434"/>
      <c r="H1196" s="434"/>
      <c r="I1196" s="434"/>
      <c r="J1196" s="434"/>
      <c r="K1196" s="434"/>
      <c r="L1196" s="435"/>
      <c r="M1196" s="117"/>
      <c r="N1196" s="117"/>
      <c r="O1196" s="117"/>
      <c r="P1196" s="117"/>
    </row>
    <row r="1197" spans="1:55" s="416" customFormat="1" hidden="1" x14ac:dyDescent="0.3">
      <c r="A1197" s="433" t="s">
        <v>11</v>
      </c>
      <c r="B1197" s="434"/>
      <c r="C1197" s="434"/>
      <c r="D1197" s="434"/>
      <c r="E1197" s="434"/>
      <c r="F1197" s="434"/>
      <c r="G1197" s="434"/>
      <c r="H1197" s="434"/>
      <c r="I1197" s="434"/>
      <c r="J1197" s="434"/>
      <c r="K1197" s="434"/>
      <c r="L1197" s="435"/>
      <c r="M1197" s="117"/>
      <c r="N1197" s="117"/>
      <c r="O1197" s="117"/>
      <c r="P1197" s="117"/>
    </row>
    <row r="1198" spans="1:55" s="416" customFormat="1" ht="26" hidden="1" x14ac:dyDescent="0.3">
      <c r="A1198" s="433" t="s">
        <v>12</v>
      </c>
      <c r="B1198" s="434"/>
      <c r="C1198" s="434"/>
      <c r="D1198" s="434"/>
      <c r="E1198" s="434"/>
      <c r="F1198" s="434"/>
      <c r="G1198" s="434"/>
      <c r="H1198" s="434"/>
      <c r="I1198" s="434"/>
      <c r="J1198" s="434"/>
      <c r="K1198" s="434"/>
      <c r="L1198" s="435"/>
      <c r="M1198" s="117"/>
      <c r="N1198" s="117"/>
      <c r="O1198" s="117"/>
      <c r="P1198" s="117"/>
    </row>
    <row r="1199" spans="1:55" s="415" customFormat="1" x14ac:dyDescent="0.3">
      <c r="A1199" s="436" t="s">
        <v>13</v>
      </c>
      <c r="B1199" s="584">
        <f>B1200+B1202</f>
        <v>0</v>
      </c>
      <c r="C1199" s="584">
        <f t="shared" ref="C1199:L1199" si="1767">C1200+C1202</f>
        <v>0</v>
      </c>
      <c r="D1199" s="584">
        <f t="shared" si="1767"/>
        <v>0</v>
      </c>
      <c r="E1199" s="584">
        <f t="shared" si="1767"/>
        <v>0</v>
      </c>
      <c r="F1199" s="584">
        <f t="shared" si="1767"/>
        <v>0</v>
      </c>
      <c r="G1199" s="584">
        <f t="shared" si="1767"/>
        <v>0</v>
      </c>
      <c r="H1199" s="584">
        <f t="shared" si="1767"/>
        <v>0</v>
      </c>
      <c r="I1199" s="584">
        <f t="shared" si="1767"/>
        <v>0</v>
      </c>
      <c r="J1199" s="584">
        <f t="shared" si="1767"/>
        <v>0</v>
      </c>
      <c r="K1199" s="584">
        <f t="shared" si="1767"/>
        <v>0</v>
      </c>
      <c r="L1199" s="585">
        <f t="shared" si="1767"/>
        <v>0</v>
      </c>
      <c r="M1199" s="117"/>
      <c r="N1199" s="117"/>
      <c r="O1199" s="117"/>
      <c r="P1199" s="117"/>
    </row>
    <row r="1200" spans="1:55" s="416" customFormat="1" x14ac:dyDescent="0.3">
      <c r="A1200" s="433" t="s">
        <v>14</v>
      </c>
      <c r="B1200" s="437">
        <f>B1210</f>
        <v>0</v>
      </c>
      <c r="C1200" s="437">
        <f t="shared" ref="C1200:L1200" si="1768">C1210</f>
        <v>0</v>
      </c>
      <c r="D1200" s="437">
        <f t="shared" si="1768"/>
        <v>0</v>
      </c>
      <c r="E1200" s="437">
        <f t="shared" si="1768"/>
        <v>0</v>
      </c>
      <c r="F1200" s="437">
        <f t="shared" si="1768"/>
        <v>0</v>
      </c>
      <c r="G1200" s="437">
        <f t="shared" si="1768"/>
        <v>0</v>
      </c>
      <c r="H1200" s="437">
        <f t="shared" si="1768"/>
        <v>0</v>
      </c>
      <c r="I1200" s="437">
        <f t="shared" si="1768"/>
        <v>0</v>
      </c>
      <c r="J1200" s="437">
        <f t="shared" si="1768"/>
        <v>0</v>
      </c>
      <c r="K1200" s="437">
        <f t="shared" si="1768"/>
        <v>0</v>
      </c>
      <c r="L1200" s="438">
        <f t="shared" si="1768"/>
        <v>0</v>
      </c>
      <c r="M1200" s="117"/>
      <c r="N1200" s="117"/>
      <c r="O1200" s="117"/>
      <c r="P1200" s="117"/>
    </row>
    <row r="1201" spans="1:16" s="416" customFormat="1" x14ac:dyDescent="0.3">
      <c r="A1201" s="433" t="s">
        <v>15</v>
      </c>
      <c r="B1201" s="437">
        <f>B1210</f>
        <v>0</v>
      </c>
      <c r="C1201" s="437">
        <f t="shared" ref="C1201:L1201" si="1769">C1210</f>
        <v>0</v>
      </c>
      <c r="D1201" s="437">
        <f t="shared" si="1769"/>
        <v>0</v>
      </c>
      <c r="E1201" s="437">
        <f t="shared" si="1769"/>
        <v>0</v>
      </c>
      <c r="F1201" s="437">
        <f t="shared" si="1769"/>
        <v>0</v>
      </c>
      <c r="G1201" s="437">
        <f t="shared" si="1769"/>
        <v>0</v>
      </c>
      <c r="H1201" s="437">
        <f t="shared" si="1769"/>
        <v>0</v>
      </c>
      <c r="I1201" s="437">
        <f t="shared" si="1769"/>
        <v>0</v>
      </c>
      <c r="J1201" s="437">
        <f t="shared" si="1769"/>
        <v>0</v>
      </c>
      <c r="K1201" s="437">
        <f t="shared" si="1769"/>
        <v>0</v>
      </c>
      <c r="L1201" s="438">
        <f t="shared" si="1769"/>
        <v>0</v>
      </c>
      <c r="M1201" s="117"/>
      <c r="N1201" s="117"/>
      <c r="O1201" s="117"/>
      <c r="P1201" s="117"/>
    </row>
    <row r="1202" spans="1:16" s="416" customFormat="1" ht="52.5" thickBot="1" x14ac:dyDescent="0.35">
      <c r="A1202" s="440" t="s">
        <v>16</v>
      </c>
      <c r="B1202" s="441">
        <f>B1211</f>
        <v>0</v>
      </c>
      <c r="C1202" s="441">
        <f t="shared" ref="C1202:L1202" si="1770">C1211</f>
        <v>0</v>
      </c>
      <c r="D1202" s="441">
        <f t="shared" si="1770"/>
        <v>0</v>
      </c>
      <c r="E1202" s="441">
        <f t="shared" si="1770"/>
        <v>0</v>
      </c>
      <c r="F1202" s="441">
        <f t="shared" si="1770"/>
        <v>0</v>
      </c>
      <c r="G1202" s="441">
        <f t="shared" si="1770"/>
        <v>0</v>
      </c>
      <c r="H1202" s="441">
        <f t="shared" si="1770"/>
        <v>0</v>
      </c>
      <c r="I1202" s="441">
        <f t="shared" si="1770"/>
        <v>0</v>
      </c>
      <c r="J1202" s="441">
        <f t="shared" si="1770"/>
        <v>0</v>
      </c>
      <c r="K1202" s="441">
        <f t="shared" si="1770"/>
        <v>0</v>
      </c>
      <c r="L1202" s="442">
        <f t="shared" si="1770"/>
        <v>0</v>
      </c>
      <c r="M1202" s="117"/>
      <c r="N1202" s="117"/>
      <c r="O1202" s="117"/>
      <c r="P1202" s="117"/>
    </row>
    <row r="1203" spans="1:16" s="397" customFormat="1" x14ac:dyDescent="0.3">
      <c r="A1203" s="475" t="s">
        <v>461</v>
      </c>
      <c r="B1203" s="476"/>
      <c r="C1203" s="476"/>
      <c r="D1203" s="476"/>
      <c r="E1203" s="476"/>
      <c r="F1203" s="476"/>
      <c r="G1203" s="476"/>
      <c r="H1203" s="476"/>
      <c r="I1203" s="476"/>
      <c r="J1203" s="476"/>
      <c r="K1203" s="476"/>
      <c r="L1203" s="477"/>
      <c r="M1203" s="117"/>
      <c r="N1203" s="117"/>
      <c r="O1203" s="117"/>
      <c r="P1203" s="117"/>
    </row>
    <row r="1204" spans="1:16" s="422" customFormat="1" x14ac:dyDescent="0.3">
      <c r="A1204" s="478" t="s">
        <v>462</v>
      </c>
      <c r="B1204" s="450"/>
      <c r="C1204" s="450"/>
      <c r="D1204" s="450"/>
      <c r="E1204" s="450"/>
      <c r="F1204" s="450"/>
      <c r="G1204" s="450"/>
      <c r="H1204" s="450"/>
      <c r="I1204" s="450"/>
      <c r="J1204" s="450"/>
      <c r="K1204" s="450"/>
      <c r="L1204" s="488"/>
      <c r="M1204" s="117"/>
      <c r="N1204" s="117"/>
      <c r="O1204" s="117"/>
      <c r="P1204" s="117"/>
    </row>
    <row r="1205" spans="1:16" s="466" customFormat="1" ht="13.5" thickBot="1" x14ac:dyDescent="0.35">
      <c r="A1205" s="502" t="s">
        <v>584</v>
      </c>
      <c r="B1205" s="451">
        <f>B1206+B1207</f>
        <v>0</v>
      </c>
      <c r="C1205" s="451">
        <f t="shared" ref="C1205:L1205" si="1771">C1206+C1207</f>
        <v>0</v>
      </c>
      <c r="D1205" s="451">
        <f t="shared" si="1771"/>
        <v>0</v>
      </c>
      <c r="E1205" s="451">
        <f t="shared" si="1771"/>
        <v>0</v>
      </c>
      <c r="F1205" s="451">
        <f t="shared" si="1771"/>
        <v>0</v>
      </c>
      <c r="G1205" s="451">
        <f t="shared" si="1771"/>
        <v>0</v>
      </c>
      <c r="H1205" s="451">
        <f t="shared" si="1771"/>
        <v>0</v>
      </c>
      <c r="I1205" s="451">
        <f t="shared" si="1771"/>
        <v>0</v>
      </c>
      <c r="J1205" s="451">
        <f t="shared" si="1771"/>
        <v>0</v>
      </c>
      <c r="K1205" s="451">
        <f t="shared" si="1771"/>
        <v>0</v>
      </c>
      <c r="L1205" s="479">
        <f t="shared" si="1771"/>
        <v>0</v>
      </c>
      <c r="M1205" s="117"/>
      <c r="N1205" s="117"/>
      <c r="O1205" s="117"/>
      <c r="P1205" s="117"/>
    </row>
    <row r="1206" spans="1:16" s="466" customFormat="1" ht="13.5" hidden="1" thickBot="1" x14ac:dyDescent="0.35">
      <c r="A1206" s="478" t="s">
        <v>15</v>
      </c>
      <c r="B1206" s="452">
        <f>B1210</f>
        <v>0</v>
      </c>
      <c r="C1206" s="452">
        <f t="shared" ref="C1206:L1206" si="1772">C1210</f>
        <v>0</v>
      </c>
      <c r="D1206" s="452">
        <f t="shared" si="1772"/>
        <v>0</v>
      </c>
      <c r="E1206" s="452">
        <f t="shared" si="1772"/>
        <v>0</v>
      </c>
      <c r="F1206" s="452">
        <f t="shared" si="1772"/>
        <v>0</v>
      </c>
      <c r="G1206" s="452">
        <f t="shared" si="1772"/>
        <v>0</v>
      </c>
      <c r="H1206" s="452">
        <f t="shared" si="1772"/>
        <v>0</v>
      </c>
      <c r="I1206" s="452">
        <f t="shared" si="1772"/>
        <v>0</v>
      </c>
      <c r="J1206" s="452">
        <f t="shared" si="1772"/>
        <v>0</v>
      </c>
      <c r="K1206" s="452">
        <f t="shared" si="1772"/>
        <v>0</v>
      </c>
      <c r="L1206" s="459">
        <f t="shared" si="1772"/>
        <v>0</v>
      </c>
      <c r="M1206" s="117"/>
      <c r="N1206" s="117"/>
      <c r="O1206" s="117"/>
      <c r="P1206" s="117"/>
    </row>
    <row r="1207" spans="1:16" s="466" customFormat="1" ht="52.5" hidden="1" thickBot="1" x14ac:dyDescent="0.35">
      <c r="A1207" s="503" t="s">
        <v>16</v>
      </c>
      <c r="B1207" s="460">
        <f>B1211</f>
        <v>0</v>
      </c>
      <c r="C1207" s="460">
        <f t="shared" ref="C1207:L1207" si="1773">C1211</f>
        <v>0</v>
      </c>
      <c r="D1207" s="460">
        <f t="shared" si="1773"/>
        <v>0</v>
      </c>
      <c r="E1207" s="460">
        <f t="shared" si="1773"/>
        <v>0</v>
      </c>
      <c r="F1207" s="460">
        <f t="shared" si="1773"/>
        <v>0</v>
      </c>
      <c r="G1207" s="460">
        <f t="shared" si="1773"/>
        <v>0</v>
      </c>
      <c r="H1207" s="460">
        <f t="shared" si="1773"/>
        <v>0</v>
      </c>
      <c r="I1207" s="460">
        <f t="shared" si="1773"/>
        <v>0</v>
      </c>
      <c r="J1207" s="460">
        <f t="shared" si="1773"/>
        <v>0</v>
      </c>
      <c r="K1207" s="460">
        <f t="shared" si="1773"/>
        <v>0</v>
      </c>
      <c r="L1207" s="461">
        <f t="shared" si="1773"/>
        <v>0</v>
      </c>
      <c r="M1207" s="117"/>
      <c r="N1207" s="117"/>
      <c r="O1207" s="117"/>
      <c r="P1207" s="117"/>
    </row>
    <row r="1208" spans="1:16" s="415" customFormat="1" ht="52" x14ac:dyDescent="0.3">
      <c r="A1208" s="490" t="s">
        <v>607</v>
      </c>
      <c r="B1208" s="491">
        <v>0</v>
      </c>
      <c r="C1208" s="491">
        <v>0</v>
      </c>
      <c r="D1208" s="491">
        <v>0</v>
      </c>
      <c r="E1208" s="491">
        <v>0</v>
      </c>
      <c r="F1208" s="491">
        <v>0</v>
      </c>
      <c r="G1208" s="491">
        <v>0</v>
      </c>
      <c r="H1208" s="491">
        <v>0</v>
      </c>
      <c r="I1208" s="491">
        <v>0</v>
      </c>
      <c r="J1208" s="491">
        <v>0</v>
      </c>
      <c r="K1208" s="491">
        <v>0</v>
      </c>
      <c r="L1208" s="492">
        <v>0</v>
      </c>
      <c r="M1208" s="117"/>
      <c r="N1208" s="117"/>
      <c r="O1208" s="117"/>
      <c r="P1208" s="117"/>
    </row>
    <row r="1209" spans="1:16" s="467" customFormat="1" ht="13.5" thickBot="1" x14ac:dyDescent="0.35">
      <c r="A1209" s="547" t="s">
        <v>584</v>
      </c>
      <c r="B1209" s="545">
        <f>B1210+B1211</f>
        <v>0</v>
      </c>
      <c r="C1209" s="545">
        <f t="shared" ref="C1209" si="1774">C1210+C1211</f>
        <v>0</v>
      </c>
      <c r="D1209" s="545">
        <f t="shared" ref="D1209" si="1775">D1210+D1211</f>
        <v>0</v>
      </c>
      <c r="E1209" s="545">
        <f t="shared" ref="E1209" si="1776">E1210+E1211</f>
        <v>0</v>
      </c>
      <c r="F1209" s="545">
        <f t="shared" ref="F1209" si="1777">F1210+F1211</f>
        <v>0</v>
      </c>
      <c r="G1209" s="545">
        <f t="shared" ref="G1209" si="1778">G1210+G1211</f>
        <v>0</v>
      </c>
      <c r="H1209" s="545">
        <f t="shared" ref="H1209" si="1779">H1210+H1211</f>
        <v>0</v>
      </c>
      <c r="I1209" s="545">
        <f t="shared" ref="I1209" si="1780">I1210+I1211</f>
        <v>0</v>
      </c>
      <c r="J1209" s="545">
        <f t="shared" ref="J1209" si="1781">J1210+J1211</f>
        <v>0</v>
      </c>
      <c r="K1209" s="545">
        <f t="shared" ref="K1209" si="1782">K1210+K1211</f>
        <v>0</v>
      </c>
      <c r="L1209" s="546">
        <f t="shared" ref="L1209" si="1783">L1210+L1211</f>
        <v>0</v>
      </c>
      <c r="M1209" s="117"/>
      <c r="N1209" s="117"/>
      <c r="O1209" s="117"/>
      <c r="P1209" s="117"/>
    </row>
    <row r="1210" spans="1:16" s="415" customFormat="1" ht="13.5" hidden="1" thickBot="1" x14ac:dyDescent="0.35">
      <c r="A1210" s="406" t="s">
        <v>15</v>
      </c>
      <c r="B1210" s="407">
        <v>0</v>
      </c>
      <c r="C1210" s="407">
        <v>0</v>
      </c>
      <c r="D1210" s="407">
        <v>0</v>
      </c>
      <c r="E1210" s="407">
        <v>0</v>
      </c>
      <c r="F1210" s="407">
        <v>0</v>
      </c>
      <c r="G1210" s="407">
        <f>$B$1192/6</f>
        <v>0</v>
      </c>
      <c r="H1210" s="407">
        <f t="shared" ref="H1210:L1210" si="1784">$B$1192/6</f>
        <v>0</v>
      </c>
      <c r="I1210" s="407">
        <f t="shared" si="1784"/>
        <v>0</v>
      </c>
      <c r="J1210" s="407">
        <f t="shared" si="1784"/>
        <v>0</v>
      </c>
      <c r="K1210" s="407">
        <f t="shared" si="1784"/>
        <v>0</v>
      </c>
      <c r="L1210" s="408">
        <f t="shared" si="1784"/>
        <v>0</v>
      </c>
      <c r="M1210" s="117"/>
      <c r="N1210" s="117"/>
      <c r="O1210" s="117"/>
      <c r="P1210" s="117"/>
    </row>
    <row r="1211" spans="1:16" s="415" customFormat="1" ht="52.5" hidden="1" thickBot="1" x14ac:dyDescent="0.35">
      <c r="A1211" s="484" t="s">
        <v>16</v>
      </c>
      <c r="B1211" s="457">
        <f>'3.PIELIKUMS'!J155</f>
        <v>0</v>
      </c>
      <c r="C1211" s="457">
        <v>0</v>
      </c>
      <c r="D1211" s="457">
        <v>0</v>
      </c>
      <c r="E1211" s="457">
        <v>0</v>
      </c>
      <c r="F1211" s="457">
        <v>0</v>
      </c>
      <c r="G1211" s="457">
        <f>$B$1211/6</f>
        <v>0</v>
      </c>
      <c r="H1211" s="457">
        <f t="shared" ref="H1211:L1211" si="1785">$B$1211/6</f>
        <v>0</v>
      </c>
      <c r="I1211" s="457">
        <f t="shared" si="1785"/>
        <v>0</v>
      </c>
      <c r="J1211" s="457">
        <f t="shared" si="1785"/>
        <v>0</v>
      </c>
      <c r="K1211" s="457">
        <f t="shared" si="1785"/>
        <v>0</v>
      </c>
      <c r="L1211" s="458">
        <f t="shared" si="1785"/>
        <v>0</v>
      </c>
      <c r="M1211" s="117"/>
      <c r="N1211" s="117"/>
      <c r="O1211" s="117"/>
      <c r="P1211" s="117"/>
    </row>
    <row r="1212" spans="1:16" s="122" customFormat="1" ht="13.5" thickBot="1" x14ac:dyDescent="0.35">
      <c r="A1212" s="661" t="s">
        <v>608</v>
      </c>
      <c r="B1212" s="662"/>
      <c r="C1212" s="662"/>
      <c r="D1212" s="662"/>
      <c r="E1212" s="662"/>
      <c r="F1212" s="662"/>
      <c r="G1212" s="662"/>
      <c r="H1212" s="662"/>
      <c r="I1212" s="662"/>
      <c r="J1212" s="662"/>
      <c r="K1212" s="662"/>
      <c r="L1212" s="663"/>
      <c r="M1212" s="117"/>
      <c r="N1212" s="117"/>
      <c r="O1212" s="117"/>
      <c r="P1212" s="117"/>
    </row>
    <row r="1213" spans="1:16" s="122" customFormat="1" x14ac:dyDescent="0.3">
      <c r="A1213" s="470" t="s">
        <v>9</v>
      </c>
      <c r="B1213" s="247">
        <f>B1217</f>
        <v>219240000</v>
      </c>
      <c r="C1213" s="247">
        <f t="shared" ref="C1213:L1213" si="1786">C1217</f>
        <v>0</v>
      </c>
      <c r="D1213" s="247">
        <f t="shared" si="1786"/>
        <v>0</v>
      </c>
      <c r="E1213" s="247">
        <f t="shared" si="1786"/>
        <v>0</v>
      </c>
      <c r="F1213" s="247">
        <f t="shared" si="1786"/>
        <v>0</v>
      </c>
      <c r="G1213" s="247">
        <f t="shared" si="1786"/>
        <v>36540000</v>
      </c>
      <c r="H1213" s="247">
        <f t="shared" si="1786"/>
        <v>36540000</v>
      </c>
      <c r="I1213" s="247">
        <f t="shared" si="1786"/>
        <v>36540000</v>
      </c>
      <c r="J1213" s="247">
        <f t="shared" si="1786"/>
        <v>36540000</v>
      </c>
      <c r="K1213" s="247">
        <f t="shared" si="1786"/>
        <v>36540000</v>
      </c>
      <c r="L1213" s="280">
        <f t="shared" si="1786"/>
        <v>36540000</v>
      </c>
      <c r="M1213" s="117"/>
      <c r="N1213" s="117"/>
      <c r="O1213" s="117"/>
      <c r="P1213" s="117"/>
    </row>
    <row r="1214" spans="1:16" hidden="1" x14ac:dyDescent="0.3">
      <c r="A1214" s="107" t="s">
        <v>10</v>
      </c>
      <c r="B1214" s="171"/>
      <c r="C1214" s="171"/>
      <c r="D1214" s="171"/>
      <c r="E1214" s="171"/>
      <c r="F1214" s="171"/>
      <c r="G1214" s="171"/>
      <c r="H1214" s="171"/>
      <c r="I1214" s="171"/>
      <c r="J1214" s="171"/>
      <c r="K1214" s="171"/>
      <c r="L1214" s="172"/>
    </row>
    <row r="1215" spans="1:16" hidden="1" x14ac:dyDescent="0.3">
      <c r="A1215" s="107" t="s">
        <v>11</v>
      </c>
      <c r="B1215" s="171"/>
      <c r="C1215" s="171"/>
      <c r="D1215" s="171"/>
      <c r="E1215" s="171"/>
      <c r="F1215" s="171"/>
      <c r="G1215" s="171"/>
      <c r="H1215" s="171"/>
      <c r="I1215" s="171"/>
      <c r="J1215" s="171"/>
      <c r="K1215" s="171"/>
      <c r="L1215" s="172"/>
    </row>
    <row r="1216" spans="1:16" ht="26" hidden="1" x14ac:dyDescent="0.3">
      <c r="A1216" s="107" t="s">
        <v>12</v>
      </c>
      <c r="B1216" s="171"/>
      <c r="C1216" s="171"/>
      <c r="D1216" s="171"/>
      <c r="E1216" s="171"/>
      <c r="F1216" s="171"/>
      <c r="G1216" s="171"/>
      <c r="H1216" s="171"/>
      <c r="I1216" s="171"/>
      <c r="J1216" s="171"/>
      <c r="K1216" s="171"/>
      <c r="L1216" s="172"/>
    </row>
    <row r="1217" spans="1:16" s="122" customFormat="1" x14ac:dyDescent="0.3">
      <c r="A1217" s="146" t="s">
        <v>13</v>
      </c>
      <c r="B1217" s="147">
        <f>B1219+B1220</f>
        <v>219240000</v>
      </c>
      <c r="C1217" s="147">
        <f t="shared" ref="C1217:L1217" si="1787">C1219+C1220</f>
        <v>0</v>
      </c>
      <c r="D1217" s="147">
        <f t="shared" si="1787"/>
        <v>0</v>
      </c>
      <c r="E1217" s="147">
        <f t="shared" si="1787"/>
        <v>0</v>
      </c>
      <c r="F1217" s="147">
        <f t="shared" si="1787"/>
        <v>0</v>
      </c>
      <c r="G1217" s="147">
        <f t="shared" si="1787"/>
        <v>36540000</v>
      </c>
      <c r="H1217" s="147">
        <f t="shared" si="1787"/>
        <v>36540000</v>
      </c>
      <c r="I1217" s="147">
        <f t="shared" si="1787"/>
        <v>36540000</v>
      </c>
      <c r="J1217" s="147">
        <f t="shared" si="1787"/>
        <v>36540000</v>
      </c>
      <c r="K1217" s="147">
        <f t="shared" si="1787"/>
        <v>36540000</v>
      </c>
      <c r="L1217" s="151">
        <f t="shared" si="1787"/>
        <v>36540000</v>
      </c>
      <c r="M1217" s="117"/>
      <c r="N1217" s="117"/>
      <c r="O1217" s="117"/>
      <c r="P1217" s="117"/>
    </row>
    <row r="1218" spans="1:16" x14ac:dyDescent="0.3">
      <c r="A1218" s="148" t="s">
        <v>14</v>
      </c>
      <c r="B1218" s="171"/>
      <c r="C1218" s="171"/>
      <c r="D1218" s="171"/>
      <c r="E1218" s="171"/>
      <c r="F1218" s="171"/>
      <c r="G1218" s="171"/>
      <c r="H1218" s="171"/>
      <c r="I1218" s="171"/>
      <c r="J1218" s="171"/>
      <c r="K1218" s="171"/>
      <c r="L1218" s="172"/>
    </row>
    <row r="1219" spans="1:16" hidden="1" x14ac:dyDescent="0.3">
      <c r="A1219" s="148" t="s">
        <v>15</v>
      </c>
      <c r="B1219" s="149">
        <f t="shared" ref="B1219:L1219" si="1788">B1233+B1251+B1273+B1291</f>
        <v>0</v>
      </c>
      <c r="C1219" s="149">
        <f t="shared" si="1788"/>
        <v>0</v>
      </c>
      <c r="D1219" s="149">
        <f t="shared" si="1788"/>
        <v>0</v>
      </c>
      <c r="E1219" s="149">
        <f t="shared" si="1788"/>
        <v>0</v>
      </c>
      <c r="F1219" s="149">
        <f t="shared" si="1788"/>
        <v>0</v>
      </c>
      <c r="G1219" s="149">
        <f t="shared" si="1788"/>
        <v>0</v>
      </c>
      <c r="H1219" s="149">
        <f t="shared" si="1788"/>
        <v>0</v>
      </c>
      <c r="I1219" s="149">
        <f t="shared" si="1788"/>
        <v>0</v>
      </c>
      <c r="J1219" s="149">
        <f t="shared" si="1788"/>
        <v>0</v>
      </c>
      <c r="K1219" s="149">
        <f t="shared" si="1788"/>
        <v>0</v>
      </c>
      <c r="L1219" s="178">
        <f t="shared" si="1788"/>
        <v>0</v>
      </c>
    </row>
    <row r="1220" spans="1:16" ht="52.5" thickBot="1" x14ac:dyDescent="0.35">
      <c r="A1220" s="150" t="s">
        <v>16</v>
      </c>
      <c r="B1220" s="177">
        <f t="shared" ref="B1220:L1220" si="1789">B1234+B1252+B1274+B1292</f>
        <v>219240000</v>
      </c>
      <c r="C1220" s="177">
        <f t="shared" si="1789"/>
        <v>0</v>
      </c>
      <c r="D1220" s="177">
        <f t="shared" si="1789"/>
        <v>0</v>
      </c>
      <c r="E1220" s="177">
        <f t="shared" si="1789"/>
        <v>0</v>
      </c>
      <c r="F1220" s="177">
        <f t="shared" si="1789"/>
        <v>0</v>
      </c>
      <c r="G1220" s="177">
        <f t="shared" si="1789"/>
        <v>36540000</v>
      </c>
      <c r="H1220" s="177">
        <f t="shared" si="1789"/>
        <v>36540000</v>
      </c>
      <c r="I1220" s="177">
        <f t="shared" si="1789"/>
        <v>36540000</v>
      </c>
      <c r="J1220" s="177">
        <f t="shared" si="1789"/>
        <v>36540000</v>
      </c>
      <c r="K1220" s="177">
        <f t="shared" si="1789"/>
        <v>36540000</v>
      </c>
      <c r="L1220" s="179">
        <f t="shared" si="1789"/>
        <v>36540000</v>
      </c>
    </row>
    <row r="1221" spans="1:16" s="122" customFormat="1" x14ac:dyDescent="0.3">
      <c r="A1221" s="454" t="s">
        <v>461</v>
      </c>
      <c r="B1221" s="455"/>
      <c r="C1221" s="455"/>
      <c r="D1221" s="455"/>
      <c r="E1221" s="455"/>
      <c r="F1221" s="455"/>
      <c r="G1221" s="455"/>
      <c r="H1221" s="455"/>
      <c r="I1221" s="455"/>
      <c r="J1221" s="455"/>
      <c r="K1221" s="455"/>
      <c r="L1221" s="456"/>
      <c r="M1221" s="117"/>
      <c r="N1221" s="117"/>
      <c r="O1221" s="117"/>
      <c r="P1221" s="117"/>
    </row>
    <row r="1222" spans="1:16" s="122" customFormat="1" x14ac:dyDescent="0.3">
      <c r="A1222" s="252" t="s">
        <v>462</v>
      </c>
      <c r="B1222" s="248"/>
      <c r="C1222" s="248"/>
      <c r="D1222" s="248"/>
      <c r="E1222" s="248"/>
      <c r="F1222" s="248"/>
      <c r="G1222" s="248"/>
      <c r="H1222" s="248"/>
      <c r="I1222" s="248"/>
      <c r="J1222" s="248"/>
      <c r="K1222" s="248"/>
      <c r="L1222" s="249"/>
      <c r="M1222" s="117"/>
      <c r="N1222" s="117"/>
      <c r="O1222" s="117"/>
      <c r="P1222" s="117"/>
    </row>
    <row r="1223" spans="1:16" s="122" customFormat="1" x14ac:dyDescent="0.3">
      <c r="A1223" s="252" t="s">
        <v>584</v>
      </c>
      <c r="B1223" s="248">
        <f>B1237+B1255+B1277+B1295</f>
        <v>219240000</v>
      </c>
      <c r="C1223" s="248">
        <f t="shared" ref="C1223:L1223" si="1790">C1237+C1255+C1277+C1295</f>
        <v>0</v>
      </c>
      <c r="D1223" s="248">
        <f t="shared" si="1790"/>
        <v>0</v>
      </c>
      <c r="E1223" s="248">
        <f t="shared" si="1790"/>
        <v>0</v>
      </c>
      <c r="F1223" s="248">
        <f t="shared" si="1790"/>
        <v>0</v>
      </c>
      <c r="G1223" s="248">
        <f t="shared" si="1790"/>
        <v>36540000</v>
      </c>
      <c r="H1223" s="248">
        <f t="shared" si="1790"/>
        <v>36540000</v>
      </c>
      <c r="I1223" s="248">
        <f t="shared" si="1790"/>
        <v>36540000</v>
      </c>
      <c r="J1223" s="248">
        <f t="shared" si="1790"/>
        <v>36540000</v>
      </c>
      <c r="K1223" s="248">
        <f t="shared" si="1790"/>
        <v>36540000</v>
      </c>
      <c r="L1223" s="249">
        <f t="shared" si="1790"/>
        <v>36540000</v>
      </c>
      <c r="M1223" s="117"/>
      <c r="N1223" s="117"/>
      <c r="O1223" s="117"/>
      <c r="P1223" s="117"/>
    </row>
    <row r="1224" spans="1:16" s="122" customFormat="1" hidden="1" x14ac:dyDescent="0.3">
      <c r="A1224" s="252" t="s">
        <v>15</v>
      </c>
      <c r="B1224" s="463">
        <f t="shared" ref="B1224:L1225" si="1791">B1238+B1256+B1278+B1296</f>
        <v>0</v>
      </c>
      <c r="C1224" s="463">
        <f t="shared" si="1791"/>
        <v>0</v>
      </c>
      <c r="D1224" s="463">
        <f t="shared" si="1791"/>
        <v>0</v>
      </c>
      <c r="E1224" s="463">
        <f t="shared" si="1791"/>
        <v>0</v>
      </c>
      <c r="F1224" s="463">
        <f t="shared" si="1791"/>
        <v>0</v>
      </c>
      <c r="G1224" s="463">
        <f t="shared" si="1791"/>
        <v>0</v>
      </c>
      <c r="H1224" s="463">
        <f t="shared" si="1791"/>
        <v>0</v>
      </c>
      <c r="I1224" s="463">
        <f t="shared" si="1791"/>
        <v>0</v>
      </c>
      <c r="J1224" s="463">
        <f t="shared" si="1791"/>
        <v>0</v>
      </c>
      <c r="K1224" s="463">
        <f t="shared" si="1791"/>
        <v>0</v>
      </c>
      <c r="L1224" s="493">
        <f t="shared" si="1791"/>
        <v>0</v>
      </c>
      <c r="M1224" s="117"/>
      <c r="N1224" s="117"/>
      <c r="O1224" s="117"/>
      <c r="P1224" s="117"/>
    </row>
    <row r="1225" spans="1:16" s="122" customFormat="1" ht="52.5" thickBot="1" x14ac:dyDescent="0.35">
      <c r="A1225" s="251" t="s">
        <v>16</v>
      </c>
      <c r="B1225" s="494">
        <f t="shared" si="1791"/>
        <v>219240000</v>
      </c>
      <c r="C1225" s="494">
        <f t="shared" si="1791"/>
        <v>0</v>
      </c>
      <c r="D1225" s="494">
        <f t="shared" si="1791"/>
        <v>0</v>
      </c>
      <c r="E1225" s="494">
        <f t="shared" si="1791"/>
        <v>0</v>
      </c>
      <c r="F1225" s="494">
        <f t="shared" si="1791"/>
        <v>0</v>
      </c>
      <c r="G1225" s="494">
        <f t="shared" si="1791"/>
        <v>36540000</v>
      </c>
      <c r="H1225" s="494">
        <f t="shared" si="1791"/>
        <v>36540000</v>
      </c>
      <c r="I1225" s="494">
        <f t="shared" si="1791"/>
        <v>36540000</v>
      </c>
      <c r="J1225" s="494">
        <f t="shared" si="1791"/>
        <v>36540000</v>
      </c>
      <c r="K1225" s="494">
        <f t="shared" si="1791"/>
        <v>36540000</v>
      </c>
      <c r="L1225" s="495">
        <f t="shared" si="1791"/>
        <v>36540000</v>
      </c>
      <c r="M1225" s="117"/>
      <c r="N1225" s="117"/>
      <c r="O1225" s="117"/>
      <c r="P1225" s="117"/>
    </row>
    <row r="1226" spans="1:16" s="122" customFormat="1" ht="39" x14ac:dyDescent="0.3">
      <c r="A1226" s="447" t="s">
        <v>609</v>
      </c>
      <c r="B1226" s="652"/>
      <c r="C1226" s="652"/>
      <c r="D1226" s="652"/>
      <c r="E1226" s="652"/>
      <c r="F1226" s="652"/>
      <c r="G1226" s="652"/>
      <c r="H1226" s="652"/>
      <c r="I1226" s="652"/>
      <c r="J1226" s="652"/>
      <c r="K1226" s="652"/>
      <c r="L1226" s="653"/>
      <c r="M1226" s="117"/>
      <c r="N1226" s="117"/>
      <c r="O1226" s="117"/>
      <c r="P1226" s="117"/>
    </row>
    <row r="1227" spans="1:16" s="122" customFormat="1" ht="10.5" customHeight="1" x14ac:dyDescent="0.3">
      <c r="A1227" s="436" t="s">
        <v>9</v>
      </c>
      <c r="B1227" s="584">
        <f>B1231</f>
        <v>0</v>
      </c>
      <c r="C1227" s="584">
        <f t="shared" ref="C1227:L1227" si="1792">C1231</f>
        <v>0</v>
      </c>
      <c r="D1227" s="584">
        <f t="shared" si="1792"/>
        <v>0</v>
      </c>
      <c r="E1227" s="584">
        <f t="shared" si="1792"/>
        <v>0</v>
      </c>
      <c r="F1227" s="584">
        <f t="shared" si="1792"/>
        <v>0</v>
      </c>
      <c r="G1227" s="584">
        <f t="shared" si="1792"/>
        <v>0</v>
      </c>
      <c r="H1227" s="584">
        <f t="shared" si="1792"/>
        <v>0</v>
      </c>
      <c r="I1227" s="584">
        <f t="shared" si="1792"/>
        <v>0</v>
      </c>
      <c r="J1227" s="584">
        <f t="shared" si="1792"/>
        <v>0</v>
      </c>
      <c r="K1227" s="584">
        <f t="shared" si="1792"/>
        <v>0</v>
      </c>
      <c r="L1227" s="585">
        <f t="shared" si="1792"/>
        <v>0</v>
      </c>
      <c r="M1227" s="117"/>
      <c r="N1227" s="117"/>
      <c r="O1227" s="117"/>
      <c r="P1227" s="117"/>
    </row>
    <row r="1228" spans="1:16" hidden="1" x14ac:dyDescent="0.3">
      <c r="A1228" s="433" t="s">
        <v>10</v>
      </c>
      <c r="B1228" s="434"/>
      <c r="C1228" s="434"/>
      <c r="D1228" s="434"/>
      <c r="E1228" s="434"/>
      <c r="F1228" s="434"/>
      <c r="G1228" s="434"/>
      <c r="H1228" s="434"/>
      <c r="I1228" s="434"/>
      <c r="J1228" s="434"/>
      <c r="K1228" s="434"/>
      <c r="L1228" s="435"/>
    </row>
    <row r="1229" spans="1:16" hidden="1" x14ac:dyDescent="0.3">
      <c r="A1229" s="433" t="s">
        <v>11</v>
      </c>
      <c r="B1229" s="434"/>
      <c r="C1229" s="434"/>
      <c r="D1229" s="434"/>
      <c r="E1229" s="434"/>
      <c r="F1229" s="434"/>
      <c r="G1229" s="434"/>
      <c r="H1229" s="434"/>
      <c r="I1229" s="434"/>
      <c r="J1229" s="434"/>
      <c r="K1229" s="434"/>
      <c r="L1229" s="435"/>
    </row>
    <row r="1230" spans="1:16" ht="26" hidden="1" x14ac:dyDescent="0.3">
      <c r="A1230" s="433" t="s">
        <v>12</v>
      </c>
      <c r="B1230" s="434"/>
      <c r="C1230" s="434"/>
      <c r="D1230" s="434"/>
      <c r="E1230" s="434"/>
      <c r="F1230" s="434"/>
      <c r="G1230" s="434"/>
      <c r="H1230" s="434"/>
      <c r="I1230" s="434"/>
      <c r="J1230" s="434"/>
      <c r="K1230" s="434"/>
      <c r="L1230" s="435"/>
    </row>
    <row r="1231" spans="1:16" s="122" customFormat="1" x14ac:dyDescent="0.3">
      <c r="A1231" s="436" t="s">
        <v>13</v>
      </c>
      <c r="B1231" s="584">
        <f>B1233+B1234</f>
        <v>0</v>
      </c>
      <c r="C1231" s="584">
        <f t="shared" ref="C1231:L1231" si="1793">C1233+C1234</f>
        <v>0</v>
      </c>
      <c r="D1231" s="584">
        <f t="shared" si="1793"/>
        <v>0</v>
      </c>
      <c r="E1231" s="584">
        <f t="shared" si="1793"/>
        <v>0</v>
      </c>
      <c r="F1231" s="584">
        <f t="shared" si="1793"/>
        <v>0</v>
      </c>
      <c r="G1231" s="584">
        <f t="shared" si="1793"/>
        <v>0</v>
      </c>
      <c r="H1231" s="584">
        <f t="shared" si="1793"/>
        <v>0</v>
      </c>
      <c r="I1231" s="584">
        <f t="shared" si="1793"/>
        <v>0</v>
      </c>
      <c r="J1231" s="584">
        <f t="shared" si="1793"/>
        <v>0</v>
      </c>
      <c r="K1231" s="584">
        <f t="shared" si="1793"/>
        <v>0</v>
      </c>
      <c r="L1231" s="585">
        <f t="shared" si="1793"/>
        <v>0</v>
      </c>
      <c r="M1231" s="117"/>
      <c r="N1231" s="117"/>
      <c r="O1231" s="117"/>
      <c r="P1231" s="117"/>
    </row>
    <row r="1232" spans="1:16" x14ac:dyDescent="0.3">
      <c r="A1232" s="433" t="s">
        <v>14</v>
      </c>
      <c r="B1232" s="434"/>
      <c r="C1232" s="434"/>
      <c r="D1232" s="434"/>
      <c r="E1232" s="434"/>
      <c r="F1232" s="434"/>
      <c r="G1232" s="434"/>
      <c r="H1232" s="434"/>
      <c r="I1232" s="434"/>
      <c r="J1232" s="434"/>
      <c r="K1232" s="434"/>
      <c r="L1232" s="435"/>
    </row>
    <row r="1233" spans="1:16" x14ac:dyDescent="0.3">
      <c r="A1233" s="433" t="s">
        <v>15</v>
      </c>
      <c r="B1233" s="437">
        <f>B1242</f>
        <v>0</v>
      </c>
      <c r="C1233" s="437">
        <f t="shared" ref="C1233:L1233" si="1794">C1242</f>
        <v>0</v>
      </c>
      <c r="D1233" s="437">
        <f t="shared" si="1794"/>
        <v>0</v>
      </c>
      <c r="E1233" s="437">
        <f t="shared" si="1794"/>
        <v>0</v>
      </c>
      <c r="F1233" s="437">
        <f t="shared" si="1794"/>
        <v>0</v>
      </c>
      <c r="G1233" s="437">
        <f t="shared" si="1794"/>
        <v>0</v>
      </c>
      <c r="H1233" s="437">
        <f t="shared" si="1794"/>
        <v>0</v>
      </c>
      <c r="I1233" s="437">
        <f t="shared" si="1794"/>
        <v>0</v>
      </c>
      <c r="J1233" s="437">
        <f t="shared" si="1794"/>
        <v>0</v>
      </c>
      <c r="K1233" s="437">
        <f t="shared" si="1794"/>
        <v>0</v>
      </c>
      <c r="L1233" s="438">
        <f t="shared" si="1794"/>
        <v>0</v>
      </c>
    </row>
    <row r="1234" spans="1:16" ht="52.5" thickBot="1" x14ac:dyDescent="0.35">
      <c r="A1234" s="440" t="s">
        <v>16</v>
      </c>
      <c r="B1234" s="441">
        <f>B1243</f>
        <v>0</v>
      </c>
      <c r="C1234" s="441">
        <f t="shared" ref="C1234:L1234" si="1795">C1243</f>
        <v>0</v>
      </c>
      <c r="D1234" s="441">
        <f t="shared" si="1795"/>
        <v>0</v>
      </c>
      <c r="E1234" s="441">
        <f t="shared" si="1795"/>
        <v>0</v>
      </c>
      <c r="F1234" s="441">
        <f t="shared" si="1795"/>
        <v>0</v>
      </c>
      <c r="G1234" s="441">
        <f t="shared" si="1795"/>
        <v>0</v>
      </c>
      <c r="H1234" s="441">
        <f t="shared" si="1795"/>
        <v>0</v>
      </c>
      <c r="I1234" s="441">
        <f t="shared" si="1795"/>
        <v>0</v>
      </c>
      <c r="J1234" s="441">
        <f t="shared" si="1795"/>
        <v>0</v>
      </c>
      <c r="K1234" s="441">
        <f t="shared" si="1795"/>
        <v>0</v>
      </c>
      <c r="L1234" s="442">
        <f t="shared" si="1795"/>
        <v>0</v>
      </c>
    </row>
    <row r="1235" spans="1:16" s="397" customFormat="1" x14ac:dyDescent="0.3">
      <c r="A1235" s="454" t="s">
        <v>461</v>
      </c>
      <c r="B1235" s="455"/>
      <c r="C1235" s="455"/>
      <c r="D1235" s="455"/>
      <c r="E1235" s="455"/>
      <c r="F1235" s="455"/>
      <c r="G1235" s="455"/>
      <c r="H1235" s="455"/>
      <c r="I1235" s="455"/>
      <c r="J1235" s="455"/>
      <c r="K1235" s="455"/>
      <c r="L1235" s="456"/>
      <c r="M1235" s="117"/>
      <c r="N1235" s="117"/>
      <c r="O1235" s="117"/>
      <c r="P1235" s="117"/>
    </row>
    <row r="1236" spans="1:16" s="397" customFormat="1" x14ac:dyDescent="0.3">
      <c r="A1236" s="252" t="s">
        <v>462</v>
      </c>
      <c r="B1236" s="248"/>
      <c r="C1236" s="248"/>
      <c r="D1236" s="248"/>
      <c r="E1236" s="248"/>
      <c r="F1236" s="248"/>
      <c r="G1236" s="248"/>
      <c r="H1236" s="248"/>
      <c r="I1236" s="248"/>
      <c r="J1236" s="248"/>
      <c r="K1236" s="248"/>
      <c r="L1236" s="249"/>
      <c r="M1236" s="117"/>
      <c r="N1236" s="117"/>
      <c r="O1236" s="117"/>
      <c r="P1236" s="117"/>
    </row>
    <row r="1237" spans="1:16" s="466" customFormat="1" x14ac:dyDescent="0.3">
      <c r="A1237" s="502" t="s">
        <v>584</v>
      </c>
      <c r="B1237" s="451">
        <f>B1238+B1239</f>
        <v>0</v>
      </c>
      <c r="C1237" s="451">
        <f t="shared" ref="C1237:L1237" si="1796">C1238+C1239</f>
        <v>0</v>
      </c>
      <c r="D1237" s="451">
        <f t="shared" si="1796"/>
        <v>0</v>
      </c>
      <c r="E1237" s="451">
        <f t="shared" si="1796"/>
        <v>0</v>
      </c>
      <c r="F1237" s="451">
        <f t="shared" si="1796"/>
        <v>0</v>
      </c>
      <c r="G1237" s="451">
        <f t="shared" si="1796"/>
        <v>0</v>
      </c>
      <c r="H1237" s="451">
        <f t="shared" si="1796"/>
        <v>0</v>
      </c>
      <c r="I1237" s="451">
        <f t="shared" si="1796"/>
        <v>0</v>
      </c>
      <c r="J1237" s="451">
        <f t="shared" si="1796"/>
        <v>0</v>
      </c>
      <c r="K1237" s="451">
        <f t="shared" si="1796"/>
        <v>0</v>
      </c>
      <c r="L1237" s="479">
        <f t="shared" si="1796"/>
        <v>0</v>
      </c>
      <c r="M1237" s="117"/>
      <c r="N1237" s="117"/>
      <c r="O1237" s="117"/>
      <c r="P1237" s="117"/>
    </row>
    <row r="1238" spans="1:16" s="250" customFormat="1" hidden="1" x14ac:dyDescent="0.3">
      <c r="A1238" s="252" t="s">
        <v>15</v>
      </c>
      <c r="B1238" s="463">
        <f>B1242</f>
        <v>0</v>
      </c>
      <c r="C1238" s="463">
        <f t="shared" ref="C1238:L1238" si="1797">C1242</f>
        <v>0</v>
      </c>
      <c r="D1238" s="463">
        <f t="shared" si="1797"/>
        <v>0</v>
      </c>
      <c r="E1238" s="463">
        <f t="shared" si="1797"/>
        <v>0</v>
      </c>
      <c r="F1238" s="463">
        <f t="shared" si="1797"/>
        <v>0</v>
      </c>
      <c r="G1238" s="463">
        <f t="shared" si="1797"/>
        <v>0</v>
      </c>
      <c r="H1238" s="463">
        <f t="shared" si="1797"/>
        <v>0</v>
      </c>
      <c r="I1238" s="463">
        <f t="shared" si="1797"/>
        <v>0</v>
      </c>
      <c r="J1238" s="463">
        <f t="shared" si="1797"/>
        <v>0</v>
      </c>
      <c r="K1238" s="463">
        <f t="shared" si="1797"/>
        <v>0</v>
      </c>
      <c r="L1238" s="493">
        <f t="shared" si="1797"/>
        <v>0</v>
      </c>
      <c r="M1238" s="117"/>
      <c r="N1238" s="117"/>
      <c r="O1238" s="117"/>
      <c r="P1238" s="117"/>
    </row>
    <row r="1239" spans="1:16" s="250" customFormat="1" ht="52.5" hidden="1" thickBot="1" x14ac:dyDescent="0.35">
      <c r="A1239" s="251" t="s">
        <v>16</v>
      </c>
      <c r="B1239" s="494">
        <f>B1243</f>
        <v>0</v>
      </c>
      <c r="C1239" s="494">
        <f t="shared" ref="C1239:L1239" si="1798">C1243</f>
        <v>0</v>
      </c>
      <c r="D1239" s="494">
        <f t="shared" si="1798"/>
        <v>0</v>
      </c>
      <c r="E1239" s="494">
        <f t="shared" si="1798"/>
        <v>0</v>
      </c>
      <c r="F1239" s="494">
        <f t="shared" si="1798"/>
        <v>0</v>
      </c>
      <c r="G1239" s="494">
        <f t="shared" si="1798"/>
        <v>0</v>
      </c>
      <c r="H1239" s="494">
        <f t="shared" si="1798"/>
        <v>0</v>
      </c>
      <c r="I1239" s="494">
        <f t="shared" si="1798"/>
        <v>0</v>
      </c>
      <c r="J1239" s="494">
        <f t="shared" si="1798"/>
        <v>0</v>
      </c>
      <c r="K1239" s="494">
        <f t="shared" si="1798"/>
        <v>0</v>
      </c>
      <c r="L1239" s="495">
        <f t="shared" si="1798"/>
        <v>0</v>
      </c>
      <c r="M1239" s="117"/>
      <c r="N1239" s="117"/>
      <c r="O1239" s="117"/>
      <c r="P1239" s="117"/>
    </row>
    <row r="1240" spans="1:16" s="122" customFormat="1" ht="26" x14ac:dyDescent="0.3">
      <c r="A1240" s="384" t="s">
        <v>610</v>
      </c>
      <c r="B1240" s="385">
        <f>B1242+B1243</f>
        <v>0</v>
      </c>
      <c r="C1240" s="385">
        <f t="shared" ref="C1240:L1240" si="1799">C1242+C1243</f>
        <v>0</v>
      </c>
      <c r="D1240" s="385">
        <f t="shared" si="1799"/>
        <v>0</v>
      </c>
      <c r="E1240" s="385">
        <f t="shared" si="1799"/>
        <v>0</v>
      </c>
      <c r="F1240" s="385">
        <f t="shared" si="1799"/>
        <v>0</v>
      </c>
      <c r="G1240" s="385">
        <f t="shared" si="1799"/>
        <v>0</v>
      </c>
      <c r="H1240" s="385">
        <f t="shared" si="1799"/>
        <v>0</v>
      </c>
      <c r="I1240" s="385">
        <f t="shared" si="1799"/>
        <v>0</v>
      </c>
      <c r="J1240" s="385">
        <f t="shared" si="1799"/>
        <v>0</v>
      </c>
      <c r="K1240" s="385">
        <f t="shared" si="1799"/>
        <v>0</v>
      </c>
      <c r="L1240" s="386">
        <f t="shared" si="1799"/>
        <v>0</v>
      </c>
      <c r="M1240" s="117"/>
      <c r="N1240" s="117"/>
      <c r="O1240" s="117"/>
      <c r="P1240" s="117"/>
    </row>
    <row r="1241" spans="1:16" s="467" customFormat="1" ht="13.5" thickBot="1" x14ac:dyDescent="0.35">
      <c r="A1241" s="547" t="s">
        <v>584</v>
      </c>
      <c r="B1241" s="545">
        <f>B1242+B1243</f>
        <v>0</v>
      </c>
      <c r="C1241" s="545">
        <f t="shared" ref="C1241" si="1800">C1242+C1243</f>
        <v>0</v>
      </c>
      <c r="D1241" s="545">
        <f t="shared" ref="D1241" si="1801">D1242+D1243</f>
        <v>0</v>
      </c>
      <c r="E1241" s="545">
        <f t="shared" ref="E1241" si="1802">E1242+E1243</f>
        <v>0</v>
      </c>
      <c r="F1241" s="545">
        <f t="shared" ref="F1241" si="1803">F1242+F1243</f>
        <v>0</v>
      </c>
      <c r="G1241" s="545">
        <f t="shared" ref="G1241" si="1804">G1242+G1243</f>
        <v>0</v>
      </c>
      <c r="H1241" s="545">
        <f t="shared" ref="H1241" si="1805">H1242+H1243</f>
        <v>0</v>
      </c>
      <c r="I1241" s="545">
        <f t="shared" ref="I1241" si="1806">I1242+I1243</f>
        <v>0</v>
      </c>
      <c r="J1241" s="545">
        <f t="shared" ref="J1241" si="1807">J1242+J1243</f>
        <v>0</v>
      </c>
      <c r="K1241" s="545">
        <f t="shared" ref="K1241" si="1808">K1242+K1243</f>
        <v>0</v>
      </c>
      <c r="L1241" s="546">
        <f t="shared" ref="L1241" si="1809">L1242+L1243</f>
        <v>0</v>
      </c>
      <c r="M1241" s="117"/>
      <c r="N1241" s="117"/>
      <c r="O1241" s="117"/>
      <c r="P1241" s="117"/>
    </row>
    <row r="1242" spans="1:16" s="122" customFormat="1" ht="13.5" hidden="1" thickBot="1" x14ac:dyDescent="0.35">
      <c r="A1242" s="148" t="s">
        <v>15</v>
      </c>
      <c r="B1242" s="149">
        <v>0</v>
      </c>
      <c r="C1242" s="149">
        <v>0</v>
      </c>
      <c r="D1242" s="149">
        <v>0</v>
      </c>
      <c r="E1242" s="149">
        <v>0</v>
      </c>
      <c r="F1242" s="149">
        <v>0</v>
      </c>
      <c r="G1242" s="149">
        <f>$B$911/6</f>
        <v>0</v>
      </c>
      <c r="H1242" s="149">
        <f t="shared" ref="H1242:L1242" si="1810">$B$911/6</f>
        <v>0</v>
      </c>
      <c r="I1242" s="149">
        <f t="shared" si="1810"/>
        <v>0</v>
      </c>
      <c r="J1242" s="149">
        <f t="shared" si="1810"/>
        <v>0</v>
      </c>
      <c r="K1242" s="149">
        <f t="shared" si="1810"/>
        <v>0</v>
      </c>
      <c r="L1242" s="178">
        <f t="shared" si="1810"/>
        <v>0</v>
      </c>
      <c r="M1242" s="117"/>
      <c r="N1242" s="117"/>
      <c r="O1242" s="117"/>
      <c r="P1242" s="117"/>
    </row>
    <row r="1243" spans="1:16" s="122" customFormat="1" ht="52.5" hidden="1" thickBot="1" x14ac:dyDescent="0.35">
      <c r="A1243" s="176" t="s">
        <v>16</v>
      </c>
      <c r="B1243" s="183">
        <v>0</v>
      </c>
      <c r="C1243" s="183">
        <v>0</v>
      </c>
      <c r="D1243" s="183">
        <v>0</v>
      </c>
      <c r="E1243" s="183">
        <v>0</v>
      </c>
      <c r="F1243" s="183">
        <v>0</v>
      </c>
      <c r="G1243" s="183">
        <f t="shared" ref="G1243:L1243" si="1811">$B$1243/6</f>
        <v>0</v>
      </c>
      <c r="H1243" s="183">
        <f t="shared" si="1811"/>
        <v>0</v>
      </c>
      <c r="I1243" s="183">
        <f t="shared" si="1811"/>
        <v>0</v>
      </c>
      <c r="J1243" s="183">
        <f t="shared" si="1811"/>
        <v>0</v>
      </c>
      <c r="K1243" s="183">
        <f t="shared" si="1811"/>
        <v>0</v>
      </c>
      <c r="L1243" s="184">
        <f t="shared" si="1811"/>
        <v>0</v>
      </c>
      <c r="M1243" s="117"/>
      <c r="N1243" s="117"/>
      <c r="O1243" s="117"/>
      <c r="P1243" s="117"/>
    </row>
    <row r="1244" spans="1:16" s="122" customFormat="1" ht="26" x14ac:dyDescent="0.3">
      <c r="A1244" s="447" t="s">
        <v>611</v>
      </c>
      <c r="B1244" s="652"/>
      <c r="C1244" s="652"/>
      <c r="D1244" s="652"/>
      <c r="E1244" s="652"/>
      <c r="F1244" s="652"/>
      <c r="G1244" s="652"/>
      <c r="H1244" s="652"/>
      <c r="I1244" s="652"/>
      <c r="J1244" s="652"/>
      <c r="K1244" s="652"/>
      <c r="L1244" s="653"/>
      <c r="M1244" s="117"/>
      <c r="N1244" s="117"/>
      <c r="O1244" s="117"/>
      <c r="P1244" s="117"/>
    </row>
    <row r="1245" spans="1:16" s="122" customFormat="1" ht="17.25" customHeight="1" x14ac:dyDescent="0.3">
      <c r="A1245" s="436" t="s">
        <v>9</v>
      </c>
      <c r="B1245" s="584">
        <f>B1249</f>
        <v>217500000</v>
      </c>
      <c r="C1245" s="584">
        <f t="shared" ref="C1245:L1245" si="1812">C1249</f>
        <v>0</v>
      </c>
      <c r="D1245" s="584">
        <f t="shared" si="1812"/>
        <v>0</v>
      </c>
      <c r="E1245" s="584">
        <f t="shared" si="1812"/>
        <v>0</v>
      </c>
      <c r="F1245" s="584">
        <f t="shared" si="1812"/>
        <v>0</v>
      </c>
      <c r="G1245" s="584">
        <f t="shared" si="1812"/>
        <v>36250000</v>
      </c>
      <c r="H1245" s="584">
        <f t="shared" si="1812"/>
        <v>36250000</v>
      </c>
      <c r="I1245" s="584">
        <f t="shared" si="1812"/>
        <v>36250000</v>
      </c>
      <c r="J1245" s="584">
        <f t="shared" si="1812"/>
        <v>36250000</v>
      </c>
      <c r="K1245" s="584">
        <f t="shared" si="1812"/>
        <v>36250000</v>
      </c>
      <c r="L1245" s="585">
        <f t="shared" si="1812"/>
        <v>36250000</v>
      </c>
      <c r="M1245" s="117"/>
      <c r="N1245" s="117"/>
      <c r="O1245" s="117"/>
      <c r="P1245" s="117"/>
    </row>
    <row r="1246" spans="1:16" hidden="1" x14ac:dyDescent="0.3">
      <c r="A1246" s="433" t="s">
        <v>10</v>
      </c>
      <c r="B1246" s="434"/>
      <c r="C1246" s="434"/>
      <c r="D1246" s="434"/>
      <c r="E1246" s="434"/>
      <c r="F1246" s="434"/>
      <c r="G1246" s="434"/>
      <c r="H1246" s="434"/>
      <c r="I1246" s="434"/>
      <c r="J1246" s="434"/>
      <c r="K1246" s="434"/>
      <c r="L1246" s="435"/>
    </row>
    <row r="1247" spans="1:16" hidden="1" x14ac:dyDescent="0.3">
      <c r="A1247" s="433" t="s">
        <v>11</v>
      </c>
      <c r="B1247" s="434"/>
      <c r="C1247" s="434"/>
      <c r="D1247" s="434"/>
      <c r="E1247" s="434"/>
      <c r="F1247" s="434"/>
      <c r="G1247" s="434"/>
      <c r="H1247" s="434"/>
      <c r="I1247" s="434"/>
      <c r="J1247" s="434"/>
      <c r="K1247" s="434"/>
      <c r="L1247" s="435"/>
    </row>
    <row r="1248" spans="1:16" ht="26" hidden="1" x14ac:dyDescent="0.3">
      <c r="A1248" s="433" t="s">
        <v>12</v>
      </c>
      <c r="B1248" s="434"/>
      <c r="C1248" s="434"/>
      <c r="D1248" s="434"/>
      <c r="E1248" s="434"/>
      <c r="F1248" s="434"/>
      <c r="G1248" s="434"/>
      <c r="H1248" s="434"/>
      <c r="I1248" s="434"/>
      <c r="J1248" s="434"/>
      <c r="K1248" s="434"/>
      <c r="L1248" s="435"/>
    </row>
    <row r="1249" spans="1:16" s="122" customFormat="1" x14ac:dyDescent="0.3">
      <c r="A1249" s="436" t="s">
        <v>13</v>
      </c>
      <c r="B1249" s="584">
        <f>B1251+B1252</f>
        <v>217500000</v>
      </c>
      <c r="C1249" s="584">
        <f t="shared" ref="C1249:L1249" si="1813">C1251+C1252</f>
        <v>0</v>
      </c>
      <c r="D1249" s="584">
        <f t="shared" si="1813"/>
        <v>0</v>
      </c>
      <c r="E1249" s="584">
        <f t="shared" si="1813"/>
        <v>0</v>
      </c>
      <c r="F1249" s="584">
        <f t="shared" si="1813"/>
        <v>0</v>
      </c>
      <c r="G1249" s="584">
        <f t="shared" si="1813"/>
        <v>36250000</v>
      </c>
      <c r="H1249" s="584">
        <f t="shared" si="1813"/>
        <v>36250000</v>
      </c>
      <c r="I1249" s="584">
        <f t="shared" si="1813"/>
        <v>36250000</v>
      </c>
      <c r="J1249" s="584">
        <f t="shared" si="1813"/>
        <v>36250000</v>
      </c>
      <c r="K1249" s="584">
        <f t="shared" si="1813"/>
        <v>36250000</v>
      </c>
      <c r="L1249" s="585">
        <f t="shared" si="1813"/>
        <v>36250000</v>
      </c>
      <c r="M1249" s="117"/>
      <c r="N1249" s="117"/>
      <c r="O1249" s="117"/>
      <c r="P1249" s="117"/>
    </row>
    <row r="1250" spans="1:16" x14ac:dyDescent="0.3">
      <c r="A1250" s="433" t="s">
        <v>14</v>
      </c>
      <c r="B1250" s="434"/>
      <c r="C1250" s="434"/>
      <c r="D1250" s="434"/>
      <c r="E1250" s="434"/>
      <c r="F1250" s="434"/>
      <c r="G1250" s="434"/>
      <c r="H1250" s="434"/>
      <c r="I1250" s="434"/>
      <c r="J1250" s="434"/>
      <c r="K1250" s="434"/>
      <c r="L1250" s="435"/>
    </row>
    <row r="1251" spans="1:16" hidden="1" x14ac:dyDescent="0.3">
      <c r="A1251" s="433" t="s">
        <v>15</v>
      </c>
      <c r="B1251" s="437">
        <f t="shared" ref="B1251:L1251" si="1814">B1242+B1264+B1260</f>
        <v>0</v>
      </c>
      <c r="C1251" s="437">
        <f t="shared" si="1814"/>
        <v>0</v>
      </c>
      <c r="D1251" s="437">
        <f t="shared" si="1814"/>
        <v>0</v>
      </c>
      <c r="E1251" s="437">
        <f t="shared" si="1814"/>
        <v>0</v>
      </c>
      <c r="F1251" s="437">
        <f t="shared" si="1814"/>
        <v>0</v>
      </c>
      <c r="G1251" s="437">
        <f t="shared" si="1814"/>
        <v>0</v>
      </c>
      <c r="H1251" s="437">
        <f t="shared" si="1814"/>
        <v>0</v>
      </c>
      <c r="I1251" s="437">
        <f t="shared" si="1814"/>
        <v>0</v>
      </c>
      <c r="J1251" s="437">
        <f t="shared" si="1814"/>
        <v>0</v>
      </c>
      <c r="K1251" s="437">
        <f t="shared" si="1814"/>
        <v>0</v>
      </c>
      <c r="L1251" s="438">
        <f t="shared" si="1814"/>
        <v>0</v>
      </c>
    </row>
    <row r="1252" spans="1:16" ht="52.5" thickBot="1" x14ac:dyDescent="0.35">
      <c r="A1252" s="440" t="s">
        <v>16</v>
      </c>
      <c r="B1252" s="441">
        <f t="shared" ref="B1252:L1252" si="1815">B1243+B1265+B1261</f>
        <v>217500000</v>
      </c>
      <c r="C1252" s="441">
        <f t="shared" si="1815"/>
        <v>0</v>
      </c>
      <c r="D1252" s="441">
        <f t="shared" si="1815"/>
        <v>0</v>
      </c>
      <c r="E1252" s="441">
        <f t="shared" si="1815"/>
        <v>0</v>
      </c>
      <c r="F1252" s="441">
        <f t="shared" si="1815"/>
        <v>0</v>
      </c>
      <c r="G1252" s="441">
        <f t="shared" si="1815"/>
        <v>36250000</v>
      </c>
      <c r="H1252" s="441">
        <f t="shared" si="1815"/>
        <v>36250000</v>
      </c>
      <c r="I1252" s="441">
        <f t="shared" si="1815"/>
        <v>36250000</v>
      </c>
      <c r="J1252" s="441">
        <f t="shared" si="1815"/>
        <v>36250000</v>
      </c>
      <c r="K1252" s="441">
        <f t="shared" si="1815"/>
        <v>36250000</v>
      </c>
      <c r="L1252" s="442">
        <f t="shared" si="1815"/>
        <v>36250000</v>
      </c>
    </row>
    <row r="1253" spans="1:16" s="397" customFormat="1" x14ac:dyDescent="0.3">
      <c r="A1253" s="454" t="s">
        <v>461</v>
      </c>
      <c r="B1253" s="455"/>
      <c r="C1253" s="455"/>
      <c r="D1253" s="455"/>
      <c r="E1253" s="455"/>
      <c r="F1253" s="455"/>
      <c r="G1253" s="455"/>
      <c r="H1253" s="455"/>
      <c r="I1253" s="455"/>
      <c r="J1253" s="455"/>
      <c r="K1253" s="455"/>
      <c r="L1253" s="456"/>
      <c r="M1253" s="117"/>
      <c r="N1253" s="117"/>
      <c r="O1253" s="117"/>
      <c r="P1253" s="117"/>
    </row>
    <row r="1254" spans="1:16" s="397" customFormat="1" x14ac:dyDescent="0.3">
      <c r="A1254" s="252" t="s">
        <v>462</v>
      </c>
      <c r="B1254" s="248"/>
      <c r="C1254" s="248"/>
      <c r="D1254" s="248"/>
      <c r="E1254" s="248"/>
      <c r="F1254" s="248"/>
      <c r="G1254" s="248"/>
      <c r="H1254" s="248"/>
      <c r="I1254" s="248"/>
      <c r="J1254" s="248"/>
      <c r="K1254" s="248"/>
      <c r="L1254" s="249"/>
      <c r="M1254" s="117"/>
      <c r="N1254" s="117"/>
      <c r="O1254" s="117"/>
      <c r="P1254" s="117"/>
    </row>
    <row r="1255" spans="1:16" s="467" customFormat="1" x14ac:dyDescent="0.3">
      <c r="A1255" s="502" t="s">
        <v>584</v>
      </c>
      <c r="B1255" s="451">
        <f>B1259+B1263</f>
        <v>217500000</v>
      </c>
      <c r="C1255" s="451">
        <f t="shared" ref="C1255:L1255" si="1816">C1259+C1263</f>
        <v>0</v>
      </c>
      <c r="D1255" s="451">
        <f t="shared" si="1816"/>
        <v>0</v>
      </c>
      <c r="E1255" s="451">
        <f t="shared" si="1816"/>
        <v>0</v>
      </c>
      <c r="F1255" s="451">
        <f t="shared" si="1816"/>
        <v>0</v>
      </c>
      <c r="G1255" s="451">
        <f t="shared" si="1816"/>
        <v>36250000</v>
      </c>
      <c r="H1255" s="451">
        <f t="shared" si="1816"/>
        <v>36250000</v>
      </c>
      <c r="I1255" s="451">
        <f t="shared" si="1816"/>
        <v>36250000</v>
      </c>
      <c r="J1255" s="451">
        <f t="shared" si="1816"/>
        <v>36250000</v>
      </c>
      <c r="K1255" s="451">
        <f t="shared" si="1816"/>
        <v>36250000</v>
      </c>
      <c r="L1255" s="479">
        <f t="shared" si="1816"/>
        <v>36250000</v>
      </c>
      <c r="M1255" s="117"/>
      <c r="N1255" s="117"/>
      <c r="O1255" s="117"/>
      <c r="P1255" s="117"/>
    </row>
    <row r="1256" spans="1:16" s="122" customFormat="1" hidden="1" x14ac:dyDescent="0.3">
      <c r="A1256" s="252" t="s">
        <v>15</v>
      </c>
      <c r="B1256" s="463">
        <f>B1260+B1264</f>
        <v>0</v>
      </c>
      <c r="C1256" s="463">
        <f t="shared" ref="C1256:L1256" si="1817">C1260+C1264</f>
        <v>0</v>
      </c>
      <c r="D1256" s="463">
        <f t="shared" si="1817"/>
        <v>0</v>
      </c>
      <c r="E1256" s="463">
        <f t="shared" si="1817"/>
        <v>0</v>
      </c>
      <c r="F1256" s="463">
        <f t="shared" si="1817"/>
        <v>0</v>
      </c>
      <c r="G1256" s="463">
        <f t="shared" si="1817"/>
        <v>0</v>
      </c>
      <c r="H1256" s="463">
        <f t="shared" si="1817"/>
        <v>0</v>
      </c>
      <c r="I1256" s="463">
        <f t="shared" si="1817"/>
        <v>0</v>
      </c>
      <c r="J1256" s="463">
        <f t="shared" si="1817"/>
        <v>0</v>
      </c>
      <c r="K1256" s="463">
        <f t="shared" si="1817"/>
        <v>0</v>
      </c>
      <c r="L1256" s="493">
        <f t="shared" si="1817"/>
        <v>0</v>
      </c>
      <c r="M1256" s="117"/>
      <c r="N1256" s="117"/>
      <c r="O1256" s="117"/>
      <c r="P1256" s="117"/>
    </row>
    <row r="1257" spans="1:16" s="122" customFormat="1" ht="52.5" thickBot="1" x14ac:dyDescent="0.35">
      <c r="A1257" s="251" t="s">
        <v>16</v>
      </c>
      <c r="B1257" s="494">
        <f>B1261+B1265</f>
        <v>217500000</v>
      </c>
      <c r="C1257" s="494">
        <f t="shared" ref="C1257:L1257" si="1818">C1261+C1265</f>
        <v>0</v>
      </c>
      <c r="D1257" s="494">
        <f t="shared" si="1818"/>
        <v>0</v>
      </c>
      <c r="E1257" s="494">
        <f t="shared" si="1818"/>
        <v>0</v>
      </c>
      <c r="F1257" s="494">
        <f t="shared" si="1818"/>
        <v>0</v>
      </c>
      <c r="G1257" s="494">
        <f t="shared" si="1818"/>
        <v>36250000</v>
      </c>
      <c r="H1257" s="494">
        <f t="shared" si="1818"/>
        <v>36250000</v>
      </c>
      <c r="I1257" s="494">
        <f t="shared" si="1818"/>
        <v>36250000</v>
      </c>
      <c r="J1257" s="494">
        <f t="shared" si="1818"/>
        <v>36250000</v>
      </c>
      <c r="K1257" s="494">
        <f t="shared" si="1818"/>
        <v>36250000</v>
      </c>
      <c r="L1257" s="495">
        <f t="shared" si="1818"/>
        <v>36250000</v>
      </c>
      <c r="M1257" s="117"/>
      <c r="N1257" s="117"/>
      <c r="O1257" s="117"/>
      <c r="P1257" s="117"/>
    </row>
    <row r="1258" spans="1:16" s="122" customFormat="1" ht="26" x14ac:dyDescent="0.3">
      <c r="A1258" s="384" t="s">
        <v>612</v>
      </c>
      <c r="B1258" s="385">
        <f>B1260+B1261</f>
        <v>0</v>
      </c>
      <c r="C1258" s="385">
        <f t="shared" ref="C1258:L1258" si="1819">C1260+C1261</f>
        <v>0</v>
      </c>
      <c r="D1258" s="385">
        <f t="shared" si="1819"/>
        <v>0</v>
      </c>
      <c r="E1258" s="385">
        <f t="shared" si="1819"/>
        <v>0</v>
      </c>
      <c r="F1258" s="385">
        <f t="shared" si="1819"/>
        <v>0</v>
      </c>
      <c r="G1258" s="385">
        <f t="shared" si="1819"/>
        <v>0</v>
      </c>
      <c r="H1258" s="385">
        <f t="shared" si="1819"/>
        <v>0</v>
      </c>
      <c r="I1258" s="385">
        <f t="shared" si="1819"/>
        <v>0</v>
      </c>
      <c r="J1258" s="385">
        <f t="shared" si="1819"/>
        <v>0</v>
      </c>
      <c r="K1258" s="385">
        <f t="shared" si="1819"/>
        <v>0</v>
      </c>
      <c r="L1258" s="386">
        <f t="shared" si="1819"/>
        <v>0</v>
      </c>
      <c r="M1258" s="117"/>
      <c r="N1258" s="117"/>
      <c r="O1258" s="117"/>
      <c r="P1258" s="117"/>
    </row>
    <row r="1259" spans="1:16" s="467" customFormat="1" x14ac:dyDescent="0.3">
      <c r="A1259" s="547" t="s">
        <v>584</v>
      </c>
      <c r="B1259" s="545">
        <f>B1260+B1261</f>
        <v>0</v>
      </c>
      <c r="C1259" s="545">
        <f t="shared" ref="C1259" si="1820">C1260+C1261</f>
        <v>0</v>
      </c>
      <c r="D1259" s="545">
        <f t="shared" ref="D1259" si="1821">D1260+D1261</f>
        <v>0</v>
      </c>
      <c r="E1259" s="545">
        <f t="shared" ref="E1259" si="1822">E1260+E1261</f>
        <v>0</v>
      </c>
      <c r="F1259" s="545">
        <f t="shared" ref="F1259" si="1823">F1260+F1261</f>
        <v>0</v>
      </c>
      <c r="G1259" s="545">
        <f t="shared" ref="G1259" si="1824">G1260+G1261</f>
        <v>0</v>
      </c>
      <c r="H1259" s="545">
        <f t="shared" ref="H1259" si="1825">H1260+H1261</f>
        <v>0</v>
      </c>
      <c r="I1259" s="545">
        <f t="shared" ref="I1259" si="1826">I1260+I1261</f>
        <v>0</v>
      </c>
      <c r="J1259" s="545">
        <f t="shared" ref="J1259" si="1827">J1260+J1261</f>
        <v>0</v>
      </c>
      <c r="K1259" s="545">
        <f t="shared" ref="K1259" si="1828">K1260+K1261</f>
        <v>0</v>
      </c>
      <c r="L1259" s="546">
        <f t="shared" ref="L1259" si="1829">L1260+L1261</f>
        <v>0</v>
      </c>
      <c r="M1259" s="117"/>
      <c r="N1259" s="117"/>
      <c r="O1259" s="117"/>
      <c r="P1259" s="117"/>
    </row>
    <row r="1260" spans="1:16" s="122" customFormat="1" hidden="1" x14ac:dyDescent="0.3">
      <c r="A1260" s="148" t="s">
        <v>15</v>
      </c>
      <c r="B1260" s="149">
        <v>0</v>
      </c>
      <c r="C1260" s="149">
        <v>0</v>
      </c>
      <c r="D1260" s="149">
        <v>0</v>
      </c>
      <c r="E1260" s="149">
        <v>0</v>
      </c>
      <c r="F1260" s="149">
        <v>0</v>
      </c>
      <c r="G1260" s="149">
        <f>$B$911/6</f>
        <v>0</v>
      </c>
      <c r="H1260" s="149">
        <f t="shared" ref="H1260:L1260" si="1830">$B$911/6</f>
        <v>0</v>
      </c>
      <c r="I1260" s="149">
        <f t="shared" si="1830"/>
        <v>0</v>
      </c>
      <c r="J1260" s="149">
        <f t="shared" si="1830"/>
        <v>0</v>
      </c>
      <c r="K1260" s="149">
        <f t="shared" si="1830"/>
        <v>0</v>
      </c>
      <c r="L1260" s="178">
        <f t="shared" si="1830"/>
        <v>0</v>
      </c>
      <c r="M1260" s="117"/>
      <c r="N1260" s="117"/>
      <c r="O1260" s="117"/>
      <c r="P1260" s="117"/>
    </row>
    <row r="1261" spans="1:16" s="122" customFormat="1" ht="52" hidden="1" x14ac:dyDescent="0.3">
      <c r="A1261" s="148" t="s">
        <v>16</v>
      </c>
      <c r="B1261" s="149">
        <v>0</v>
      </c>
      <c r="C1261" s="149">
        <v>0</v>
      </c>
      <c r="D1261" s="149">
        <v>0</v>
      </c>
      <c r="E1261" s="149">
        <v>0</v>
      </c>
      <c r="F1261" s="149">
        <v>0</v>
      </c>
      <c r="G1261" s="149">
        <f>$B$1261/6</f>
        <v>0</v>
      </c>
      <c r="H1261" s="149">
        <f t="shared" ref="H1261:L1261" si="1831">$B$1261/6</f>
        <v>0</v>
      </c>
      <c r="I1261" s="149">
        <f t="shared" si="1831"/>
        <v>0</v>
      </c>
      <c r="J1261" s="149">
        <f t="shared" si="1831"/>
        <v>0</v>
      </c>
      <c r="K1261" s="149">
        <f t="shared" si="1831"/>
        <v>0</v>
      </c>
      <c r="L1261" s="178">
        <f t="shared" si="1831"/>
        <v>0</v>
      </c>
      <c r="M1261" s="117"/>
      <c r="N1261" s="117"/>
      <c r="O1261" s="117"/>
      <c r="P1261" s="117"/>
    </row>
    <row r="1262" spans="1:16" s="122" customFormat="1" ht="51" customHeight="1" x14ac:dyDescent="0.3">
      <c r="A1262" s="180" t="s">
        <v>613</v>
      </c>
      <c r="B1262" s="181">
        <f>B1264+B1265</f>
        <v>217500000</v>
      </c>
      <c r="C1262" s="181">
        <f t="shared" ref="C1262:L1262" si="1832">C1264+C1265</f>
        <v>0</v>
      </c>
      <c r="D1262" s="181">
        <f t="shared" si="1832"/>
        <v>0</v>
      </c>
      <c r="E1262" s="181">
        <f t="shared" si="1832"/>
        <v>0</v>
      </c>
      <c r="F1262" s="181">
        <f t="shared" si="1832"/>
        <v>0</v>
      </c>
      <c r="G1262" s="181">
        <f t="shared" si="1832"/>
        <v>36250000</v>
      </c>
      <c r="H1262" s="181">
        <f t="shared" si="1832"/>
        <v>36250000</v>
      </c>
      <c r="I1262" s="181">
        <f t="shared" si="1832"/>
        <v>36250000</v>
      </c>
      <c r="J1262" s="181">
        <f t="shared" si="1832"/>
        <v>36250000</v>
      </c>
      <c r="K1262" s="181">
        <f t="shared" si="1832"/>
        <v>36250000</v>
      </c>
      <c r="L1262" s="182">
        <f t="shared" si="1832"/>
        <v>36250000</v>
      </c>
      <c r="M1262" s="117"/>
      <c r="N1262" s="117"/>
      <c r="O1262" s="117"/>
      <c r="P1262" s="117"/>
    </row>
    <row r="1263" spans="1:16" s="467" customFormat="1" x14ac:dyDescent="0.3">
      <c r="A1263" s="547" t="s">
        <v>584</v>
      </c>
      <c r="B1263" s="545">
        <f>B1264+B1265</f>
        <v>217500000</v>
      </c>
      <c r="C1263" s="545">
        <f t="shared" ref="C1263" si="1833">C1264+C1265</f>
        <v>0</v>
      </c>
      <c r="D1263" s="545">
        <f t="shared" ref="D1263" si="1834">D1264+D1265</f>
        <v>0</v>
      </c>
      <c r="E1263" s="545">
        <f t="shared" ref="E1263" si="1835">E1264+E1265</f>
        <v>0</v>
      </c>
      <c r="F1263" s="545">
        <f t="shared" ref="F1263" si="1836">F1264+F1265</f>
        <v>0</v>
      </c>
      <c r="G1263" s="545">
        <f t="shared" ref="G1263" si="1837">G1264+G1265</f>
        <v>36250000</v>
      </c>
      <c r="H1263" s="545">
        <f t="shared" ref="H1263" si="1838">H1264+H1265</f>
        <v>36250000</v>
      </c>
      <c r="I1263" s="545">
        <f t="shared" ref="I1263" si="1839">I1264+I1265</f>
        <v>36250000</v>
      </c>
      <c r="J1263" s="545">
        <f t="shared" ref="J1263" si="1840">J1264+J1265</f>
        <v>36250000</v>
      </c>
      <c r="K1263" s="545">
        <f t="shared" ref="K1263" si="1841">K1264+K1265</f>
        <v>36250000</v>
      </c>
      <c r="L1263" s="546">
        <f t="shared" ref="L1263" si="1842">L1264+L1265</f>
        <v>36250000</v>
      </c>
      <c r="M1263" s="117"/>
      <c r="N1263" s="117"/>
      <c r="O1263" s="117"/>
      <c r="P1263" s="117"/>
    </row>
    <row r="1264" spans="1:16" s="122" customFormat="1" hidden="1" x14ac:dyDescent="0.3">
      <c r="A1264" s="148" t="s">
        <v>15</v>
      </c>
      <c r="B1264" s="149">
        <v>0</v>
      </c>
      <c r="C1264" s="149">
        <v>0</v>
      </c>
      <c r="D1264" s="149">
        <v>0</v>
      </c>
      <c r="E1264" s="149">
        <v>0</v>
      </c>
      <c r="F1264" s="149">
        <v>0</v>
      </c>
      <c r="G1264" s="149">
        <f>$B$1264/6</f>
        <v>0</v>
      </c>
      <c r="H1264" s="149">
        <f t="shared" ref="H1264:L1264" si="1843">$B$1264/6</f>
        <v>0</v>
      </c>
      <c r="I1264" s="149">
        <f t="shared" si="1843"/>
        <v>0</v>
      </c>
      <c r="J1264" s="149">
        <f t="shared" si="1843"/>
        <v>0</v>
      </c>
      <c r="K1264" s="149">
        <f t="shared" si="1843"/>
        <v>0</v>
      </c>
      <c r="L1264" s="178">
        <f t="shared" si="1843"/>
        <v>0</v>
      </c>
      <c r="M1264" s="117"/>
      <c r="N1264" s="117"/>
      <c r="O1264" s="117"/>
      <c r="P1264" s="117"/>
    </row>
    <row r="1265" spans="1:16" s="122" customFormat="1" ht="52.5" thickBot="1" x14ac:dyDescent="0.35">
      <c r="A1265" s="176" t="s">
        <v>16</v>
      </c>
      <c r="B1265" s="183">
        <f>'3.PIELIKUMS'!J149</f>
        <v>217500000</v>
      </c>
      <c r="C1265" s="183">
        <v>0</v>
      </c>
      <c r="D1265" s="183">
        <v>0</v>
      </c>
      <c r="E1265" s="183">
        <v>0</v>
      </c>
      <c r="F1265" s="183">
        <v>0</v>
      </c>
      <c r="G1265" s="183">
        <f>$B$1265/6</f>
        <v>36250000</v>
      </c>
      <c r="H1265" s="183">
        <f t="shared" ref="H1265:L1265" si="1844">$B$1265/6</f>
        <v>36250000</v>
      </c>
      <c r="I1265" s="183">
        <f t="shared" si="1844"/>
        <v>36250000</v>
      </c>
      <c r="J1265" s="183">
        <f t="shared" si="1844"/>
        <v>36250000</v>
      </c>
      <c r="K1265" s="183">
        <f t="shared" si="1844"/>
        <v>36250000</v>
      </c>
      <c r="L1265" s="184">
        <f t="shared" si="1844"/>
        <v>36250000</v>
      </c>
      <c r="M1265" s="117"/>
      <c r="N1265" s="117"/>
      <c r="O1265" s="117"/>
      <c r="P1265" s="117"/>
    </row>
    <row r="1266" spans="1:16" s="122" customFormat="1" ht="26" x14ac:dyDescent="0.3">
      <c r="A1266" s="447" t="s">
        <v>614</v>
      </c>
      <c r="B1266" s="652"/>
      <c r="C1266" s="652"/>
      <c r="D1266" s="652"/>
      <c r="E1266" s="652"/>
      <c r="F1266" s="652"/>
      <c r="G1266" s="652"/>
      <c r="H1266" s="652"/>
      <c r="I1266" s="652"/>
      <c r="J1266" s="652"/>
      <c r="K1266" s="652"/>
      <c r="L1266" s="653"/>
      <c r="M1266" s="117"/>
      <c r="N1266" s="117"/>
      <c r="O1266" s="117"/>
      <c r="P1266" s="117"/>
    </row>
    <row r="1267" spans="1:16" s="122" customFormat="1" ht="17.25" customHeight="1" x14ac:dyDescent="0.3">
      <c r="A1267" s="436" t="s">
        <v>9</v>
      </c>
      <c r="B1267" s="584">
        <f>B1271</f>
        <v>1740000</v>
      </c>
      <c r="C1267" s="584">
        <f t="shared" ref="C1267:L1267" si="1845">C1271</f>
        <v>0</v>
      </c>
      <c r="D1267" s="584">
        <f t="shared" si="1845"/>
        <v>0</v>
      </c>
      <c r="E1267" s="584">
        <f t="shared" si="1845"/>
        <v>0</v>
      </c>
      <c r="F1267" s="584">
        <f t="shared" si="1845"/>
        <v>0</v>
      </c>
      <c r="G1267" s="584">
        <f t="shared" si="1845"/>
        <v>290000</v>
      </c>
      <c r="H1267" s="584">
        <f t="shared" si="1845"/>
        <v>290000</v>
      </c>
      <c r="I1267" s="584">
        <f t="shared" si="1845"/>
        <v>290000</v>
      </c>
      <c r="J1267" s="584">
        <f t="shared" si="1845"/>
        <v>290000</v>
      </c>
      <c r="K1267" s="584">
        <f t="shared" si="1845"/>
        <v>290000</v>
      </c>
      <c r="L1267" s="585">
        <f t="shared" si="1845"/>
        <v>290000</v>
      </c>
      <c r="M1267" s="117"/>
      <c r="N1267" s="117"/>
      <c r="O1267" s="117"/>
      <c r="P1267" s="117"/>
    </row>
    <row r="1268" spans="1:16" hidden="1" x14ac:dyDescent="0.3">
      <c r="A1268" s="433" t="s">
        <v>10</v>
      </c>
      <c r="B1268" s="434"/>
      <c r="C1268" s="434"/>
      <c r="D1268" s="434"/>
      <c r="E1268" s="434"/>
      <c r="F1268" s="434"/>
      <c r="G1268" s="434"/>
      <c r="H1268" s="434"/>
      <c r="I1268" s="434"/>
      <c r="J1268" s="434"/>
      <c r="K1268" s="434"/>
      <c r="L1268" s="435"/>
    </row>
    <row r="1269" spans="1:16" hidden="1" x14ac:dyDescent="0.3">
      <c r="A1269" s="433" t="s">
        <v>11</v>
      </c>
      <c r="B1269" s="434"/>
      <c r="C1269" s="434"/>
      <c r="D1269" s="434"/>
      <c r="E1269" s="434"/>
      <c r="F1269" s="434"/>
      <c r="G1269" s="434"/>
      <c r="H1269" s="434"/>
      <c r="I1269" s="434"/>
      <c r="J1269" s="434"/>
      <c r="K1269" s="434"/>
      <c r="L1269" s="435"/>
    </row>
    <row r="1270" spans="1:16" ht="26" hidden="1" x14ac:dyDescent="0.3">
      <c r="A1270" s="433" t="s">
        <v>12</v>
      </c>
      <c r="B1270" s="434"/>
      <c r="C1270" s="434"/>
      <c r="D1270" s="434"/>
      <c r="E1270" s="434"/>
      <c r="F1270" s="434"/>
      <c r="G1270" s="434"/>
      <c r="H1270" s="434"/>
      <c r="I1270" s="434"/>
      <c r="J1270" s="434"/>
      <c r="K1270" s="434"/>
      <c r="L1270" s="435"/>
    </row>
    <row r="1271" spans="1:16" s="122" customFormat="1" x14ac:dyDescent="0.3">
      <c r="A1271" s="436" t="s">
        <v>13</v>
      </c>
      <c r="B1271" s="584">
        <f>B1273+B1274</f>
        <v>1740000</v>
      </c>
      <c r="C1271" s="584">
        <f t="shared" ref="C1271:L1271" si="1846">C1273+C1274</f>
        <v>0</v>
      </c>
      <c r="D1271" s="584">
        <f t="shared" si="1846"/>
        <v>0</v>
      </c>
      <c r="E1271" s="584">
        <f t="shared" si="1846"/>
        <v>0</v>
      </c>
      <c r="F1271" s="584">
        <f t="shared" si="1846"/>
        <v>0</v>
      </c>
      <c r="G1271" s="584">
        <f t="shared" si="1846"/>
        <v>290000</v>
      </c>
      <c r="H1271" s="584">
        <f t="shared" si="1846"/>
        <v>290000</v>
      </c>
      <c r="I1271" s="584">
        <f t="shared" si="1846"/>
        <v>290000</v>
      </c>
      <c r="J1271" s="584">
        <f t="shared" si="1846"/>
        <v>290000</v>
      </c>
      <c r="K1271" s="584">
        <f t="shared" si="1846"/>
        <v>290000</v>
      </c>
      <c r="L1271" s="585">
        <f t="shared" si="1846"/>
        <v>290000</v>
      </c>
      <c r="M1271" s="117"/>
      <c r="N1271" s="117"/>
      <c r="O1271" s="117"/>
      <c r="P1271" s="117"/>
    </row>
    <row r="1272" spans="1:16" x14ac:dyDescent="0.3">
      <c r="A1272" s="433" t="s">
        <v>14</v>
      </c>
      <c r="B1272" s="434"/>
      <c r="C1272" s="434"/>
      <c r="D1272" s="434"/>
      <c r="E1272" s="434"/>
      <c r="F1272" s="434"/>
      <c r="G1272" s="434"/>
      <c r="H1272" s="434"/>
      <c r="I1272" s="434"/>
      <c r="J1272" s="434"/>
      <c r="K1272" s="434"/>
      <c r="L1272" s="435"/>
    </row>
    <row r="1273" spans="1:16" hidden="1" x14ac:dyDescent="0.3">
      <c r="A1273" s="433" t="s">
        <v>15</v>
      </c>
      <c r="B1273" s="437">
        <f>B1282</f>
        <v>0</v>
      </c>
      <c r="C1273" s="437">
        <f t="shared" ref="C1273:L1273" si="1847">C1282</f>
        <v>0</v>
      </c>
      <c r="D1273" s="437">
        <f t="shared" si="1847"/>
        <v>0</v>
      </c>
      <c r="E1273" s="437">
        <f t="shared" si="1847"/>
        <v>0</v>
      </c>
      <c r="F1273" s="437">
        <f t="shared" si="1847"/>
        <v>0</v>
      </c>
      <c r="G1273" s="437">
        <f t="shared" si="1847"/>
        <v>0</v>
      </c>
      <c r="H1273" s="437">
        <f t="shared" si="1847"/>
        <v>0</v>
      </c>
      <c r="I1273" s="437">
        <f t="shared" si="1847"/>
        <v>0</v>
      </c>
      <c r="J1273" s="437">
        <f t="shared" si="1847"/>
        <v>0</v>
      </c>
      <c r="K1273" s="437">
        <f t="shared" si="1847"/>
        <v>0</v>
      </c>
      <c r="L1273" s="438">
        <f t="shared" si="1847"/>
        <v>0</v>
      </c>
    </row>
    <row r="1274" spans="1:16" ht="52.5" thickBot="1" x14ac:dyDescent="0.35">
      <c r="A1274" s="440" t="s">
        <v>16</v>
      </c>
      <c r="B1274" s="441">
        <f>B1283</f>
        <v>1740000</v>
      </c>
      <c r="C1274" s="441">
        <f t="shared" ref="C1274:L1274" si="1848">C1283</f>
        <v>0</v>
      </c>
      <c r="D1274" s="441">
        <f t="shared" si="1848"/>
        <v>0</v>
      </c>
      <c r="E1274" s="441">
        <f t="shared" si="1848"/>
        <v>0</v>
      </c>
      <c r="F1274" s="441">
        <f t="shared" si="1848"/>
        <v>0</v>
      </c>
      <c r="G1274" s="441">
        <f t="shared" si="1848"/>
        <v>290000</v>
      </c>
      <c r="H1274" s="441">
        <f t="shared" si="1848"/>
        <v>290000</v>
      </c>
      <c r="I1274" s="441">
        <f t="shared" si="1848"/>
        <v>290000</v>
      </c>
      <c r="J1274" s="441">
        <f t="shared" si="1848"/>
        <v>290000</v>
      </c>
      <c r="K1274" s="441">
        <f t="shared" si="1848"/>
        <v>290000</v>
      </c>
      <c r="L1274" s="442">
        <f t="shared" si="1848"/>
        <v>290000</v>
      </c>
    </row>
    <row r="1275" spans="1:16" s="397" customFormat="1" x14ac:dyDescent="0.3">
      <c r="A1275" s="454" t="s">
        <v>461</v>
      </c>
      <c r="B1275" s="455"/>
      <c r="C1275" s="455"/>
      <c r="D1275" s="455"/>
      <c r="E1275" s="455"/>
      <c r="F1275" s="455"/>
      <c r="G1275" s="455"/>
      <c r="H1275" s="455"/>
      <c r="I1275" s="455"/>
      <c r="J1275" s="455"/>
      <c r="K1275" s="455"/>
      <c r="L1275" s="456"/>
      <c r="M1275" s="117"/>
      <c r="N1275" s="117"/>
      <c r="O1275" s="117"/>
      <c r="P1275" s="117"/>
    </row>
    <row r="1276" spans="1:16" s="397" customFormat="1" x14ac:dyDescent="0.3">
      <c r="A1276" s="252" t="s">
        <v>462</v>
      </c>
      <c r="B1276" s="248"/>
      <c r="C1276" s="248"/>
      <c r="D1276" s="248"/>
      <c r="E1276" s="248"/>
      <c r="F1276" s="248"/>
      <c r="G1276" s="248"/>
      <c r="H1276" s="248"/>
      <c r="I1276" s="248"/>
      <c r="J1276" s="248"/>
      <c r="K1276" s="248"/>
      <c r="L1276" s="249"/>
      <c r="M1276" s="117"/>
      <c r="N1276" s="117"/>
      <c r="O1276" s="117"/>
      <c r="P1276" s="117"/>
    </row>
    <row r="1277" spans="1:16" s="466" customFormat="1" x14ac:dyDescent="0.3">
      <c r="A1277" s="502" t="s">
        <v>584</v>
      </c>
      <c r="B1277" s="451">
        <f>B1278+B1279</f>
        <v>1740000</v>
      </c>
      <c r="C1277" s="451">
        <f t="shared" ref="C1277:L1277" si="1849">C1278+C1279</f>
        <v>0</v>
      </c>
      <c r="D1277" s="451">
        <f t="shared" si="1849"/>
        <v>0</v>
      </c>
      <c r="E1277" s="451">
        <f t="shared" si="1849"/>
        <v>0</v>
      </c>
      <c r="F1277" s="451">
        <f t="shared" si="1849"/>
        <v>0</v>
      </c>
      <c r="G1277" s="451">
        <f t="shared" si="1849"/>
        <v>290000</v>
      </c>
      <c r="H1277" s="451">
        <f t="shared" si="1849"/>
        <v>290000</v>
      </c>
      <c r="I1277" s="451">
        <f t="shared" si="1849"/>
        <v>290000</v>
      </c>
      <c r="J1277" s="451">
        <f t="shared" si="1849"/>
        <v>290000</v>
      </c>
      <c r="K1277" s="451">
        <f t="shared" si="1849"/>
        <v>290000</v>
      </c>
      <c r="L1277" s="479">
        <f t="shared" si="1849"/>
        <v>290000</v>
      </c>
      <c r="M1277" s="117"/>
      <c r="N1277" s="117"/>
      <c r="O1277" s="117"/>
      <c r="P1277" s="117"/>
    </row>
    <row r="1278" spans="1:16" s="250" customFormat="1" hidden="1" x14ac:dyDescent="0.3">
      <c r="A1278" s="252" t="s">
        <v>15</v>
      </c>
      <c r="B1278" s="463">
        <f>B1282</f>
        <v>0</v>
      </c>
      <c r="C1278" s="463">
        <f t="shared" ref="C1278:L1278" si="1850">C1282</f>
        <v>0</v>
      </c>
      <c r="D1278" s="463">
        <f t="shared" si="1850"/>
        <v>0</v>
      </c>
      <c r="E1278" s="463">
        <f t="shared" si="1850"/>
        <v>0</v>
      </c>
      <c r="F1278" s="463">
        <f t="shared" si="1850"/>
        <v>0</v>
      </c>
      <c r="G1278" s="463">
        <f t="shared" si="1850"/>
        <v>0</v>
      </c>
      <c r="H1278" s="463">
        <f t="shared" si="1850"/>
        <v>0</v>
      </c>
      <c r="I1278" s="463">
        <f t="shared" si="1850"/>
        <v>0</v>
      </c>
      <c r="J1278" s="463">
        <f t="shared" si="1850"/>
        <v>0</v>
      </c>
      <c r="K1278" s="463">
        <f t="shared" si="1850"/>
        <v>0</v>
      </c>
      <c r="L1278" s="493">
        <f t="shared" si="1850"/>
        <v>0</v>
      </c>
      <c r="M1278" s="117"/>
      <c r="N1278" s="117"/>
      <c r="O1278" s="117"/>
      <c r="P1278" s="117"/>
    </row>
    <row r="1279" spans="1:16" s="250" customFormat="1" ht="52.5" thickBot="1" x14ac:dyDescent="0.35">
      <c r="A1279" s="251" t="s">
        <v>16</v>
      </c>
      <c r="B1279" s="494">
        <f>B1283</f>
        <v>1740000</v>
      </c>
      <c r="C1279" s="494">
        <f t="shared" ref="C1279:L1279" si="1851">C1283</f>
        <v>0</v>
      </c>
      <c r="D1279" s="494">
        <f t="shared" si="1851"/>
        <v>0</v>
      </c>
      <c r="E1279" s="494">
        <f t="shared" si="1851"/>
        <v>0</v>
      </c>
      <c r="F1279" s="494">
        <f t="shared" si="1851"/>
        <v>0</v>
      </c>
      <c r="G1279" s="494">
        <f t="shared" si="1851"/>
        <v>290000</v>
      </c>
      <c r="H1279" s="494">
        <f t="shared" si="1851"/>
        <v>290000</v>
      </c>
      <c r="I1279" s="494">
        <f t="shared" si="1851"/>
        <v>290000</v>
      </c>
      <c r="J1279" s="494">
        <f t="shared" si="1851"/>
        <v>290000</v>
      </c>
      <c r="K1279" s="494">
        <f t="shared" si="1851"/>
        <v>290000</v>
      </c>
      <c r="L1279" s="495">
        <f t="shared" si="1851"/>
        <v>290000</v>
      </c>
      <c r="M1279" s="117"/>
      <c r="N1279" s="117"/>
      <c r="O1279" s="117"/>
      <c r="P1279" s="117"/>
    </row>
    <row r="1280" spans="1:16" s="122" customFormat="1" ht="26" x14ac:dyDescent="0.3">
      <c r="A1280" s="384" t="s">
        <v>615</v>
      </c>
      <c r="B1280" s="385">
        <f>B1282+B1283</f>
        <v>1740000</v>
      </c>
      <c r="C1280" s="385">
        <f t="shared" ref="C1280:L1280" si="1852">C1282+C1283</f>
        <v>0</v>
      </c>
      <c r="D1280" s="385">
        <f t="shared" si="1852"/>
        <v>0</v>
      </c>
      <c r="E1280" s="385">
        <f t="shared" si="1852"/>
        <v>0</v>
      </c>
      <c r="F1280" s="385">
        <f t="shared" si="1852"/>
        <v>0</v>
      </c>
      <c r="G1280" s="385">
        <f t="shared" si="1852"/>
        <v>290000</v>
      </c>
      <c r="H1280" s="385">
        <f t="shared" si="1852"/>
        <v>290000</v>
      </c>
      <c r="I1280" s="385">
        <f t="shared" si="1852"/>
        <v>290000</v>
      </c>
      <c r="J1280" s="385">
        <f t="shared" si="1852"/>
        <v>290000</v>
      </c>
      <c r="K1280" s="385">
        <f t="shared" si="1852"/>
        <v>290000</v>
      </c>
      <c r="L1280" s="386">
        <f t="shared" si="1852"/>
        <v>290000</v>
      </c>
      <c r="M1280" s="117"/>
      <c r="N1280" s="117"/>
      <c r="O1280" s="117"/>
      <c r="P1280" s="117"/>
    </row>
    <row r="1281" spans="1:16" s="467" customFormat="1" x14ac:dyDescent="0.3">
      <c r="A1281" s="547" t="s">
        <v>584</v>
      </c>
      <c r="B1281" s="545">
        <f>B1282+B1283</f>
        <v>1740000</v>
      </c>
      <c r="C1281" s="545">
        <f t="shared" ref="C1281" si="1853">C1282+C1283</f>
        <v>0</v>
      </c>
      <c r="D1281" s="545">
        <f t="shared" ref="D1281" si="1854">D1282+D1283</f>
        <v>0</v>
      </c>
      <c r="E1281" s="545">
        <f t="shared" ref="E1281" si="1855">E1282+E1283</f>
        <v>0</v>
      </c>
      <c r="F1281" s="545">
        <f t="shared" ref="F1281" si="1856">F1282+F1283</f>
        <v>0</v>
      </c>
      <c r="G1281" s="545">
        <f t="shared" ref="G1281" si="1857">G1282+G1283</f>
        <v>290000</v>
      </c>
      <c r="H1281" s="545">
        <f t="shared" ref="H1281" si="1858">H1282+H1283</f>
        <v>290000</v>
      </c>
      <c r="I1281" s="545">
        <f t="shared" ref="I1281" si="1859">I1282+I1283</f>
        <v>290000</v>
      </c>
      <c r="J1281" s="545">
        <f t="shared" ref="J1281" si="1860">J1282+J1283</f>
        <v>290000</v>
      </c>
      <c r="K1281" s="545">
        <f t="shared" ref="K1281" si="1861">K1282+K1283</f>
        <v>290000</v>
      </c>
      <c r="L1281" s="546">
        <f t="shared" ref="L1281" si="1862">L1282+L1283</f>
        <v>290000</v>
      </c>
      <c r="M1281" s="117"/>
      <c r="N1281" s="117"/>
      <c r="O1281" s="117"/>
      <c r="P1281" s="117"/>
    </row>
    <row r="1282" spans="1:16" s="122" customFormat="1" hidden="1" x14ac:dyDescent="0.3">
      <c r="A1282" s="148" t="s">
        <v>15</v>
      </c>
      <c r="B1282" s="149">
        <v>0</v>
      </c>
      <c r="C1282" s="149">
        <v>0</v>
      </c>
      <c r="D1282" s="149">
        <v>0</v>
      </c>
      <c r="E1282" s="149">
        <v>0</v>
      </c>
      <c r="F1282" s="149">
        <v>0</v>
      </c>
      <c r="G1282" s="149">
        <f>$B$1282/6</f>
        <v>0</v>
      </c>
      <c r="H1282" s="149">
        <f t="shared" ref="H1282:L1282" si="1863">$B$1282/6</f>
        <v>0</v>
      </c>
      <c r="I1282" s="149">
        <f t="shared" si="1863"/>
        <v>0</v>
      </c>
      <c r="J1282" s="149">
        <f t="shared" si="1863"/>
        <v>0</v>
      </c>
      <c r="K1282" s="149">
        <f t="shared" si="1863"/>
        <v>0</v>
      </c>
      <c r="L1282" s="178">
        <f t="shared" si="1863"/>
        <v>0</v>
      </c>
      <c r="M1282" s="117"/>
      <c r="N1282" s="117"/>
      <c r="O1282" s="117"/>
      <c r="P1282" s="117"/>
    </row>
    <row r="1283" spans="1:16" s="122" customFormat="1" ht="52" x14ac:dyDescent="0.3">
      <c r="A1283" s="148" t="s">
        <v>16</v>
      </c>
      <c r="B1283" s="149">
        <f>'3.PIELIKUMS'!J151</f>
        <v>1740000</v>
      </c>
      <c r="C1283" s="149">
        <v>0</v>
      </c>
      <c r="D1283" s="149">
        <v>0</v>
      </c>
      <c r="E1283" s="149">
        <v>0</v>
      </c>
      <c r="F1283" s="149">
        <v>0</v>
      </c>
      <c r="G1283" s="149">
        <f>$B$1283/6</f>
        <v>290000</v>
      </c>
      <c r="H1283" s="149">
        <f t="shared" ref="H1283:L1283" si="1864">$B$1283/6</f>
        <v>290000</v>
      </c>
      <c r="I1283" s="149">
        <f t="shared" si="1864"/>
        <v>290000</v>
      </c>
      <c r="J1283" s="149">
        <f t="shared" si="1864"/>
        <v>290000</v>
      </c>
      <c r="K1283" s="149">
        <f t="shared" si="1864"/>
        <v>290000</v>
      </c>
      <c r="L1283" s="178">
        <f t="shared" si="1864"/>
        <v>290000</v>
      </c>
      <c r="M1283" s="117"/>
      <c r="N1283" s="117"/>
      <c r="O1283" s="117"/>
      <c r="P1283" s="117"/>
    </row>
    <row r="1284" spans="1:16" s="122" customFormat="1" ht="26" x14ac:dyDescent="0.3">
      <c r="A1284" s="436" t="s">
        <v>616</v>
      </c>
      <c r="B1284" s="659"/>
      <c r="C1284" s="659"/>
      <c r="D1284" s="659"/>
      <c r="E1284" s="659"/>
      <c r="F1284" s="659"/>
      <c r="G1284" s="659"/>
      <c r="H1284" s="659"/>
      <c r="I1284" s="659"/>
      <c r="J1284" s="659"/>
      <c r="K1284" s="659"/>
      <c r="L1284" s="660"/>
      <c r="M1284" s="117"/>
      <c r="N1284" s="117"/>
      <c r="O1284" s="117"/>
      <c r="P1284" s="117"/>
    </row>
    <row r="1285" spans="1:16" s="122" customFormat="1" ht="17.25" customHeight="1" x14ac:dyDescent="0.3">
      <c r="A1285" s="436" t="s">
        <v>9</v>
      </c>
      <c r="B1285" s="584">
        <f>B1289</f>
        <v>0</v>
      </c>
      <c r="C1285" s="584">
        <f t="shared" ref="C1285:L1285" si="1865">C1289</f>
        <v>0</v>
      </c>
      <c r="D1285" s="584">
        <f t="shared" si="1865"/>
        <v>0</v>
      </c>
      <c r="E1285" s="584">
        <f t="shared" si="1865"/>
        <v>0</v>
      </c>
      <c r="F1285" s="584">
        <f t="shared" si="1865"/>
        <v>0</v>
      </c>
      <c r="G1285" s="584">
        <f t="shared" si="1865"/>
        <v>0</v>
      </c>
      <c r="H1285" s="584">
        <f t="shared" si="1865"/>
        <v>0</v>
      </c>
      <c r="I1285" s="584">
        <f t="shared" si="1865"/>
        <v>0</v>
      </c>
      <c r="J1285" s="584">
        <f t="shared" si="1865"/>
        <v>0</v>
      </c>
      <c r="K1285" s="584">
        <f t="shared" si="1865"/>
        <v>0</v>
      </c>
      <c r="L1285" s="585">
        <f t="shared" si="1865"/>
        <v>0</v>
      </c>
      <c r="M1285" s="117"/>
      <c r="N1285" s="117"/>
      <c r="O1285" s="117"/>
      <c r="P1285" s="117"/>
    </row>
    <row r="1286" spans="1:16" hidden="1" x14ac:dyDescent="0.3">
      <c r="A1286" s="433" t="s">
        <v>10</v>
      </c>
      <c r="B1286" s="434"/>
      <c r="C1286" s="434"/>
      <c r="D1286" s="434"/>
      <c r="E1286" s="434"/>
      <c r="F1286" s="434"/>
      <c r="G1286" s="434"/>
      <c r="H1286" s="434"/>
      <c r="I1286" s="434"/>
      <c r="J1286" s="434"/>
      <c r="K1286" s="434"/>
      <c r="L1286" s="435"/>
    </row>
    <row r="1287" spans="1:16" hidden="1" x14ac:dyDescent="0.3">
      <c r="A1287" s="433" t="s">
        <v>11</v>
      </c>
      <c r="B1287" s="434"/>
      <c r="C1287" s="434"/>
      <c r="D1287" s="434"/>
      <c r="E1287" s="434"/>
      <c r="F1287" s="434"/>
      <c r="G1287" s="434"/>
      <c r="H1287" s="434"/>
      <c r="I1287" s="434"/>
      <c r="J1287" s="434"/>
      <c r="K1287" s="434"/>
      <c r="L1287" s="435"/>
    </row>
    <row r="1288" spans="1:16" ht="26" hidden="1" x14ac:dyDescent="0.3">
      <c r="A1288" s="433" t="s">
        <v>12</v>
      </c>
      <c r="B1288" s="434"/>
      <c r="C1288" s="434"/>
      <c r="D1288" s="434"/>
      <c r="E1288" s="434"/>
      <c r="F1288" s="434"/>
      <c r="G1288" s="434"/>
      <c r="H1288" s="434"/>
      <c r="I1288" s="434"/>
      <c r="J1288" s="434"/>
      <c r="K1288" s="434"/>
      <c r="L1288" s="435"/>
    </row>
    <row r="1289" spans="1:16" s="122" customFormat="1" x14ac:dyDescent="0.3">
      <c r="A1289" s="436" t="s">
        <v>13</v>
      </c>
      <c r="B1289" s="584">
        <f>B1291+B1292</f>
        <v>0</v>
      </c>
      <c r="C1289" s="584">
        <f t="shared" ref="C1289:L1289" si="1866">C1291+C1292</f>
        <v>0</v>
      </c>
      <c r="D1289" s="584">
        <f t="shared" si="1866"/>
        <v>0</v>
      </c>
      <c r="E1289" s="584">
        <f t="shared" si="1866"/>
        <v>0</v>
      </c>
      <c r="F1289" s="584">
        <f t="shared" si="1866"/>
        <v>0</v>
      </c>
      <c r="G1289" s="584">
        <f t="shared" si="1866"/>
        <v>0</v>
      </c>
      <c r="H1289" s="584">
        <f t="shared" si="1866"/>
        <v>0</v>
      </c>
      <c r="I1289" s="584">
        <f t="shared" si="1866"/>
        <v>0</v>
      </c>
      <c r="J1289" s="584">
        <f t="shared" si="1866"/>
        <v>0</v>
      </c>
      <c r="K1289" s="584">
        <f t="shared" si="1866"/>
        <v>0</v>
      </c>
      <c r="L1289" s="585">
        <f t="shared" si="1866"/>
        <v>0</v>
      </c>
      <c r="M1289" s="117"/>
      <c r="N1289" s="117"/>
      <c r="O1289" s="117"/>
      <c r="P1289" s="117"/>
    </row>
    <row r="1290" spans="1:16" x14ac:dyDescent="0.3">
      <c r="A1290" s="433" t="s">
        <v>14</v>
      </c>
      <c r="B1290" s="434"/>
      <c r="C1290" s="434"/>
      <c r="D1290" s="434"/>
      <c r="E1290" s="434"/>
      <c r="F1290" s="434"/>
      <c r="G1290" s="434"/>
      <c r="H1290" s="434"/>
      <c r="I1290" s="434"/>
      <c r="J1290" s="434"/>
      <c r="K1290" s="434"/>
      <c r="L1290" s="435"/>
    </row>
    <row r="1291" spans="1:16" x14ac:dyDescent="0.3">
      <c r="A1291" s="433" t="s">
        <v>15</v>
      </c>
      <c r="B1291" s="437">
        <f>B1300+B1304</f>
        <v>0</v>
      </c>
      <c r="C1291" s="437">
        <f t="shared" ref="C1291:L1291" si="1867">C1300+C1304</f>
        <v>0</v>
      </c>
      <c r="D1291" s="437">
        <f t="shared" si="1867"/>
        <v>0</v>
      </c>
      <c r="E1291" s="437">
        <f t="shared" si="1867"/>
        <v>0</v>
      </c>
      <c r="F1291" s="437">
        <f t="shared" si="1867"/>
        <v>0</v>
      </c>
      <c r="G1291" s="437">
        <f t="shared" si="1867"/>
        <v>0</v>
      </c>
      <c r="H1291" s="437">
        <f t="shared" si="1867"/>
        <v>0</v>
      </c>
      <c r="I1291" s="437">
        <f t="shared" si="1867"/>
        <v>0</v>
      </c>
      <c r="J1291" s="437">
        <f t="shared" si="1867"/>
        <v>0</v>
      </c>
      <c r="K1291" s="437">
        <f t="shared" si="1867"/>
        <v>0</v>
      </c>
      <c r="L1291" s="438">
        <f t="shared" si="1867"/>
        <v>0</v>
      </c>
    </row>
    <row r="1292" spans="1:16" ht="52.5" thickBot="1" x14ac:dyDescent="0.35">
      <c r="A1292" s="538" t="s">
        <v>16</v>
      </c>
      <c r="B1292" s="462">
        <f>B1301+B1305</f>
        <v>0</v>
      </c>
      <c r="C1292" s="462">
        <f t="shared" ref="C1292:L1292" si="1868">C1301+C1305</f>
        <v>0</v>
      </c>
      <c r="D1292" s="462">
        <f t="shared" si="1868"/>
        <v>0</v>
      </c>
      <c r="E1292" s="462">
        <f t="shared" si="1868"/>
        <v>0</v>
      </c>
      <c r="F1292" s="462">
        <f t="shared" si="1868"/>
        <v>0</v>
      </c>
      <c r="G1292" s="462">
        <f t="shared" si="1868"/>
        <v>0</v>
      </c>
      <c r="H1292" s="462">
        <f t="shared" si="1868"/>
        <v>0</v>
      </c>
      <c r="I1292" s="462">
        <f t="shared" si="1868"/>
        <v>0</v>
      </c>
      <c r="J1292" s="462">
        <f t="shared" si="1868"/>
        <v>0</v>
      </c>
      <c r="K1292" s="462">
        <f t="shared" si="1868"/>
        <v>0</v>
      </c>
      <c r="L1292" s="539">
        <f t="shared" si="1868"/>
        <v>0</v>
      </c>
    </row>
    <row r="1293" spans="1:16" s="397" customFormat="1" x14ac:dyDescent="0.3">
      <c r="A1293" s="454" t="s">
        <v>461</v>
      </c>
      <c r="B1293" s="455"/>
      <c r="C1293" s="455"/>
      <c r="D1293" s="455"/>
      <c r="E1293" s="455"/>
      <c r="F1293" s="455"/>
      <c r="G1293" s="455"/>
      <c r="H1293" s="455"/>
      <c r="I1293" s="455"/>
      <c r="J1293" s="455"/>
      <c r="K1293" s="455"/>
      <c r="L1293" s="456"/>
      <c r="M1293" s="117"/>
      <c r="N1293" s="117"/>
      <c r="O1293" s="117"/>
      <c r="P1293" s="117"/>
    </row>
    <row r="1294" spans="1:16" s="397" customFormat="1" x14ac:dyDescent="0.3">
      <c r="A1294" s="252" t="s">
        <v>462</v>
      </c>
      <c r="B1294" s="248"/>
      <c r="C1294" s="248"/>
      <c r="D1294" s="248"/>
      <c r="E1294" s="248"/>
      <c r="F1294" s="248"/>
      <c r="G1294" s="248"/>
      <c r="H1294" s="248"/>
      <c r="I1294" s="248"/>
      <c r="J1294" s="248"/>
      <c r="K1294" s="248"/>
      <c r="L1294" s="249"/>
      <c r="M1294" s="117"/>
      <c r="N1294" s="117"/>
      <c r="O1294" s="117"/>
      <c r="P1294" s="117"/>
    </row>
    <row r="1295" spans="1:16" s="467" customFormat="1" x14ac:dyDescent="0.3">
      <c r="A1295" s="502" t="s">
        <v>584</v>
      </c>
      <c r="B1295" s="451">
        <f>B1299+B1303</f>
        <v>0</v>
      </c>
      <c r="C1295" s="451">
        <f t="shared" ref="C1295:L1295" si="1869">C1299+C1303</f>
        <v>0</v>
      </c>
      <c r="D1295" s="451">
        <f t="shared" si="1869"/>
        <v>0</v>
      </c>
      <c r="E1295" s="451">
        <f t="shared" si="1869"/>
        <v>0</v>
      </c>
      <c r="F1295" s="451">
        <f t="shared" si="1869"/>
        <v>0</v>
      </c>
      <c r="G1295" s="451">
        <f t="shared" si="1869"/>
        <v>0</v>
      </c>
      <c r="H1295" s="451">
        <f t="shared" si="1869"/>
        <v>0</v>
      </c>
      <c r="I1295" s="451">
        <f t="shared" si="1869"/>
        <v>0</v>
      </c>
      <c r="J1295" s="451">
        <f t="shared" si="1869"/>
        <v>0</v>
      </c>
      <c r="K1295" s="451">
        <f t="shared" si="1869"/>
        <v>0</v>
      </c>
      <c r="L1295" s="479">
        <f t="shared" si="1869"/>
        <v>0</v>
      </c>
      <c r="M1295" s="117"/>
      <c r="N1295" s="117"/>
      <c r="O1295" s="117"/>
      <c r="P1295" s="117"/>
    </row>
    <row r="1296" spans="1:16" s="122" customFormat="1" hidden="1" x14ac:dyDescent="0.3">
      <c r="A1296" s="252" t="s">
        <v>15</v>
      </c>
      <c r="B1296" s="452">
        <f t="shared" ref="B1296:L1296" si="1870">B1300+B1304</f>
        <v>0</v>
      </c>
      <c r="C1296" s="452">
        <f t="shared" si="1870"/>
        <v>0</v>
      </c>
      <c r="D1296" s="452">
        <f t="shared" si="1870"/>
        <v>0</v>
      </c>
      <c r="E1296" s="452">
        <f t="shared" si="1870"/>
        <v>0</v>
      </c>
      <c r="F1296" s="452">
        <f t="shared" si="1870"/>
        <v>0</v>
      </c>
      <c r="G1296" s="452">
        <f t="shared" si="1870"/>
        <v>0</v>
      </c>
      <c r="H1296" s="452">
        <f t="shared" si="1870"/>
        <v>0</v>
      </c>
      <c r="I1296" s="452">
        <f t="shared" si="1870"/>
        <v>0</v>
      </c>
      <c r="J1296" s="452">
        <f t="shared" si="1870"/>
        <v>0</v>
      </c>
      <c r="K1296" s="452">
        <f t="shared" si="1870"/>
        <v>0</v>
      </c>
      <c r="L1296" s="459">
        <f t="shared" si="1870"/>
        <v>0</v>
      </c>
      <c r="M1296" s="117"/>
      <c r="N1296" s="117"/>
      <c r="O1296" s="117"/>
      <c r="P1296" s="117"/>
    </row>
    <row r="1297" spans="1:16" s="122" customFormat="1" ht="52.5" hidden="1" thickBot="1" x14ac:dyDescent="0.35">
      <c r="A1297" s="251" t="s">
        <v>16</v>
      </c>
      <c r="B1297" s="460">
        <f t="shared" ref="B1297:L1297" si="1871">B1301+B1305</f>
        <v>0</v>
      </c>
      <c r="C1297" s="460">
        <f t="shared" si="1871"/>
        <v>0</v>
      </c>
      <c r="D1297" s="460">
        <f t="shared" si="1871"/>
        <v>0</v>
      </c>
      <c r="E1297" s="460">
        <f t="shared" si="1871"/>
        <v>0</v>
      </c>
      <c r="F1297" s="460">
        <f t="shared" si="1871"/>
        <v>0</v>
      </c>
      <c r="G1297" s="460">
        <f t="shared" si="1871"/>
        <v>0</v>
      </c>
      <c r="H1297" s="460">
        <f t="shared" si="1871"/>
        <v>0</v>
      </c>
      <c r="I1297" s="460">
        <f t="shared" si="1871"/>
        <v>0</v>
      </c>
      <c r="J1297" s="460">
        <f t="shared" si="1871"/>
        <v>0</v>
      </c>
      <c r="K1297" s="460">
        <f t="shared" si="1871"/>
        <v>0</v>
      </c>
      <c r="L1297" s="461">
        <f t="shared" si="1871"/>
        <v>0</v>
      </c>
      <c r="M1297" s="117"/>
      <c r="N1297" s="117"/>
      <c r="O1297" s="117"/>
      <c r="P1297" s="117"/>
    </row>
    <row r="1298" spans="1:16" s="122" customFormat="1" ht="62.25" customHeight="1" x14ac:dyDescent="0.3">
      <c r="A1298" s="384" t="s">
        <v>617</v>
      </c>
      <c r="B1298" s="385">
        <f>B1300+B1301</f>
        <v>0</v>
      </c>
      <c r="C1298" s="385">
        <f t="shared" ref="C1298:L1298" si="1872">C1300+C1301</f>
        <v>0</v>
      </c>
      <c r="D1298" s="385">
        <f t="shared" si="1872"/>
        <v>0</v>
      </c>
      <c r="E1298" s="385">
        <f t="shared" si="1872"/>
        <v>0</v>
      </c>
      <c r="F1298" s="385">
        <f t="shared" si="1872"/>
        <v>0</v>
      </c>
      <c r="G1298" s="385">
        <f t="shared" si="1872"/>
        <v>0</v>
      </c>
      <c r="H1298" s="385">
        <f t="shared" si="1872"/>
        <v>0</v>
      </c>
      <c r="I1298" s="385">
        <f t="shared" si="1872"/>
        <v>0</v>
      </c>
      <c r="J1298" s="385">
        <f t="shared" si="1872"/>
        <v>0</v>
      </c>
      <c r="K1298" s="385">
        <f t="shared" si="1872"/>
        <v>0</v>
      </c>
      <c r="L1298" s="386">
        <f t="shared" si="1872"/>
        <v>0</v>
      </c>
      <c r="M1298" s="117"/>
      <c r="N1298" s="117"/>
      <c r="O1298" s="117"/>
      <c r="P1298" s="117"/>
    </row>
    <row r="1299" spans="1:16" s="467" customFormat="1" x14ac:dyDescent="0.3">
      <c r="A1299" s="547" t="s">
        <v>584</v>
      </c>
      <c r="B1299" s="545">
        <f>B1300+B1301</f>
        <v>0</v>
      </c>
      <c r="C1299" s="545">
        <f t="shared" ref="C1299" si="1873">C1300+C1301</f>
        <v>0</v>
      </c>
      <c r="D1299" s="545">
        <f t="shared" ref="D1299" si="1874">D1300+D1301</f>
        <v>0</v>
      </c>
      <c r="E1299" s="545">
        <f t="shared" ref="E1299" si="1875">E1300+E1301</f>
        <v>0</v>
      </c>
      <c r="F1299" s="545">
        <f t="shared" ref="F1299" si="1876">F1300+F1301</f>
        <v>0</v>
      </c>
      <c r="G1299" s="545">
        <f t="shared" ref="G1299" si="1877">G1300+G1301</f>
        <v>0</v>
      </c>
      <c r="H1299" s="545">
        <f t="shared" ref="H1299" si="1878">H1300+H1301</f>
        <v>0</v>
      </c>
      <c r="I1299" s="545">
        <f t="shared" ref="I1299" si="1879">I1300+I1301</f>
        <v>0</v>
      </c>
      <c r="J1299" s="545">
        <f t="shared" ref="J1299" si="1880">J1300+J1301</f>
        <v>0</v>
      </c>
      <c r="K1299" s="545">
        <f t="shared" ref="K1299" si="1881">K1300+K1301</f>
        <v>0</v>
      </c>
      <c r="L1299" s="546">
        <f t="shared" ref="L1299" si="1882">L1300+L1301</f>
        <v>0</v>
      </c>
      <c r="M1299" s="117"/>
      <c r="N1299" s="117"/>
      <c r="O1299" s="117"/>
      <c r="P1299" s="117"/>
    </row>
    <row r="1300" spans="1:16" s="122" customFormat="1" hidden="1" x14ac:dyDescent="0.3">
      <c r="A1300" s="148" t="s">
        <v>15</v>
      </c>
      <c r="B1300" s="149">
        <v>0</v>
      </c>
      <c r="C1300" s="149">
        <v>0</v>
      </c>
      <c r="D1300" s="149">
        <v>0</v>
      </c>
      <c r="E1300" s="149">
        <v>0</v>
      </c>
      <c r="F1300" s="149">
        <v>0</v>
      </c>
      <c r="G1300" s="149">
        <f>$B$1300/6</f>
        <v>0</v>
      </c>
      <c r="H1300" s="149">
        <f t="shared" ref="H1300:L1300" si="1883">$B$1300/6</f>
        <v>0</v>
      </c>
      <c r="I1300" s="149">
        <f t="shared" si="1883"/>
        <v>0</v>
      </c>
      <c r="J1300" s="149">
        <f t="shared" si="1883"/>
        <v>0</v>
      </c>
      <c r="K1300" s="149">
        <f t="shared" si="1883"/>
        <v>0</v>
      </c>
      <c r="L1300" s="178">
        <f t="shared" si="1883"/>
        <v>0</v>
      </c>
      <c r="M1300" s="117"/>
      <c r="N1300" s="117"/>
      <c r="O1300" s="117"/>
      <c r="P1300" s="117"/>
    </row>
    <row r="1301" spans="1:16" s="122" customFormat="1" ht="52" hidden="1" x14ac:dyDescent="0.3">
      <c r="A1301" s="148" t="s">
        <v>16</v>
      </c>
      <c r="B1301" s="149">
        <v>0</v>
      </c>
      <c r="C1301" s="149">
        <v>0</v>
      </c>
      <c r="D1301" s="149">
        <v>0</v>
      </c>
      <c r="E1301" s="149">
        <v>0</v>
      </c>
      <c r="F1301" s="149">
        <v>0</v>
      </c>
      <c r="G1301" s="149">
        <f>$B$1301/6</f>
        <v>0</v>
      </c>
      <c r="H1301" s="149">
        <f t="shared" ref="H1301:L1301" si="1884">$B$1301/6</f>
        <v>0</v>
      </c>
      <c r="I1301" s="149">
        <f t="shared" si="1884"/>
        <v>0</v>
      </c>
      <c r="J1301" s="149">
        <f t="shared" si="1884"/>
        <v>0</v>
      </c>
      <c r="K1301" s="149">
        <f t="shared" si="1884"/>
        <v>0</v>
      </c>
      <c r="L1301" s="178">
        <f t="shared" si="1884"/>
        <v>0</v>
      </c>
      <c r="M1301" s="117"/>
      <c r="N1301" s="117"/>
      <c r="O1301" s="117"/>
      <c r="P1301" s="117"/>
    </row>
    <row r="1302" spans="1:16" s="122" customFormat="1" ht="78" x14ac:dyDescent="0.3">
      <c r="A1302" s="180" t="s">
        <v>618</v>
      </c>
      <c r="B1302" s="181">
        <f>B1304+B1305</f>
        <v>0</v>
      </c>
      <c r="C1302" s="181">
        <f t="shared" ref="C1302:L1302" si="1885">C1304+C1305</f>
        <v>0</v>
      </c>
      <c r="D1302" s="181">
        <f t="shared" si="1885"/>
        <v>0</v>
      </c>
      <c r="E1302" s="181">
        <f t="shared" si="1885"/>
        <v>0</v>
      </c>
      <c r="F1302" s="181">
        <f t="shared" si="1885"/>
        <v>0</v>
      </c>
      <c r="G1302" s="181">
        <f t="shared" si="1885"/>
        <v>0</v>
      </c>
      <c r="H1302" s="181">
        <f t="shared" si="1885"/>
        <v>0</v>
      </c>
      <c r="I1302" s="181">
        <f t="shared" si="1885"/>
        <v>0</v>
      </c>
      <c r="J1302" s="181">
        <f t="shared" si="1885"/>
        <v>0</v>
      </c>
      <c r="K1302" s="181">
        <f t="shared" si="1885"/>
        <v>0</v>
      </c>
      <c r="L1302" s="182">
        <f t="shared" si="1885"/>
        <v>0</v>
      </c>
      <c r="M1302" s="117"/>
      <c r="N1302" s="117"/>
      <c r="O1302" s="117"/>
      <c r="P1302" s="117"/>
    </row>
    <row r="1303" spans="1:16" s="467" customFormat="1" x14ac:dyDescent="0.3">
      <c r="A1303" s="547" t="s">
        <v>584</v>
      </c>
      <c r="B1303" s="545">
        <f>B1304+B1305</f>
        <v>0</v>
      </c>
      <c r="C1303" s="545">
        <f t="shared" ref="C1303" si="1886">C1304+C1305</f>
        <v>0</v>
      </c>
      <c r="D1303" s="545">
        <f t="shared" ref="D1303" si="1887">D1304+D1305</f>
        <v>0</v>
      </c>
      <c r="E1303" s="545">
        <f t="shared" ref="E1303" si="1888">E1304+E1305</f>
        <v>0</v>
      </c>
      <c r="F1303" s="545">
        <f t="shared" ref="F1303" si="1889">F1304+F1305</f>
        <v>0</v>
      </c>
      <c r="G1303" s="545">
        <f t="shared" ref="G1303" si="1890">G1304+G1305</f>
        <v>0</v>
      </c>
      <c r="H1303" s="545">
        <f t="shared" ref="H1303" si="1891">H1304+H1305</f>
        <v>0</v>
      </c>
      <c r="I1303" s="545">
        <f t="shared" ref="I1303" si="1892">I1304+I1305</f>
        <v>0</v>
      </c>
      <c r="J1303" s="545">
        <f t="shared" ref="J1303" si="1893">J1304+J1305</f>
        <v>0</v>
      </c>
      <c r="K1303" s="545">
        <f t="shared" ref="K1303" si="1894">K1304+K1305</f>
        <v>0</v>
      </c>
      <c r="L1303" s="546">
        <f t="shared" ref="L1303" si="1895">L1304+L1305</f>
        <v>0</v>
      </c>
      <c r="M1303" s="117"/>
      <c r="N1303" s="117"/>
      <c r="O1303" s="117"/>
      <c r="P1303" s="117"/>
    </row>
    <row r="1304" spans="1:16" s="122" customFormat="1" hidden="1" x14ac:dyDescent="0.3">
      <c r="A1304" s="148" t="s">
        <v>15</v>
      </c>
      <c r="B1304" s="149">
        <v>0</v>
      </c>
      <c r="C1304" s="149">
        <v>0</v>
      </c>
      <c r="D1304" s="149">
        <v>0</v>
      </c>
      <c r="E1304" s="149">
        <v>0</v>
      </c>
      <c r="F1304" s="149">
        <v>0</v>
      </c>
      <c r="G1304" s="149">
        <f>$B$1305/6</f>
        <v>0</v>
      </c>
      <c r="H1304" s="149">
        <f t="shared" ref="H1304:L1304" si="1896">$B$1305/6</f>
        <v>0</v>
      </c>
      <c r="I1304" s="149">
        <f t="shared" si="1896"/>
        <v>0</v>
      </c>
      <c r="J1304" s="149">
        <f t="shared" si="1896"/>
        <v>0</v>
      </c>
      <c r="K1304" s="149">
        <f t="shared" si="1896"/>
        <v>0</v>
      </c>
      <c r="L1304" s="178">
        <f t="shared" si="1896"/>
        <v>0</v>
      </c>
      <c r="M1304" s="117"/>
      <c r="N1304" s="117"/>
      <c r="O1304" s="117"/>
      <c r="P1304" s="117"/>
    </row>
    <row r="1305" spans="1:16" s="122" customFormat="1" ht="52" hidden="1" x14ac:dyDescent="0.3">
      <c r="A1305" s="148" t="s">
        <v>16</v>
      </c>
      <c r="B1305" s="149">
        <v>0</v>
      </c>
      <c r="C1305" s="149">
        <v>0</v>
      </c>
      <c r="D1305" s="149">
        <v>0</v>
      </c>
      <c r="E1305" s="149">
        <v>0</v>
      </c>
      <c r="F1305" s="149">
        <v>0</v>
      </c>
      <c r="G1305" s="149">
        <f>$B$1305/6</f>
        <v>0</v>
      </c>
      <c r="H1305" s="149">
        <f t="shared" ref="H1305:L1305" si="1897">$B$1305/6</f>
        <v>0</v>
      </c>
      <c r="I1305" s="149">
        <f t="shared" si="1897"/>
        <v>0</v>
      </c>
      <c r="J1305" s="149">
        <f t="shared" si="1897"/>
        <v>0</v>
      </c>
      <c r="K1305" s="149">
        <f t="shared" si="1897"/>
        <v>0</v>
      </c>
      <c r="L1305" s="178">
        <f t="shared" si="1897"/>
        <v>0</v>
      </c>
      <c r="M1305" s="117"/>
      <c r="N1305" s="117"/>
      <c r="O1305" s="117"/>
      <c r="P1305" s="117"/>
    </row>
    <row r="1306" spans="1:16" s="122" customFormat="1" ht="13.5" thickBot="1" x14ac:dyDescent="0.35">
      <c r="A1306" s="540"/>
      <c r="B1306" s="541"/>
      <c r="C1306" s="541"/>
      <c r="D1306" s="541"/>
      <c r="E1306" s="541"/>
      <c r="F1306" s="541"/>
      <c r="G1306" s="541"/>
      <c r="H1306" s="541"/>
      <c r="I1306" s="541"/>
      <c r="J1306" s="541"/>
      <c r="K1306" s="541"/>
      <c r="L1306" s="542"/>
      <c r="M1306" s="117"/>
      <c r="N1306" s="117"/>
      <c r="O1306" s="117"/>
      <c r="P1306" s="117"/>
    </row>
    <row r="1307" spans="1:16" ht="24.75" customHeight="1" x14ac:dyDescent="0.3">
      <c r="A1307" s="680" t="s">
        <v>55</v>
      </c>
      <c r="B1307" s="680"/>
      <c r="C1307" s="680"/>
      <c r="D1307" s="680"/>
      <c r="E1307" s="680"/>
      <c r="F1307" s="680"/>
      <c r="G1307" s="680"/>
      <c r="H1307" s="680"/>
      <c r="I1307" s="680"/>
      <c r="J1307" s="680"/>
      <c r="K1307" s="680"/>
      <c r="L1307" s="680"/>
    </row>
    <row r="1308" spans="1:16" ht="15.75" customHeight="1" x14ac:dyDescent="0.3">
      <c r="A1308" s="681" t="s">
        <v>56</v>
      </c>
      <c r="B1308" s="681"/>
      <c r="C1308" s="681"/>
      <c r="D1308" s="681"/>
      <c r="E1308" s="681"/>
      <c r="F1308" s="681"/>
      <c r="G1308" s="681"/>
      <c r="H1308" s="681"/>
      <c r="I1308" s="681"/>
      <c r="J1308" s="681"/>
      <c r="K1308" s="681"/>
      <c r="L1308" s="681"/>
    </row>
    <row r="1309" spans="1:16" s="423" customFormat="1" x14ac:dyDescent="0.3">
      <c r="A1309" s="675" t="s">
        <v>619</v>
      </c>
      <c r="B1309" s="676"/>
      <c r="C1309" s="676"/>
      <c r="D1309" s="676"/>
      <c r="E1309" s="676"/>
      <c r="F1309" s="676"/>
      <c r="G1309" s="676"/>
      <c r="H1309" s="676"/>
      <c r="I1309" s="676"/>
      <c r="J1309" s="676"/>
      <c r="K1309" s="676"/>
      <c r="L1309" s="676"/>
      <c r="M1309" s="117"/>
      <c r="N1309" s="117"/>
      <c r="O1309" s="117"/>
      <c r="P1309" s="117"/>
    </row>
    <row r="1310" spans="1:16" ht="27.65" customHeight="1" x14ac:dyDescent="0.3">
      <c r="A1310" s="650" t="s">
        <v>2055</v>
      </c>
      <c r="B1310" s="651"/>
      <c r="C1310" s="651"/>
      <c r="D1310" s="651"/>
      <c r="E1310" s="651"/>
      <c r="F1310" s="651"/>
      <c r="G1310" s="651"/>
      <c r="H1310" s="651"/>
      <c r="I1310" s="651"/>
      <c r="J1310" s="651"/>
      <c r="K1310" s="651"/>
      <c r="L1310" s="651"/>
    </row>
    <row r="1311" spans="1:16" x14ac:dyDescent="0.3">
      <c r="A1311" s="588"/>
      <c r="B1311" s="588"/>
      <c r="C1311" s="240"/>
      <c r="D1311" s="240"/>
      <c r="E1311" s="240"/>
      <c r="F1311" s="240"/>
      <c r="G1311" s="240"/>
      <c r="H1311" s="240"/>
      <c r="I1311" s="240"/>
      <c r="J1311" s="240"/>
      <c r="K1311" s="240"/>
      <c r="L1311" s="240"/>
    </row>
  </sheetData>
  <mergeCells count="60">
    <mergeCell ref="A1309:L1309"/>
    <mergeCell ref="B303:L303"/>
    <mergeCell ref="A459:L459"/>
    <mergeCell ref="B488:L488"/>
    <mergeCell ref="B506:L506"/>
    <mergeCell ref="B524:L524"/>
    <mergeCell ref="B387:L387"/>
    <mergeCell ref="B423:L423"/>
    <mergeCell ref="B441:L441"/>
    <mergeCell ref="A1307:L1307"/>
    <mergeCell ref="A1308:L1308"/>
    <mergeCell ref="B325:L325"/>
    <mergeCell ref="B343:L343"/>
    <mergeCell ref="B542:L542"/>
    <mergeCell ref="B560:L560"/>
    <mergeCell ref="B996:L996"/>
    <mergeCell ref="A1:L1"/>
    <mergeCell ref="A3:L3"/>
    <mergeCell ref="A5:A6"/>
    <mergeCell ref="B5:B6"/>
    <mergeCell ref="C5:E5"/>
    <mergeCell ref="F5:L5"/>
    <mergeCell ref="A47:L47"/>
    <mergeCell ref="B578:L578"/>
    <mergeCell ref="A621:L621"/>
    <mergeCell ref="B650:L650"/>
    <mergeCell ref="B70:L70"/>
    <mergeCell ref="B405:L405"/>
    <mergeCell ref="B99:L99"/>
    <mergeCell ref="B128:L128"/>
    <mergeCell ref="A239:L239"/>
    <mergeCell ref="B285:L285"/>
    <mergeCell ref="A268:L268"/>
    <mergeCell ref="B782:L782"/>
    <mergeCell ref="B1284:L1284"/>
    <mergeCell ref="B1114:L1114"/>
    <mergeCell ref="B1140:L1140"/>
    <mergeCell ref="B1158:L1158"/>
    <mergeCell ref="A1212:L1212"/>
    <mergeCell ref="B1226:L1226"/>
    <mergeCell ref="B1244:L1244"/>
    <mergeCell ref="B1194:L1194"/>
    <mergeCell ref="B1176:L1176"/>
    <mergeCell ref="B1266:L1266"/>
    <mergeCell ref="A1310:L1310"/>
    <mergeCell ref="B1021:L1021"/>
    <mergeCell ref="B1085:L1085"/>
    <mergeCell ref="B369:L369"/>
    <mergeCell ref="B720:L720"/>
    <mergeCell ref="B668:L668"/>
    <mergeCell ref="B702:L702"/>
    <mergeCell ref="B978:L978"/>
    <mergeCell ref="A860:L860"/>
    <mergeCell ref="B892:L892"/>
    <mergeCell ref="B917:L917"/>
    <mergeCell ref="B956:L956"/>
    <mergeCell ref="B810:L810"/>
    <mergeCell ref="B835:L835"/>
    <mergeCell ref="B764:L764"/>
    <mergeCell ref="B738:L738"/>
  </mergeCells>
  <pageMargins left="0.31496062992125984" right="0.31496062992125984" top="0.74803149606299213" bottom="0.74803149606299213" header="0.31496062992125984" footer="0.31496062992125984"/>
  <pageSetup paperSize="9" scale="60" fitToHeight="4" orientation="portrait" r:id="rId1"/>
  <ignoredErrors>
    <ignoredError sqref="G1136:L1136 B38:L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6"/>
  <sheetViews>
    <sheetView topLeftCell="A67" workbookViewId="0">
      <selection activeCell="D73" sqref="D73"/>
    </sheetView>
  </sheetViews>
  <sheetFormatPr defaultRowHeight="14.5" x14ac:dyDescent="0.35"/>
  <cols>
    <col min="1" max="1" width="46" customWidth="1"/>
  </cols>
  <sheetData>
    <row r="1" spans="1:11" x14ac:dyDescent="0.35">
      <c r="A1" s="684" t="s">
        <v>620</v>
      </c>
      <c r="B1" s="685"/>
      <c r="C1" s="685"/>
      <c r="D1" s="685"/>
      <c r="E1" s="685"/>
      <c r="F1" s="685"/>
      <c r="G1" s="685"/>
      <c r="H1" s="685"/>
      <c r="I1" s="685"/>
      <c r="J1" s="685"/>
      <c r="K1" s="685"/>
    </row>
    <row r="2" spans="1:11" x14ac:dyDescent="0.35">
      <c r="A2" s="155"/>
    </row>
    <row r="3" spans="1:11" x14ac:dyDescent="0.35">
      <c r="A3" s="682" t="s">
        <v>621</v>
      </c>
      <c r="B3" s="683"/>
      <c r="C3" s="683"/>
      <c r="D3" s="683"/>
      <c r="E3" s="683"/>
      <c r="F3" s="683"/>
      <c r="G3" s="683"/>
      <c r="H3" s="683"/>
      <c r="I3" s="683"/>
      <c r="J3" s="683"/>
      <c r="K3" s="683"/>
    </row>
    <row r="4" spans="1:11" hidden="1" x14ac:dyDescent="0.35">
      <c r="A4" s="155"/>
    </row>
    <row r="5" spans="1:11" x14ac:dyDescent="0.35">
      <c r="A5" s="687" t="s">
        <v>622</v>
      </c>
      <c r="B5" s="683"/>
      <c r="C5" s="683"/>
      <c r="D5" s="683"/>
      <c r="E5" s="683"/>
      <c r="F5" s="683"/>
      <c r="G5" s="683"/>
      <c r="H5" s="683"/>
      <c r="I5" s="683"/>
      <c r="J5" s="683"/>
      <c r="K5" s="683"/>
    </row>
    <row r="6" spans="1:11" x14ac:dyDescent="0.35">
      <c r="A6" s="155"/>
    </row>
    <row r="7" spans="1:11" x14ac:dyDescent="0.35">
      <c r="A7" s="688" t="s">
        <v>2</v>
      </c>
      <c r="B7" s="690" t="s">
        <v>4</v>
      </c>
      <c r="C7" s="691"/>
      <c r="D7" s="692"/>
      <c r="E7" s="690" t="s">
        <v>5</v>
      </c>
      <c r="F7" s="691"/>
      <c r="G7" s="691"/>
      <c r="H7" s="691"/>
      <c r="I7" s="691"/>
      <c r="J7" s="691"/>
      <c r="K7" s="692"/>
    </row>
    <row r="8" spans="1:11" x14ac:dyDescent="0.35">
      <c r="A8" s="689"/>
      <c r="B8" s="156" t="s">
        <v>6</v>
      </c>
      <c r="C8" s="156" t="s">
        <v>7</v>
      </c>
      <c r="D8" s="156" t="s">
        <v>8</v>
      </c>
      <c r="E8" s="156" t="s">
        <v>7</v>
      </c>
      <c r="F8" s="156" t="s">
        <v>8</v>
      </c>
      <c r="G8" s="156" t="s">
        <v>623</v>
      </c>
      <c r="H8" s="156" t="s">
        <v>624</v>
      </c>
      <c r="I8" s="156" t="s">
        <v>625</v>
      </c>
      <c r="J8" s="156" t="s">
        <v>626</v>
      </c>
      <c r="K8" s="156" t="s">
        <v>627</v>
      </c>
    </row>
    <row r="9" spans="1:11" x14ac:dyDescent="0.35">
      <c r="A9" s="157" t="s">
        <v>3</v>
      </c>
      <c r="B9" s="158">
        <v>0</v>
      </c>
      <c r="C9" s="158">
        <v>0</v>
      </c>
      <c r="D9" s="158">
        <v>0</v>
      </c>
      <c r="E9" s="158">
        <v>0</v>
      </c>
      <c r="F9" s="158">
        <v>0</v>
      </c>
      <c r="G9" s="158">
        <v>0</v>
      </c>
      <c r="H9" s="158">
        <v>0</v>
      </c>
      <c r="I9" s="158">
        <v>0</v>
      </c>
      <c r="J9" s="158">
        <v>0</v>
      </c>
      <c r="K9" s="158">
        <v>0</v>
      </c>
    </row>
    <row r="10" spans="1:11" x14ac:dyDescent="0.35">
      <c r="A10" s="159" t="s">
        <v>10</v>
      </c>
      <c r="B10" s="160"/>
      <c r="C10" s="160"/>
      <c r="D10" s="160"/>
      <c r="E10" s="160"/>
      <c r="F10" s="160"/>
      <c r="G10" s="160"/>
      <c r="H10" s="160"/>
      <c r="I10" s="160"/>
      <c r="J10" s="160"/>
      <c r="K10" s="160"/>
    </row>
    <row r="11" spans="1:11" x14ac:dyDescent="0.35">
      <c r="A11" s="159" t="s">
        <v>11</v>
      </c>
      <c r="B11" s="160"/>
      <c r="C11" s="160"/>
      <c r="D11" s="160"/>
      <c r="E11" s="160"/>
      <c r="F11" s="160"/>
      <c r="G11" s="160"/>
      <c r="H11" s="160"/>
      <c r="I11" s="160"/>
      <c r="J11" s="160"/>
      <c r="K11" s="160"/>
    </row>
    <row r="12" spans="1:11" x14ac:dyDescent="0.35">
      <c r="A12" s="159" t="s">
        <v>12</v>
      </c>
      <c r="B12" s="160"/>
      <c r="C12" s="160"/>
      <c r="D12" s="160"/>
      <c r="E12" s="160"/>
      <c r="F12" s="160"/>
      <c r="G12" s="160"/>
      <c r="H12" s="160"/>
      <c r="I12" s="160"/>
      <c r="J12" s="160"/>
      <c r="K12" s="160"/>
    </row>
    <row r="13" spans="1:11" x14ac:dyDescent="0.35">
      <c r="A13" s="161" t="s">
        <v>13</v>
      </c>
      <c r="B13" s="162">
        <v>0</v>
      </c>
      <c r="C13" s="162">
        <v>0</v>
      </c>
      <c r="D13" s="162">
        <v>0</v>
      </c>
      <c r="E13" s="162">
        <v>0</v>
      </c>
      <c r="F13" s="162">
        <v>0</v>
      </c>
      <c r="G13" s="162">
        <v>0</v>
      </c>
      <c r="H13" s="162">
        <v>0</v>
      </c>
      <c r="I13" s="162">
        <v>0</v>
      </c>
      <c r="J13" s="162">
        <v>0</v>
      </c>
      <c r="K13" s="162">
        <v>0</v>
      </c>
    </row>
    <row r="14" spans="1:11" x14ac:dyDescent="0.35">
      <c r="A14" s="159" t="s">
        <v>14</v>
      </c>
      <c r="B14" s="160"/>
      <c r="C14" s="160"/>
      <c r="D14" s="160"/>
      <c r="E14" s="160"/>
      <c r="F14" s="160"/>
      <c r="G14" s="160"/>
      <c r="H14" s="160"/>
      <c r="I14" s="160"/>
      <c r="J14" s="160"/>
      <c r="K14" s="160"/>
    </row>
    <row r="15" spans="1:11" x14ac:dyDescent="0.35">
      <c r="A15" s="159" t="s">
        <v>15</v>
      </c>
      <c r="B15" s="160"/>
      <c r="C15" s="160"/>
      <c r="D15" s="160"/>
      <c r="E15" s="160"/>
      <c r="F15" s="160"/>
      <c r="G15" s="160"/>
      <c r="H15" s="160"/>
      <c r="I15" s="160"/>
      <c r="J15" s="160"/>
      <c r="K15" s="160"/>
    </row>
    <row r="16" spans="1:11" ht="18" x14ac:dyDescent="0.35">
      <c r="A16" s="159" t="s">
        <v>16</v>
      </c>
      <c r="B16" s="160"/>
      <c r="C16" s="160"/>
      <c r="D16" s="160"/>
      <c r="E16" s="160"/>
      <c r="F16" s="160"/>
      <c r="G16" s="160"/>
      <c r="H16" s="160"/>
      <c r="I16" s="160"/>
      <c r="J16" s="160"/>
      <c r="K16" s="160"/>
    </row>
    <row r="17" spans="1:11" x14ac:dyDescent="0.35">
      <c r="A17" s="163" t="s">
        <v>461</v>
      </c>
      <c r="B17" s="160"/>
      <c r="C17" s="160"/>
      <c r="D17" s="160"/>
      <c r="E17" s="160"/>
      <c r="F17" s="160"/>
      <c r="G17" s="160"/>
      <c r="H17" s="160"/>
      <c r="I17" s="160"/>
      <c r="J17" s="160"/>
      <c r="K17" s="160"/>
    </row>
    <row r="18" spans="1:11" x14ac:dyDescent="0.35">
      <c r="A18" s="159" t="s">
        <v>462</v>
      </c>
      <c r="B18" s="160"/>
      <c r="C18" s="160"/>
      <c r="D18" s="160"/>
      <c r="E18" s="160"/>
      <c r="F18" s="160"/>
      <c r="G18" s="160"/>
      <c r="H18" s="160"/>
      <c r="I18" s="160"/>
      <c r="J18" s="160"/>
      <c r="K18" s="160"/>
    </row>
    <row r="19" spans="1:11" x14ac:dyDescent="0.35">
      <c r="A19" s="159" t="s">
        <v>628</v>
      </c>
      <c r="B19" s="160">
        <v>0</v>
      </c>
      <c r="C19" s="160">
        <v>0</v>
      </c>
      <c r="D19" s="160">
        <v>0</v>
      </c>
      <c r="E19" s="160">
        <v>0</v>
      </c>
      <c r="F19" s="160">
        <v>0</v>
      </c>
      <c r="G19" s="160">
        <v>0</v>
      </c>
      <c r="H19" s="160">
        <v>0</v>
      </c>
      <c r="I19" s="160">
        <v>0</v>
      </c>
      <c r="J19" s="160">
        <v>0</v>
      </c>
      <c r="K19" s="160">
        <v>0</v>
      </c>
    </row>
    <row r="20" spans="1:11" x14ac:dyDescent="0.35">
      <c r="A20" s="159" t="s">
        <v>629</v>
      </c>
      <c r="B20" s="160"/>
      <c r="C20" s="160"/>
      <c r="D20" s="160"/>
      <c r="E20" s="160"/>
      <c r="F20" s="160"/>
      <c r="G20" s="160"/>
      <c r="H20" s="160"/>
      <c r="I20" s="160"/>
      <c r="J20" s="160"/>
      <c r="K20" s="160"/>
    </row>
    <row r="21" spans="1:11" ht="18" x14ac:dyDescent="0.35">
      <c r="A21" s="159" t="s">
        <v>630</v>
      </c>
      <c r="B21" s="160"/>
      <c r="C21" s="160"/>
      <c r="D21" s="160"/>
      <c r="E21" s="160"/>
      <c r="F21" s="160"/>
      <c r="G21" s="160"/>
      <c r="H21" s="160"/>
      <c r="I21" s="160"/>
      <c r="J21" s="160"/>
      <c r="K21" s="160"/>
    </row>
    <row r="22" spans="1:11" x14ac:dyDescent="0.35">
      <c r="A22" s="159" t="s">
        <v>631</v>
      </c>
      <c r="B22" s="160">
        <v>0</v>
      </c>
      <c r="C22" s="160">
        <v>0</v>
      </c>
      <c r="D22" s="160">
        <v>0</v>
      </c>
      <c r="E22" s="160">
        <v>0</v>
      </c>
      <c r="F22" s="160">
        <v>0</v>
      </c>
      <c r="G22" s="160">
        <v>0</v>
      </c>
      <c r="H22" s="160">
        <v>0</v>
      </c>
      <c r="I22" s="160">
        <v>0</v>
      </c>
      <c r="J22" s="160">
        <v>0</v>
      </c>
      <c r="K22" s="160">
        <v>0</v>
      </c>
    </row>
    <row r="23" spans="1:11" x14ac:dyDescent="0.35">
      <c r="A23" s="159" t="s">
        <v>629</v>
      </c>
      <c r="B23" s="160"/>
      <c r="C23" s="160"/>
      <c r="D23" s="160"/>
      <c r="E23" s="160"/>
      <c r="F23" s="160"/>
      <c r="G23" s="160"/>
      <c r="H23" s="160"/>
      <c r="I23" s="160"/>
      <c r="J23" s="164"/>
      <c r="K23" s="164"/>
    </row>
    <row r="24" spans="1:11" ht="18" x14ac:dyDescent="0.35">
      <c r="A24" s="159" t="s">
        <v>630</v>
      </c>
      <c r="B24" s="160"/>
      <c r="C24" s="160"/>
      <c r="D24" s="160"/>
      <c r="E24" s="160"/>
      <c r="F24" s="160"/>
      <c r="G24" s="160"/>
      <c r="H24" s="160"/>
      <c r="I24" s="160"/>
      <c r="J24" s="164"/>
      <c r="K24" s="164"/>
    </row>
    <row r="25" spans="1:11" x14ac:dyDescent="0.35">
      <c r="A25" s="169" t="s">
        <v>632</v>
      </c>
      <c r="B25" s="170"/>
      <c r="C25" s="170"/>
      <c r="D25" s="170"/>
      <c r="E25" s="170"/>
      <c r="F25" s="170"/>
      <c r="G25" s="170"/>
      <c r="H25" s="170"/>
      <c r="I25" s="170"/>
      <c r="J25" s="170"/>
      <c r="K25" s="170"/>
    </row>
    <row r="26" spans="1:11" x14ac:dyDescent="0.35">
      <c r="A26" s="169" t="s">
        <v>17</v>
      </c>
      <c r="B26" s="170"/>
      <c r="C26" s="170"/>
      <c r="D26" s="170"/>
      <c r="E26" s="170"/>
      <c r="F26" s="170"/>
      <c r="G26" s="170"/>
      <c r="H26" s="170"/>
      <c r="I26" s="170"/>
      <c r="J26" s="170"/>
      <c r="K26" s="170"/>
    </row>
    <row r="27" spans="1:11" x14ac:dyDescent="0.35">
      <c r="A27" s="163" t="s">
        <v>3</v>
      </c>
      <c r="B27" s="160">
        <v>0</v>
      </c>
      <c r="C27" s="160">
        <v>0</v>
      </c>
      <c r="D27" s="160">
        <v>0</v>
      </c>
      <c r="E27" s="160">
        <v>0</v>
      </c>
      <c r="F27" s="160">
        <v>0</v>
      </c>
      <c r="G27" s="160">
        <v>0</v>
      </c>
      <c r="H27" s="160">
        <v>0</v>
      </c>
      <c r="I27" s="160">
        <v>0</v>
      </c>
      <c r="J27" s="160">
        <v>0</v>
      </c>
      <c r="K27" s="160">
        <v>0</v>
      </c>
    </row>
    <row r="28" spans="1:11" x14ac:dyDescent="0.35">
      <c r="A28" s="159" t="s">
        <v>10</v>
      </c>
      <c r="B28" s="160"/>
      <c r="C28" s="160"/>
      <c r="D28" s="160"/>
      <c r="E28" s="160"/>
      <c r="F28" s="160"/>
      <c r="G28" s="160"/>
      <c r="H28" s="160"/>
      <c r="I28" s="160"/>
      <c r="J28" s="164"/>
      <c r="K28" s="164"/>
    </row>
    <row r="29" spans="1:11" x14ac:dyDescent="0.35">
      <c r="A29" s="159" t="s">
        <v>11</v>
      </c>
      <c r="B29" s="160"/>
      <c r="C29" s="160"/>
      <c r="D29" s="160"/>
      <c r="E29" s="160"/>
      <c r="F29" s="160"/>
      <c r="G29" s="160"/>
      <c r="H29" s="160"/>
      <c r="I29" s="160"/>
      <c r="J29" s="164"/>
      <c r="K29" s="164"/>
    </row>
    <row r="30" spans="1:11" x14ac:dyDescent="0.35">
      <c r="A30" s="159" t="s">
        <v>12</v>
      </c>
      <c r="B30" s="160"/>
      <c r="C30" s="160"/>
      <c r="D30" s="160"/>
      <c r="E30" s="160"/>
      <c r="F30" s="160"/>
      <c r="G30" s="160"/>
      <c r="H30" s="160"/>
      <c r="I30" s="160"/>
      <c r="J30" s="164"/>
      <c r="K30" s="164"/>
    </row>
    <row r="31" spans="1:11" x14ac:dyDescent="0.35">
      <c r="A31" s="161" t="s">
        <v>13</v>
      </c>
      <c r="B31" s="162">
        <v>0</v>
      </c>
      <c r="C31" s="162">
        <v>0</v>
      </c>
      <c r="D31" s="162">
        <v>0</v>
      </c>
      <c r="E31" s="162">
        <v>0</v>
      </c>
      <c r="F31" s="162">
        <v>0</v>
      </c>
      <c r="G31" s="162">
        <v>0</v>
      </c>
      <c r="H31" s="162">
        <v>0</v>
      </c>
      <c r="I31" s="162">
        <v>0</v>
      </c>
      <c r="J31" s="162">
        <v>0</v>
      </c>
      <c r="K31" s="162">
        <v>0</v>
      </c>
    </row>
    <row r="32" spans="1:11" x14ac:dyDescent="0.35">
      <c r="A32" s="159" t="s">
        <v>14</v>
      </c>
      <c r="B32" s="160"/>
      <c r="C32" s="160"/>
      <c r="D32" s="160"/>
      <c r="E32" s="160"/>
      <c r="F32" s="160"/>
      <c r="G32" s="160"/>
      <c r="H32" s="160"/>
      <c r="I32" s="160"/>
      <c r="J32" s="164"/>
      <c r="K32" s="164"/>
    </row>
    <row r="33" spans="1:11" x14ac:dyDescent="0.35">
      <c r="A33" s="159" t="s">
        <v>15</v>
      </c>
      <c r="B33" s="160"/>
      <c r="C33" s="160"/>
      <c r="D33" s="160"/>
      <c r="E33" s="160"/>
      <c r="F33" s="160"/>
      <c r="G33" s="160"/>
      <c r="H33" s="160"/>
      <c r="I33" s="160"/>
      <c r="J33" s="164"/>
      <c r="K33" s="164"/>
    </row>
    <row r="34" spans="1:11" ht="18" x14ac:dyDescent="0.35">
      <c r="A34" s="159" t="s">
        <v>16</v>
      </c>
      <c r="B34" s="160"/>
      <c r="C34" s="160"/>
      <c r="D34" s="160"/>
      <c r="E34" s="160"/>
      <c r="F34" s="160"/>
      <c r="G34" s="160"/>
      <c r="H34" s="160"/>
      <c r="I34" s="160"/>
      <c r="J34" s="164"/>
      <c r="K34" s="164"/>
    </row>
    <row r="35" spans="1:11" x14ac:dyDescent="0.35">
      <c r="A35" s="163" t="s">
        <v>461</v>
      </c>
      <c r="B35" s="160"/>
      <c r="C35" s="160"/>
      <c r="D35" s="160"/>
      <c r="E35" s="160"/>
      <c r="F35" s="160"/>
      <c r="G35" s="160"/>
      <c r="H35" s="160"/>
      <c r="I35" s="160"/>
      <c r="J35" s="164"/>
      <c r="K35" s="164"/>
    </row>
    <row r="36" spans="1:11" x14ac:dyDescent="0.35">
      <c r="A36" s="159" t="s">
        <v>462</v>
      </c>
      <c r="B36" s="160"/>
      <c r="C36" s="160"/>
      <c r="D36" s="160"/>
      <c r="E36" s="160"/>
      <c r="F36" s="160"/>
      <c r="G36" s="160"/>
      <c r="H36" s="160"/>
      <c r="I36" s="160"/>
      <c r="J36" s="164"/>
      <c r="K36" s="164"/>
    </row>
    <row r="37" spans="1:11" x14ac:dyDescent="0.35">
      <c r="A37" s="159" t="s">
        <v>628</v>
      </c>
      <c r="B37" s="160">
        <v>0</v>
      </c>
      <c r="C37" s="160">
        <v>0</v>
      </c>
      <c r="D37" s="160">
        <v>0</v>
      </c>
      <c r="E37" s="160">
        <v>0</v>
      </c>
      <c r="F37" s="160">
        <v>0</v>
      </c>
      <c r="G37" s="160">
        <v>0</v>
      </c>
      <c r="H37" s="160">
        <v>0</v>
      </c>
      <c r="I37" s="160">
        <v>0</v>
      </c>
      <c r="J37" s="160">
        <v>0</v>
      </c>
      <c r="K37" s="160">
        <v>0</v>
      </c>
    </row>
    <row r="38" spans="1:11" x14ac:dyDescent="0.35">
      <c r="A38" s="159" t="s">
        <v>629</v>
      </c>
      <c r="B38" s="160"/>
      <c r="C38" s="160"/>
      <c r="D38" s="160"/>
      <c r="E38" s="160"/>
      <c r="F38" s="160"/>
      <c r="G38" s="160"/>
      <c r="H38" s="160"/>
      <c r="I38" s="160"/>
      <c r="J38" s="164"/>
      <c r="K38" s="164"/>
    </row>
    <row r="39" spans="1:11" ht="18" x14ac:dyDescent="0.35">
      <c r="A39" s="159" t="s">
        <v>630</v>
      </c>
      <c r="B39" s="160"/>
      <c r="C39" s="160"/>
      <c r="D39" s="160"/>
      <c r="E39" s="160"/>
      <c r="F39" s="160"/>
      <c r="G39" s="160"/>
      <c r="H39" s="160"/>
      <c r="I39" s="160"/>
      <c r="J39" s="164"/>
      <c r="K39" s="164"/>
    </row>
    <row r="40" spans="1:11" x14ac:dyDescent="0.35">
      <c r="A40" s="159" t="s">
        <v>633</v>
      </c>
      <c r="B40" s="160">
        <v>0</v>
      </c>
      <c r="C40" s="160">
        <v>0</v>
      </c>
      <c r="D40" s="160">
        <v>0</v>
      </c>
      <c r="E40" s="160">
        <v>0</v>
      </c>
      <c r="F40" s="160">
        <v>0</v>
      </c>
      <c r="G40" s="160">
        <v>0</v>
      </c>
      <c r="H40" s="160">
        <v>0</v>
      </c>
      <c r="I40" s="160">
        <v>0</v>
      </c>
      <c r="J40" s="160">
        <v>0</v>
      </c>
      <c r="K40" s="160">
        <v>0</v>
      </c>
    </row>
    <row r="41" spans="1:11" x14ac:dyDescent="0.35">
      <c r="A41" s="159" t="s">
        <v>629</v>
      </c>
      <c r="B41" s="160"/>
      <c r="C41" s="160"/>
      <c r="D41" s="160"/>
      <c r="E41" s="160"/>
      <c r="F41" s="160"/>
      <c r="G41" s="160"/>
      <c r="H41" s="160"/>
      <c r="I41" s="160"/>
      <c r="J41" s="164"/>
      <c r="K41" s="164"/>
    </row>
    <row r="42" spans="1:11" ht="18" x14ac:dyDescent="0.35">
      <c r="A42" s="159" t="s">
        <v>630</v>
      </c>
      <c r="B42" s="160"/>
      <c r="C42" s="160"/>
      <c r="D42" s="160"/>
      <c r="E42" s="160"/>
      <c r="F42" s="160"/>
      <c r="G42" s="160"/>
      <c r="H42" s="160"/>
      <c r="I42" s="160"/>
      <c r="J42" s="164"/>
      <c r="K42" s="164"/>
    </row>
    <row r="43" spans="1:11" ht="18" x14ac:dyDescent="0.35">
      <c r="A43" s="165" t="s">
        <v>634</v>
      </c>
      <c r="B43" s="160"/>
      <c r="C43" s="160"/>
      <c r="D43" s="160"/>
      <c r="E43" s="160"/>
      <c r="F43" s="160"/>
      <c r="G43" s="160"/>
      <c r="H43" s="160"/>
      <c r="I43" s="160"/>
      <c r="J43" s="164"/>
      <c r="K43" s="164"/>
    </row>
    <row r="44" spans="1:11" x14ac:dyDescent="0.35">
      <c r="A44" s="163" t="s">
        <v>3</v>
      </c>
      <c r="B44" s="160">
        <v>0</v>
      </c>
      <c r="C44" s="160">
        <v>0</v>
      </c>
      <c r="D44" s="160">
        <v>0</v>
      </c>
      <c r="E44" s="160">
        <v>0</v>
      </c>
      <c r="F44" s="160">
        <v>0</v>
      </c>
      <c r="G44" s="160">
        <v>0</v>
      </c>
      <c r="H44" s="160">
        <v>0</v>
      </c>
      <c r="I44" s="160">
        <v>0</v>
      </c>
      <c r="J44" s="160">
        <v>0</v>
      </c>
      <c r="K44" s="160">
        <v>0</v>
      </c>
    </row>
    <row r="45" spans="1:11" x14ac:dyDescent="0.35">
      <c r="A45" s="159" t="s">
        <v>10</v>
      </c>
      <c r="B45" s="164"/>
      <c r="C45" s="160"/>
      <c r="D45" s="160"/>
      <c r="E45" s="160"/>
      <c r="F45" s="160"/>
      <c r="G45" s="160"/>
      <c r="H45" s="160"/>
      <c r="I45" s="160"/>
      <c r="J45" s="164"/>
      <c r="K45" s="164"/>
    </row>
    <row r="46" spans="1:11" x14ac:dyDescent="0.35">
      <c r="A46" s="159" t="s">
        <v>11</v>
      </c>
      <c r="B46" s="160"/>
      <c r="C46" s="160"/>
      <c r="D46" s="160"/>
      <c r="E46" s="160"/>
      <c r="F46" s="160"/>
      <c r="G46" s="160"/>
      <c r="H46" s="160"/>
      <c r="I46" s="160"/>
      <c r="J46" s="164"/>
      <c r="K46" s="164"/>
    </row>
    <row r="47" spans="1:11" x14ac:dyDescent="0.35">
      <c r="A47" s="159" t="s">
        <v>12</v>
      </c>
      <c r="B47" s="160"/>
      <c r="C47" s="160"/>
      <c r="D47" s="160"/>
      <c r="E47" s="160"/>
      <c r="F47" s="160"/>
      <c r="G47" s="160"/>
      <c r="H47" s="160"/>
      <c r="I47" s="160"/>
      <c r="J47" s="164"/>
      <c r="K47" s="164"/>
    </row>
    <row r="48" spans="1:11" x14ac:dyDescent="0.35">
      <c r="A48" s="161" t="s">
        <v>13</v>
      </c>
      <c r="B48" s="162">
        <v>0</v>
      </c>
      <c r="C48" s="162">
        <v>0</v>
      </c>
      <c r="D48" s="162">
        <v>0</v>
      </c>
      <c r="E48" s="162">
        <v>0</v>
      </c>
      <c r="F48" s="162">
        <v>0</v>
      </c>
      <c r="G48" s="162">
        <v>0</v>
      </c>
      <c r="H48" s="162">
        <v>0</v>
      </c>
      <c r="I48" s="162">
        <v>0</v>
      </c>
      <c r="J48" s="162">
        <v>0</v>
      </c>
      <c r="K48" s="162">
        <v>0</v>
      </c>
    </row>
    <row r="49" spans="1:11" x14ac:dyDescent="0.35">
      <c r="A49" s="159" t="s">
        <v>14</v>
      </c>
      <c r="B49" s="160"/>
      <c r="C49" s="160"/>
      <c r="D49" s="160"/>
      <c r="E49" s="160"/>
      <c r="F49" s="160"/>
      <c r="G49" s="160"/>
      <c r="H49" s="160"/>
      <c r="I49" s="160"/>
      <c r="J49" s="164"/>
      <c r="K49" s="164"/>
    </row>
    <row r="50" spans="1:11" x14ac:dyDescent="0.35">
      <c r="A50" s="159" t="s">
        <v>15</v>
      </c>
      <c r="B50" s="160"/>
      <c r="C50" s="160"/>
      <c r="D50" s="160"/>
      <c r="E50" s="160"/>
      <c r="F50" s="160"/>
      <c r="G50" s="160"/>
      <c r="H50" s="160"/>
      <c r="I50" s="160"/>
      <c r="J50" s="164"/>
      <c r="K50" s="164"/>
    </row>
    <row r="51" spans="1:11" ht="18" x14ac:dyDescent="0.35">
      <c r="A51" s="159" t="s">
        <v>635</v>
      </c>
      <c r="B51" s="160"/>
      <c r="C51" s="160"/>
      <c r="D51" s="160"/>
      <c r="E51" s="160"/>
      <c r="F51" s="160"/>
      <c r="G51" s="160"/>
      <c r="H51" s="160"/>
      <c r="I51" s="160"/>
      <c r="J51" s="164"/>
      <c r="K51" s="164"/>
    </row>
    <row r="52" spans="1:11" x14ac:dyDescent="0.35">
      <c r="A52" s="163" t="s">
        <v>461</v>
      </c>
      <c r="B52" s="160"/>
      <c r="C52" s="160"/>
      <c r="D52" s="160"/>
      <c r="E52" s="160"/>
      <c r="F52" s="160"/>
      <c r="G52" s="160"/>
      <c r="H52" s="160"/>
      <c r="I52" s="160"/>
      <c r="J52" s="164"/>
      <c r="K52" s="164"/>
    </row>
    <row r="53" spans="1:11" x14ac:dyDescent="0.35">
      <c r="A53" s="159" t="s">
        <v>462</v>
      </c>
      <c r="B53" s="160"/>
      <c r="C53" s="160"/>
      <c r="D53" s="160"/>
      <c r="E53" s="160"/>
      <c r="F53" s="160"/>
      <c r="G53" s="160"/>
      <c r="H53" s="160"/>
      <c r="I53" s="160"/>
      <c r="J53" s="164"/>
      <c r="K53" s="164"/>
    </row>
    <row r="54" spans="1:11" x14ac:dyDescent="0.35">
      <c r="A54" s="159" t="s">
        <v>628</v>
      </c>
      <c r="B54" s="160">
        <v>0</v>
      </c>
      <c r="C54" s="160">
        <v>0</v>
      </c>
      <c r="D54" s="160">
        <v>0</v>
      </c>
      <c r="E54" s="160">
        <v>0</v>
      </c>
      <c r="F54" s="160">
        <v>0</v>
      </c>
      <c r="G54" s="160">
        <v>0</v>
      </c>
      <c r="H54" s="160">
        <v>0</v>
      </c>
      <c r="I54" s="160">
        <v>0</v>
      </c>
      <c r="J54" s="160">
        <v>0</v>
      </c>
      <c r="K54" s="160">
        <v>0</v>
      </c>
    </row>
    <row r="55" spans="1:11" x14ac:dyDescent="0.35">
      <c r="A55" s="159" t="s">
        <v>629</v>
      </c>
      <c r="B55" s="160"/>
      <c r="C55" s="160"/>
      <c r="D55" s="160"/>
      <c r="E55" s="160"/>
      <c r="F55" s="160"/>
      <c r="G55" s="160"/>
      <c r="H55" s="160"/>
      <c r="I55" s="160"/>
      <c r="J55" s="164"/>
      <c r="K55" s="164"/>
    </row>
    <row r="56" spans="1:11" ht="18" x14ac:dyDescent="0.35">
      <c r="A56" s="159" t="s">
        <v>636</v>
      </c>
      <c r="B56" s="160"/>
      <c r="C56" s="160"/>
      <c r="D56" s="160"/>
      <c r="E56" s="160"/>
      <c r="F56" s="160"/>
      <c r="G56" s="160"/>
      <c r="H56" s="160"/>
      <c r="I56" s="160"/>
      <c r="J56" s="164"/>
      <c r="K56" s="164"/>
    </row>
    <row r="57" spans="1:11" x14ac:dyDescent="0.35">
      <c r="A57" s="159" t="s">
        <v>633</v>
      </c>
      <c r="B57" s="160">
        <v>0</v>
      </c>
      <c r="C57" s="160">
        <v>0</v>
      </c>
      <c r="D57" s="160">
        <v>0</v>
      </c>
      <c r="E57" s="160">
        <v>0</v>
      </c>
      <c r="F57" s="160">
        <v>0</v>
      </c>
      <c r="G57" s="160">
        <v>0</v>
      </c>
      <c r="H57" s="160">
        <v>0</v>
      </c>
      <c r="I57" s="160">
        <v>0</v>
      </c>
      <c r="J57" s="160">
        <v>0</v>
      </c>
      <c r="K57" s="160">
        <v>0</v>
      </c>
    </row>
    <row r="58" spans="1:11" x14ac:dyDescent="0.35">
      <c r="A58" s="159" t="s">
        <v>629</v>
      </c>
      <c r="B58" s="160"/>
      <c r="C58" s="160"/>
      <c r="D58" s="160"/>
      <c r="E58" s="160"/>
      <c r="F58" s="160"/>
      <c r="G58" s="160"/>
      <c r="H58" s="160"/>
      <c r="I58" s="160"/>
      <c r="J58" s="164"/>
      <c r="K58" s="164"/>
    </row>
    <row r="59" spans="1:11" ht="18" x14ac:dyDescent="0.35">
      <c r="A59" s="159" t="s">
        <v>637</v>
      </c>
      <c r="B59" s="160"/>
      <c r="C59" s="160"/>
      <c r="D59" s="160"/>
      <c r="E59" s="160"/>
      <c r="F59" s="160"/>
      <c r="G59" s="160"/>
      <c r="H59" s="160"/>
      <c r="I59" s="160"/>
      <c r="J59" s="164"/>
      <c r="K59" s="164"/>
    </row>
    <row r="60" spans="1:11" ht="18" x14ac:dyDescent="0.35">
      <c r="A60" s="165" t="s">
        <v>638</v>
      </c>
      <c r="B60" s="160"/>
      <c r="C60" s="160"/>
      <c r="D60" s="160"/>
      <c r="E60" s="160"/>
      <c r="F60" s="160"/>
      <c r="G60" s="160"/>
      <c r="H60" s="160"/>
      <c r="I60" s="160"/>
      <c r="J60" s="164"/>
      <c r="K60" s="164"/>
    </row>
    <row r="61" spans="1:11" x14ac:dyDescent="0.35">
      <c r="A61" s="163" t="s">
        <v>3</v>
      </c>
      <c r="B61" s="160">
        <v>0</v>
      </c>
      <c r="C61" s="160">
        <v>0</v>
      </c>
      <c r="D61" s="160">
        <v>0</v>
      </c>
      <c r="E61" s="160">
        <v>0</v>
      </c>
      <c r="F61" s="160">
        <v>0</v>
      </c>
      <c r="G61" s="160">
        <v>0</v>
      </c>
      <c r="H61" s="160">
        <v>0</v>
      </c>
      <c r="I61" s="160">
        <v>0</v>
      </c>
      <c r="J61" s="160">
        <v>0</v>
      </c>
      <c r="K61" s="160">
        <v>0</v>
      </c>
    </row>
    <row r="62" spans="1:11" x14ac:dyDescent="0.35">
      <c r="A62" s="159" t="s">
        <v>10</v>
      </c>
      <c r="B62" s="164"/>
      <c r="C62" s="160"/>
      <c r="D62" s="160"/>
      <c r="E62" s="160"/>
      <c r="F62" s="160"/>
      <c r="G62" s="160"/>
      <c r="H62" s="160"/>
      <c r="I62" s="160"/>
      <c r="J62" s="164"/>
      <c r="K62" s="164"/>
    </row>
    <row r="63" spans="1:11" x14ac:dyDescent="0.35">
      <c r="A63" s="159" t="s">
        <v>11</v>
      </c>
      <c r="B63" s="160"/>
      <c r="C63" s="160"/>
      <c r="D63" s="160"/>
      <c r="E63" s="160"/>
      <c r="F63" s="160"/>
      <c r="G63" s="160"/>
      <c r="H63" s="160"/>
      <c r="I63" s="160"/>
      <c r="J63" s="164"/>
      <c r="K63" s="164"/>
    </row>
    <row r="64" spans="1:11" x14ac:dyDescent="0.35">
      <c r="A64" s="159" t="s">
        <v>12</v>
      </c>
      <c r="B64" s="160"/>
      <c r="C64" s="160"/>
      <c r="D64" s="160"/>
      <c r="E64" s="160"/>
      <c r="F64" s="160"/>
      <c r="G64" s="160"/>
      <c r="H64" s="160"/>
      <c r="I64" s="160"/>
      <c r="J64" s="164"/>
      <c r="K64" s="164"/>
    </row>
    <row r="65" spans="1:11" x14ac:dyDescent="0.35">
      <c r="A65" s="161" t="s">
        <v>13</v>
      </c>
      <c r="B65" s="162">
        <v>0</v>
      </c>
      <c r="C65" s="162">
        <v>0</v>
      </c>
      <c r="D65" s="162">
        <v>0</v>
      </c>
      <c r="E65" s="162">
        <v>0</v>
      </c>
      <c r="F65" s="162">
        <v>0</v>
      </c>
      <c r="G65" s="162">
        <v>0</v>
      </c>
      <c r="H65" s="162">
        <v>0</v>
      </c>
      <c r="I65" s="162">
        <v>0</v>
      </c>
      <c r="J65" s="162">
        <v>0</v>
      </c>
      <c r="K65" s="162">
        <v>0</v>
      </c>
    </row>
    <row r="66" spans="1:11" x14ac:dyDescent="0.35">
      <c r="A66" s="159" t="s">
        <v>14</v>
      </c>
      <c r="B66" s="160"/>
      <c r="C66" s="160"/>
      <c r="D66" s="160"/>
      <c r="E66" s="160"/>
      <c r="F66" s="160"/>
      <c r="G66" s="160"/>
      <c r="H66" s="160"/>
      <c r="I66" s="160"/>
      <c r="J66" s="164"/>
      <c r="K66" s="164"/>
    </row>
    <row r="67" spans="1:11" x14ac:dyDescent="0.35">
      <c r="A67" s="159" t="s">
        <v>15</v>
      </c>
      <c r="B67" s="160"/>
      <c r="C67" s="160"/>
      <c r="D67" s="160"/>
      <c r="E67" s="160"/>
      <c r="F67" s="160"/>
      <c r="G67" s="160"/>
      <c r="H67" s="160"/>
      <c r="I67" s="160"/>
      <c r="J67" s="164"/>
      <c r="K67" s="164"/>
    </row>
    <row r="68" spans="1:11" ht="18" x14ac:dyDescent="0.35">
      <c r="A68" s="159" t="s">
        <v>635</v>
      </c>
      <c r="B68" s="160"/>
      <c r="C68" s="160"/>
      <c r="D68" s="160"/>
      <c r="E68" s="160"/>
      <c r="F68" s="160"/>
      <c r="G68" s="160"/>
      <c r="H68" s="160"/>
      <c r="I68" s="160"/>
      <c r="J68" s="164"/>
      <c r="K68" s="164"/>
    </row>
    <row r="69" spans="1:11" x14ac:dyDescent="0.35">
      <c r="A69" s="163" t="s">
        <v>461</v>
      </c>
      <c r="B69" s="160"/>
      <c r="C69" s="160"/>
      <c r="D69" s="160"/>
      <c r="E69" s="160"/>
      <c r="F69" s="160"/>
      <c r="G69" s="160"/>
      <c r="H69" s="160"/>
      <c r="I69" s="160"/>
      <c r="J69" s="164"/>
      <c r="K69" s="164"/>
    </row>
    <row r="70" spans="1:11" x14ac:dyDescent="0.35">
      <c r="A70" s="159" t="s">
        <v>462</v>
      </c>
      <c r="B70" s="160"/>
      <c r="C70" s="160"/>
      <c r="D70" s="160"/>
      <c r="E70" s="160"/>
      <c r="F70" s="160"/>
      <c r="G70" s="160"/>
      <c r="H70" s="160"/>
      <c r="I70" s="160"/>
      <c r="J70" s="164"/>
      <c r="K70" s="164"/>
    </row>
    <row r="71" spans="1:11" x14ac:dyDescent="0.35">
      <c r="A71" s="159" t="s">
        <v>628</v>
      </c>
      <c r="B71" s="160">
        <v>0</v>
      </c>
      <c r="C71" s="160">
        <v>0</v>
      </c>
      <c r="D71" s="160">
        <v>0</v>
      </c>
      <c r="E71" s="160">
        <v>0</v>
      </c>
      <c r="F71" s="160">
        <v>0</v>
      </c>
      <c r="G71" s="160">
        <v>0</v>
      </c>
      <c r="H71" s="160">
        <v>0</v>
      </c>
      <c r="I71" s="160">
        <v>0</v>
      </c>
      <c r="J71" s="160">
        <v>0</v>
      </c>
      <c r="K71" s="160">
        <v>0</v>
      </c>
    </row>
    <row r="72" spans="1:11" x14ac:dyDescent="0.35">
      <c r="A72" s="159" t="s">
        <v>629</v>
      </c>
      <c r="B72" s="160"/>
      <c r="C72" s="160"/>
      <c r="D72" s="160"/>
      <c r="E72" s="160"/>
      <c r="F72" s="160"/>
      <c r="G72" s="160"/>
      <c r="H72" s="160"/>
      <c r="I72" s="160"/>
      <c r="J72" s="164"/>
      <c r="K72" s="164"/>
    </row>
    <row r="73" spans="1:11" ht="18" x14ac:dyDescent="0.35">
      <c r="A73" s="159" t="s">
        <v>636</v>
      </c>
      <c r="B73" s="160"/>
      <c r="C73" s="160"/>
      <c r="D73" s="160"/>
      <c r="E73" s="160"/>
      <c r="F73" s="160"/>
      <c r="G73" s="160"/>
      <c r="H73" s="160"/>
      <c r="I73" s="160"/>
      <c r="J73" s="164"/>
      <c r="K73" s="164"/>
    </row>
    <row r="74" spans="1:11" x14ac:dyDescent="0.35">
      <c r="A74" s="159" t="s">
        <v>633</v>
      </c>
      <c r="B74" s="160">
        <v>0</v>
      </c>
      <c r="C74" s="160">
        <v>0</v>
      </c>
      <c r="D74" s="160">
        <v>0</v>
      </c>
      <c r="E74" s="160">
        <v>0</v>
      </c>
      <c r="F74" s="160">
        <v>0</v>
      </c>
      <c r="G74" s="160">
        <v>0</v>
      </c>
      <c r="H74" s="160">
        <v>0</v>
      </c>
      <c r="I74" s="160">
        <v>0</v>
      </c>
      <c r="J74" s="160">
        <v>0</v>
      </c>
      <c r="K74" s="160">
        <v>0</v>
      </c>
    </row>
    <row r="75" spans="1:11" x14ac:dyDescent="0.35">
      <c r="A75" s="159" t="s">
        <v>629</v>
      </c>
      <c r="B75" s="160"/>
      <c r="C75" s="160"/>
      <c r="D75" s="160"/>
      <c r="E75" s="160"/>
      <c r="F75" s="160"/>
      <c r="G75" s="160"/>
      <c r="H75" s="160"/>
      <c r="I75" s="160"/>
      <c r="J75" s="164"/>
      <c r="K75" s="164"/>
    </row>
    <row r="76" spans="1:11" ht="18" x14ac:dyDescent="0.35">
      <c r="A76" s="159" t="s">
        <v>637</v>
      </c>
      <c r="B76" s="160"/>
      <c r="C76" s="160"/>
      <c r="D76" s="160"/>
      <c r="E76" s="160"/>
      <c r="F76" s="160"/>
      <c r="G76" s="160"/>
      <c r="H76" s="160"/>
      <c r="I76" s="160"/>
      <c r="J76" s="164"/>
      <c r="K76" s="164"/>
    </row>
    <row r="77" spans="1:11" ht="18" x14ac:dyDescent="0.35">
      <c r="A77" s="165" t="s">
        <v>639</v>
      </c>
      <c r="B77" s="160"/>
      <c r="C77" s="160"/>
      <c r="D77" s="160"/>
      <c r="E77" s="160"/>
      <c r="F77" s="160"/>
      <c r="G77" s="160"/>
      <c r="H77" s="160"/>
      <c r="I77" s="160"/>
      <c r="J77" s="164"/>
      <c r="K77" s="164"/>
    </row>
    <row r="78" spans="1:11" x14ac:dyDescent="0.35">
      <c r="A78" s="163" t="s">
        <v>3</v>
      </c>
      <c r="B78" s="160">
        <v>0</v>
      </c>
      <c r="C78" s="160">
        <v>0</v>
      </c>
      <c r="D78" s="160">
        <v>0</v>
      </c>
      <c r="E78" s="160">
        <v>0</v>
      </c>
      <c r="F78" s="160">
        <v>0</v>
      </c>
      <c r="G78" s="160">
        <v>0</v>
      </c>
      <c r="H78" s="160">
        <v>0</v>
      </c>
      <c r="I78" s="160">
        <v>0</v>
      </c>
      <c r="J78" s="160">
        <v>0</v>
      </c>
      <c r="K78" s="160">
        <v>0</v>
      </c>
    </row>
    <row r="79" spans="1:11" x14ac:dyDescent="0.35">
      <c r="A79" s="159" t="s">
        <v>10</v>
      </c>
      <c r="B79" s="164"/>
      <c r="C79" s="160"/>
      <c r="D79" s="160"/>
      <c r="E79" s="160"/>
      <c r="F79" s="160"/>
      <c r="G79" s="160"/>
      <c r="H79" s="160"/>
      <c r="I79" s="160"/>
      <c r="J79" s="164"/>
      <c r="K79" s="164"/>
    </row>
    <row r="80" spans="1:11" x14ac:dyDescent="0.35">
      <c r="A80" s="159" t="s">
        <v>11</v>
      </c>
      <c r="B80" s="160"/>
      <c r="C80" s="160"/>
      <c r="D80" s="160"/>
      <c r="E80" s="160"/>
      <c r="F80" s="160"/>
      <c r="G80" s="160"/>
      <c r="H80" s="160"/>
      <c r="I80" s="160"/>
      <c r="J80" s="164"/>
      <c r="K80" s="164"/>
    </row>
    <row r="81" spans="1:11" x14ac:dyDescent="0.35">
      <c r="A81" s="159" t="s">
        <v>12</v>
      </c>
      <c r="B81" s="160"/>
      <c r="C81" s="160"/>
      <c r="D81" s="160"/>
      <c r="E81" s="160"/>
      <c r="F81" s="160"/>
      <c r="G81" s="160"/>
      <c r="H81" s="160"/>
      <c r="I81" s="160"/>
      <c r="J81" s="164"/>
      <c r="K81" s="164"/>
    </row>
    <row r="82" spans="1:11" x14ac:dyDescent="0.35">
      <c r="A82" s="161" t="s">
        <v>13</v>
      </c>
      <c r="B82" s="162">
        <v>0</v>
      </c>
      <c r="C82" s="162">
        <v>0</v>
      </c>
      <c r="D82" s="162">
        <v>0</v>
      </c>
      <c r="E82" s="162">
        <v>0</v>
      </c>
      <c r="F82" s="162">
        <v>0</v>
      </c>
      <c r="G82" s="162">
        <v>0</v>
      </c>
      <c r="H82" s="162">
        <v>0</v>
      </c>
      <c r="I82" s="162">
        <v>0</v>
      </c>
      <c r="J82" s="162">
        <v>0</v>
      </c>
      <c r="K82" s="162">
        <v>0</v>
      </c>
    </row>
    <row r="83" spans="1:11" x14ac:dyDescent="0.35">
      <c r="A83" s="159" t="s">
        <v>14</v>
      </c>
      <c r="B83" s="160"/>
      <c r="C83" s="160"/>
      <c r="D83" s="160"/>
      <c r="E83" s="160"/>
      <c r="F83" s="160"/>
      <c r="G83" s="160"/>
      <c r="H83" s="160"/>
      <c r="I83" s="160"/>
      <c r="J83" s="164"/>
      <c r="K83" s="164"/>
    </row>
    <row r="84" spans="1:11" x14ac:dyDescent="0.35">
      <c r="A84" s="159" t="s">
        <v>15</v>
      </c>
      <c r="B84" s="160"/>
      <c r="C84" s="160"/>
      <c r="D84" s="160"/>
      <c r="E84" s="160"/>
      <c r="F84" s="160"/>
      <c r="G84" s="160"/>
      <c r="H84" s="160"/>
      <c r="I84" s="160"/>
      <c r="J84" s="164"/>
      <c r="K84" s="164"/>
    </row>
    <row r="85" spans="1:11" ht="18" x14ac:dyDescent="0.35">
      <c r="A85" s="159" t="s">
        <v>635</v>
      </c>
      <c r="B85" s="160"/>
      <c r="C85" s="160"/>
      <c r="D85" s="160"/>
      <c r="E85" s="160"/>
      <c r="F85" s="160"/>
      <c r="G85" s="160"/>
      <c r="H85" s="160"/>
      <c r="I85" s="160"/>
      <c r="J85" s="164"/>
      <c r="K85" s="164"/>
    </row>
    <row r="86" spans="1:11" x14ac:dyDescent="0.35">
      <c r="A86" s="163" t="s">
        <v>461</v>
      </c>
      <c r="B86" s="160"/>
      <c r="C86" s="160"/>
      <c r="D86" s="160"/>
      <c r="E86" s="160"/>
      <c r="F86" s="160"/>
      <c r="G86" s="160"/>
      <c r="H86" s="160"/>
      <c r="I86" s="160"/>
      <c r="J86" s="164"/>
      <c r="K86" s="164"/>
    </row>
    <row r="87" spans="1:11" x14ac:dyDescent="0.35">
      <c r="A87" s="159" t="s">
        <v>462</v>
      </c>
      <c r="B87" s="160"/>
      <c r="C87" s="160"/>
      <c r="D87" s="160"/>
      <c r="E87" s="160"/>
      <c r="F87" s="160"/>
      <c r="G87" s="160"/>
      <c r="H87" s="160"/>
      <c r="I87" s="160"/>
      <c r="J87" s="164"/>
      <c r="K87" s="164"/>
    </row>
    <row r="88" spans="1:11" x14ac:dyDescent="0.35">
      <c r="A88" s="159" t="s">
        <v>628</v>
      </c>
      <c r="B88" s="160">
        <v>0</v>
      </c>
      <c r="C88" s="160">
        <v>0</v>
      </c>
      <c r="D88" s="160">
        <v>0</v>
      </c>
      <c r="E88" s="160">
        <v>0</v>
      </c>
      <c r="F88" s="160">
        <v>0</v>
      </c>
      <c r="G88" s="160">
        <v>0</v>
      </c>
      <c r="H88" s="160">
        <v>0</v>
      </c>
      <c r="I88" s="160">
        <v>0</v>
      </c>
      <c r="J88" s="160">
        <v>0</v>
      </c>
      <c r="K88" s="160">
        <v>0</v>
      </c>
    </row>
    <row r="89" spans="1:11" x14ac:dyDescent="0.35">
      <c r="A89" s="159" t="s">
        <v>629</v>
      </c>
      <c r="B89" s="160"/>
      <c r="C89" s="160"/>
      <c r="D89" s="160"/>
      <c r="E89" s="160"/>
      <c r="F89" s="160"/>
      <c r="G89" s="160"/>
      <c r="H89" s="160"/>
      <c r="I89" s="160"/>
      <c r="J89" s="164"/>
      <c r="K89" s="164"/>
    </row>
    <row r="90" spans="1:11" ht="18" x14ac:dyDescent="0.35">
      <c r="A90" s="159" t="s">
        <v>636</v>
      </c>
      <c r="B90" s="160"/>
      <c r="C90" s="160"/>
      <c r="D90" s="160"/>
      <c r="E90" s="160"/>
      <c r="F90" s="160"/>
      <c r="G90" s="160"/>
      <c r="H90" s="160"/>
      <c r="I90" s="160"/>
      <c r="J90" s="164"/>
      <c r="K90" s="164"/>
    </row>
    <row r="91" spans="1:11" x14ac:dyDescent="0.35">
      <c r="A91" s="159" t="s">
        <v>633</v>
      </c>
      <c r="B91" s="160">
        <v>0</v>
      </c>
      <c r="C91" s="160">
        <v>0</v>
      </c>
      <c r="D91" s="160">
        <v>0</v>
      </c>
      <c r="E91" s="160">
        <v>0</v>
      </c>
      <c r="F91" s="160">
        <v>0</v>
      </c>
      <c r="G91" s="160">
        <v>0</v>
      </c>
      <c r="H91" s="160">
        <v>0</v>
      </c>
      <c r="I91" s="160">
        <v>0</v>
      </c>
      <c r="J91" s="160">
        <v>0</v>
      </c>
      <c r="K91" s="160">
        <v>0</v>
      </c>
    </row>
    <row r="92" spans="1:11" x14ac:dyDescent="0.35">
      <c r="A92" s="159" t="s">
        <v>629</v>
      </c>
      <c r="B92" s="160"/>
      <c r="C92" s="160"/>
      <c r="D92" s="160"/>
      <c r="E92" s="160"/>
      <c r="F92" s="160"/>
      <c r="G92" s="160"/>
      <c r="H92" s="160"/>
      <c r="I92" s="160"/>
      <c r="J92" s="164"/>
      <c r="K92" s="164"/>
    </row>
    <row r="93" spans="1:11" ht="18" x14ac:dyDescent="0.35">
      <c r="A93" s="159" t="s">
        <v>637</v>
      </c>
      <c r="B93" s="160"/>
      <c r="C93" s="160"/>
      <c r="D93" s="160"/>
      <c r="E93" s="160"/>
      <c r="F93" s="160"/>
      <c r="G93" s="160"/>
      <c r="H93" s="160"/>
      <c r="I93" s="160"/>
      <c r="J93" s="164"/>
      <c r="K93" s="164"/>
    </row>
    <row r="94" spans="1:11" x14ac:dyDescent="0.35">
      <c r="A94" s="165" t="s">
        <v>640</v>
      </c>
      <c r="B94" s="160"/>
      <c r="C94" s="160"/>
      <c r="D94" s="160"/>
      <c r="E94" s="160"/>
      <c r="F94" s="160"/>
      <c r="G94" s="160"/>
      <c r="H94" s="160"/>
      <c r="I94" s="160"/>
      <c r="J94" s="164"/>
      <c r="K94" s="164"/>
    </row>
    <row r="95" spans="1:11" x14ac:dyDescent="0.35">
      <c r="A95" s="163" t="s">
        <v>3</v>
      </c>
      <c r="B95" s="160"/>
      <c r="C95" s="160"/>
      <c r="D95" s="160"/>
      <c r="E95" s="160"/>
      <c r="F95" s="160"/>
      <c r="G95" s="160"/>
      <c r="H95" s="160"/>
      <c r="I95" s="160"/>
      <c r="J95" s="164"/>
      <c r="K95" s="164"/>
    </row>
    <row r="96" spans="1:11" x14ac:dyDescent="0.35">
      <c r="A96" s="159" t="s">
        <v>10</v>
      </c>
      <c r="B96" s="160"/>
      <c r="C96" s="160"/>
      <c r="D96" s="160"/>
      <c r="E96" s="160"/>
      <c r="F96" s="160"/>
      <c r="G96" s="160"/>
      <c r="H96" s="160"/>
      <c r="I96" s="160"/>
      <c r="J96" s="164"/>
      <c r="K96" s="164"/>
    </row>
    <row r="97" spans="1:11" x14ac:dyDescent="0.35">
      <c r="A97" s="159" t="s">
        <v>11</v>
      </c>
      <c r="B97" s="160"/>
      <c r="C97" s="160"/>
      <c r="D97" s="160"/>
      <c r="E97" s="160"/>
      <c r="F97" s="160"/>
      <c r="G97" s="160"/>
      <c r="H97" s="160"/>
      <c r="I97" s="160"/>
      <c r="J97" s="164"/>
      <c r="K97" s="164"/>
    </row>
    <row r="98" spans="1:11" x14ac:dyDescent="0.35">
      <c r="A98" s="159" t="s">
        <v>12</v>
      </c>
      <c r="B98" s="160"/>
      <c r="C98" s="160"/>
      <c r="D98" s="160"/>
      <c r="E98" s="160"/>
      <c r="F98" s="160"/>
      <c r="G98" s="160"/>
      <c r="H98" s="160"/>
      <c r="I98" s="160"/>
      <c r="J98" s="164"/>
      <c r="K98" s="164"/>
    </row>
    <row r="99" spans="1:11" x14ac:dyDescent="0.35">
      <c r="A99" s="161" t="s">
        <v>13</v>
      </c>
      <c r="B99" s="166"/>
      <c r="C99" s="166"/>
      <c r="D99" s="166"/>
      <c r="E99" s="166"/>
      <c r="F99" s="166"/>
      <c r="G99" s="166"/>
      <c r="H99" s="166"/>
      <c r="I99" s="166"/>
      <c r="J99" s="167"/>
      <c r="K99" s="167"/>
    </row>
    <row r="100" spans="1:11" x14ac:dyDescent="0.35">
      <c r="A100" s="159" t="s">
        <v>14</v>
      </c>
      <c r="B100" s="160"/>
      <c r="C100" s="160"/>
      <c r="D100" s="160"/>
      <c r="E100" s="160"/>
      <c r="F100" s="160"/>
      <c r="G100" s="160"/>
      <c r="H100" s="160"/>
      <c r="I100" s="160"/>
      <c r="J100" s="164"/>
      <c r="K100" s="164"/>
    </row>
    <row r="101" spans="1:11" x14ac:dyDescent="0.35">
      <c r="A101" s="159" t="s">
        <v>15</v>
      </c>
      <c r="B101" s="160"/>
      <c r="C101" s="160"/>
      <c r="D101" s="160"/>
      <c r="E101" s="160"/>
      <c r="F101" s="160"/>
      <c r="G101" s="160"/>
      <c r="H101" s="160"/>
      <c r="I101" s="160"/>
      <c r="J101" s="164"/>
      <c r="K101" s="164"/>
    </row>
    <row r="102" spans="1:11" ht="18" x14ac:dyDescent="0.35">
      <c r="A102" s="159" t="s">
        <v>635</v>
      </c>
      <c r="B102" s="160"/>
      <c r="C102" s="160"/>
      <c r="D102" s="160"/>
      <c r="E102" s="160"/>
      <c r="F102" s="160"/>
      <c r="G102" s="160"/>
      <c r="H102" s="160"/>
      <c r="I102" s="160"/>
      <c r="J102" s="164"/>
      <c r="K102" s="164"/>
    </row>
    <row r="103" spans="1:11" x14ac:dyDescent="0.35">
      <c r="A103" s="163" t="s">
        <v>461</v>
      </c>
      <c r="B103" s="160"/>
      <c r="C103" s="160"/>
      <c r="D103" s="160"/>
      <c r="E103" s="160"/>
      <c r="F103" s="160"/>
      <c r="G103" s="160"/>
      <c r="H103" s="160"/>
      <c r="I103" s="160"/>
      <c r="J103" s="164"/>
      <c r="K103" s="164"/>
    </row>
    <row r="104" spans="1:11" x14ac:dyDescent="0.35">
      <c r="A104" s="159" t="s">
        <v>462</v>
      </c>
      <c r="B104" s="160"/>
      <c r="C104" s="160"/>
      <c r="D104" s="160"/>
      <c r="E104" s="160"/>
      <c r="F104" s="160"/>
      <c r="G104" s="160"/>
      <c r="H104" s="160"/>
      <c r="I104" s="160"/>
      <c r="J104" s="164"/>
      <c r="K104" s="164"/>
    </row>
    <row r="105" spans="1:11" x14ac:dyDescent="0.35">
      <c r="A105" s="159" t="s">
        <v>628</v>
      </c>
      <c r="B105" s="160"/>
      <c r="C105" s="160"/>
      <c r="D105" s="160"/>
      <c r="E105" s="160"/>
      <c r="F105" s="160"/>
      <c r="G105" s="160"/>
      <c r="H105" s="160"/>
      <c r="I105" s="160"/>
      <c r="J105" s="164"/>
      <c r="K105" s="164"/>
    </row>
    <row r="106" spans="1:11" x14ac:dyDescent="0.35">
      <c r="A106" s="159" t="s">
        <v>629</v>
      </c>
      <c r="B106" s="160"/>
      <c r="C106" s="160"/>
      <c r="D106" s="160"/>
      <c r="E106" s="160"/>
      <c r="F106" s="160"/>
      <c r="G106" s="160"/>
      <c r="H106" s="160"/>
      <c r="I106" s="160"/>
      <c r="J106" s="164"/>
      <c r="K106" s="164"/>
    </row>
    <row r="107" spans="1:11" ht="18" x14ac:dyDescent="0.35">
      <c r="A107" s="159" t="s">
        <v>637</v>
      </c>
      <c r="B107" s="160"/>
      <c r="C107" s="160"/>
      <c r="D107" s="160"/>
      <c r="E107" s="160"/>
      <c r="F107" s="160"/>
      <c r="G107" s="160"/>
      <c r="H107" s="160"/>
      <c r="I107" s="160"/>
      <c r="J107" s="164"/>
      <c r="K107" s="164"/>
    </row>
    <row r="108" spans="1:11" x14ac:dyDescent="0.35">
      <c r="A108" s="159" t="s">
        <v>633</v>
      </c>
      <c r="B108" s="160"/>
      <c r="C108" s="160"/>
      <c r="D108" s="160"/>
      <c r="E108" s="160"/>
      <c r="F108" s="160"/>
      <c r="G108" s="160"/>
      <c r="H108" s="160"/>
      <c r="I108" s="160"/>
      <c r="J108" s="164"/>
      <c r="K108" s="164"/>
    </row>
    <row r="109" spans="1:11" x14ac:dyDescent="0.35">
      <c r="A109" s="159" t="s">
        <v>629</v>
      </c>
      <c r="B109" s="160"/>
      <c r="C109" s="160"/>
      <c r="D109" s="160"/>
      <c r="E109" s="160"/>
      <c r="F109" s="160"/>
      <c r="G109" s="160"/>
      <c r="H109" s="160"/>
      <c r="I109" s="160"/>
      <c r="J109" s="164"/>
      <c r="K109" s="164"/>
    </row>
    <row r="110" spans="1:11" ht="18" x14ac:dyDescent="0.35">
      <c r="A110" s="159" t="s">
        <v>637</v>
      </c>
      <c r="B110" s="168"/>
      <c r="C110" s="168"/>
      <c r="D110" s="168"/>
      <c r="E110" s="168"/>
      <c r="F110" s="168"/>
      <c r="G110" s="168"/>
      <c r="H110" s="168"/>
      <c r="I110" s="168"/>
      <c r="J110" s="164"/>
      <c r="K110" s="164"/>
    </row>
    <row r="111" spans="1:11" hidden="1" x14ac:dyDescent="0.35">
      <c r="A111" s="155"/>
    </row>
    <row r="112" spans="1:11" x14ac:dyDescent="0.35">
      <c r="A112" s="586" t="s">
        <v>641</v>
      </c>
    </row>
    <row r="113" spans="1:11" hidden="1" x14ac:dyDescent="0.35">
      <c r="A113" s="155"/>
    </row>
    <row r="114" spans="1:11" ht="19.5" customHeight="1" x14ac:dyDescent="0.35">
      <c r="A114" s="686" t="s">
        <v>642</v>
      </c>
      <c r="B114" s="683"/>
      <c r="C114" s="683"/>
      <c r="D114" s="683"/>
      <c r="E114" s="683"/>
      <c r="F114" s="683"/>
      <c r="G114" s="683"/>
      <c r="H114" s="683"/>
      <c r="I114" s="683"/>
      <c r="J114" s="683"/>
      <c r="K114" s="683"/>
    </row>
    <row r="115" spans="1:11" hidden="1" x14ac:dyDescent="0.35">
      <c r="A115" s="155"/>
    </row>
    <row r="116" spans="1:11" ht="19.5" customHeight="1" x14ac:dyDescent="0.35">
      <c r="A116" s="686" t="s">
        <v>643</v>
      </c>
      <c r="B116" s="683"/>
      <c r="C116" s="683"/>
      <c r="D116" s="683"/>
      <c r="E116" s="683"/>
      <c r="F116" s="683"/>
      <c r="G116" s="683"/>
      <c r="H116" s="683"/>
      <c r="I116" s="683"/>
      <c r="J116" s="683"/>
      <c r="K116" s="683"/>
    </row>
  </sheetData>
  <mergeCells count="8">
    <mergeCell ref="A3:K3"/>
    <mergeCell ref="A1:K1"/>
    <mergeCell ref="A114:K114"/>
    <mergeCell ref="A116:K116"/>
    <mergeCell ref="A5:K5"/>
    <mergeCell ref="A7:A8"/>
    <mergeCell ref="B7:D7"/>
    <mergeCell ref="E7:K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BC656"/>
  <sheetViews>
    <sheetView zoomScale="70" zoomScaleNormal="70" zoomScaleSheetLayoutView="30" workbookViewId="0">
      <pane ySplit="1" topLeftCell="A87" activePane="bottomLeft" state="frozen"/>
      <selection activeCell="L18" sqref="L18"/>
      <selection pane="bottomLeft" activeCell="E88" sqref="E88"/>
    </sheetView>
  </sheetViews>
  <sheetFormatPr defaultColWidth="9.1796875" defaultRowHeight="14.5" x14ac:dyDescent="0.35"/>
  <cols>
    <col min="1" max="1" width="7.54296875" style="97" customWidth="1"/>
    <col min="2" max="2" width="10.54296875" style="97" customWidth="1"/>
    <col min="3" max="3" width="14" style="98" customWidth="1"/>
    <col min="4" max="4" width="14" style="97" customWidth="1"/>
    <col min="5" max="5" width="9.453125" style="97" customWidth="1"/>
    <col min="6" max="6" width="46.1796875" style="99" customWidth="1"/>
    <col min="7" max="7" width="60.453125" style="99" customWidth="1"/>
    <col min="8" max="8" width="35" style="100" customWidth="1"/>
    <col min="9" max="9" width="12" style="97" customWidth="1"/>
    <col min="10" max="10" width="12.81640625" style="97" customWidth="1"/>
    <col min="11" max="11" width="16.453125" style="97" hidden="1" customWidth="1"/>
    <col min="12" max="12" width="16.453125" style="97" customWidth="1"/>
    <col min="13" max="13" width="18.54296875" style="101" hidden="1" customWidth="1"/>
    <col min="14" max="14" width="16.453125" style="17" customWidth="1"/>
    <col min="15" max="15" width="7.54296875" style="19" customWidth="1"/>
    <col min="16" max="20" width="8.81640625" style="19" hidden="1" customWidth="1"/>
    <col min="21" max="21" width="10.453125" style="19" customWidth="1"/>
    <col min="22" max="23" width="9.1796875" style="19"/>
    <col min="24" max="24" width="15.54296875" style="19" bestFit="1" customWidth="1"/>
    <col min="25" max="16384" width="9.1796875" style="19"/>
  </cols>
  <sheetData>
    <row r="1" spans="1:55" s="10" customFormat="1" ht="99" customHeight="1" thickBot="1" x14ac:dyDescent="0.4">
      <c r="A1" s="1" t="s">
        <v>644</v>
      </c>
      <c r="B1" s="2" t="s">
        <v>645</v>
      </c>
      <c r="C1" s="2" t="s">
        <v>646</v>
      </c>
      <c r="D1" s="2" t="s">
        <v>647</v>
      </c>
      <c r="E1" s="2" t="s">
        <v>648</v>
      </c>
      <c r="F1" s="2" t="s">
        <v>649</v>
      </c>
      <c r="G1" s="2" t="s">
        <v>650</v>
      </c>
      <c r="H1" s="3" t="s">
        <v>651</v>
      </c>
      <c r="I1" s="2" t="s">
        <v>652</v>
      </c>
      <c r="J1" s="2" t="s">
        <v>653</v>
      </c>
      <c r="K1" s="4" t="s">
        <v>654</v>
      </c>
      <c r="L1" s="2" t="s">
        <v>655</v>
      </c>
      <c r="M1" s="5" t="s">
        <v>656</v>
      </c>
      <c r="N1" s="6" t="s">
        <v>657</v>
      </c>
      <c r="O1" s="7" t="s">
        <v>658</v>
      </c>
      <c r="P1" s="8" t="s">
        <v>659</v>
      </c>
      <c r="Q1" s="9" t="s">
        <v>660</v>
      </c>
      <c r="R1" s="9" t="s">
        <v>661</v>
      </c>
      <c r="S1" s="9" t="s">
        <v>662</v>
      </c>
      <c r="T1" s="9" t="s">
        <v>663</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s="18" customFormat="1" ht="99" hidden="1" customHeight="1" thickTop="1" x14ac:dyDescent="0.35">
      <c r="A2" s="12" t="s">
        <v>246</v>
      </c>
      <c r="B2" s="13">
        <v>1</v>
      </c>
      <c r="C2" s="13" t="s">
        <v>664</v>
      </c>
      <c r="D2" s="13" t="s">
        <v>665</v>
      </c>
      <c r="E2" s="13">
        <v>87</v>
      </c>
      <c r="F2" s="230" t="s">
        <v>666</v>
      </c>
      <c r="G2" s="230" t="s">
        <v>667</v>
      </c>
      <c r="H2" s="231" t="s">
        <v>668</v>
      </c>
      <c r="I2" s="13" t="s">
        <v>669</v>
      </c>
      <c r="J2" s="232" t="s">
        <v>670</v>
      </c>
      <c r="K2" s="232">
        <v>420000</v>
      </c>
      <c r="L2" s="13" t="s">
        <v>57</v>
      </c>
      <c r="M2" s="233"/>
      <c r="N2" s="232">
        <v>420000</v>
      </c>
      <c r="O2" s="14" t="s">
        <v>65</v>
      </c>
      <c r="P2" s="15" t="s">
        <v>671</v>
      </c>
      <c r="Q2" s="16" t="s">
        <v>672</v>
      </c>
      <c r="R2" s="16"/>
      <c r="S2" s="16"/>
      <c r="T2" s="16"/>
      <c r="U2" s="227"/>
    </row>
    <row r="3" spans="1:55" ht="99" hidden="1" customHeight="1" x14ac:dyDescent="0.35">
      <c r="A3" s="20" t="s">
        <v>420</v>
      </c>
      <c r="B3" s="21">
        <v>313</v>
      </c>
      <c r="C3" s="22" t="s">
        <v>664</v>
      </c>
      <c r="D3" s="22" t="s">
        <v>673</v>
      </c>
      <c r="E3" s="22">
        <v>68</v>
      </c>
      <c r="F3" s="23" t="s">
        <v>674</v>
      </c>
      <c r="G3" s="24" t="s">
        <v>675</v>
      </c>
      <c r="H3" s="25" t="s">
        <v>676</v>
      </c>
      <c r="I3" s="26" t="s">
        <v>420</v>
      </c>
      <c r="J3" s="26" t="s">
        <v>139</v>
      </c>
      <c r="K3" s="27">
        <v>54452811</v>
      </c>
      <c r="L3" s="21" t="s">
        <v>57</v>
      </c>
      <c r="M3" s="28"/>
      <c r="N3" s="27">
        <v>13613202.75</v>
      </c>
      <c r="O3" s="29"/>
      <c r="P3" s="30"/>
      <c r="Q3" s="31" t="s">
        <v>672</v>
      </c>
      <c r="R3" s="31"/>
      <c r="S3" s="31"/>
      <c r="T3" s="31"/>
      <c r="U3" s="17"/>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ht="99" hidden="1" customHeight="1" x14ac:dyDescent="0.35">
      <c r="A4" s="20" t="s">
        <v>420</v>
      </c>
      <c r="B4" s="21">
        <v>314</v>
      </c>
      <c r="C4" s="22" t="s">
        <v>664</v>
      </c>
      <c r="D4" s="22" t="s">
        <v>673</v>
      </c>
      <c r="E4" s="22">
        <v>68</v>
      </c>
      <c r="F4" s="23" t="s">
        <v>674</v>
      </c>
      <c r="G4" s="24" t="s">
        <v>677</v>
      </c>
      <c r="H4" s="25" t="s">
        <v>678</v>
      </c>
      <c r="I4" s="26" t="s">
        <v>420</v>
      </c>
      <c r="J4" s="26" t="s">
        <v>139</v>
      </c>
      <c r="K4" s="27">
        <v>49065996</v>
      </c>
      <c r="L4" s="21" t="s">
        <v>57</v>
      </c>
      <c r="M4" s="28"/>
      <c r="N4" s="27">
        <v>12266499</v>
      </c>
      <c r="O4" s="29"/>
      <c r="P4" s="30"/>
      <c r="Q4" s="31" t="s">
        <v>672</v>
      </c>
      <c r="R4" s="31"/>
      <c r="S4" s="31"/>
      <c r="T4" s="31"/>
      <c r="U4" s="17"/>
    </row>
    <row r="5" spans="1:55" ht="99" hidden="1" customHeight="1" x14ac:dyDescent="0.35">
      <c r="A5" s="20" t="s">
        <v>420</v>
      </c>
      <c r="B5" s="21">
        <v>315</v>
      </c>
      <c r="C5" s="22" t="s">
        <v>664</v>
      </c>
      <c r="D5" s="22" t="s">
        <v>673</v>
      </c>
      <c r="E5" s="22">
        <v>68</v>
      </c>
      <c r="F5" s="23" t="s">
        <v>674</v>
      </c>
      <c r="G5" s="24" t="s">
        <v>679</v>
      </c>
      <c r="H5" s="25" t="s">
        <v>680</v>
      </c>
      <c r="I5" s="26" t="s">
        <v>420</v>
      </c>
      <c r="J5" s="26" t="s">
        <v>139</v>
      </c>
      <c r="K5" s="27">
        <v>35330631</v>
      </c>
      <c r="L5" s="21" t="s">
        <v>57</v>
      </c>
      <c r="M5" s="28"/>
      <c r="N5" s="27">
        <v>8832657.75</v>
      </c>
      <c r="O5" s="29"/>
      <c r="P5" s="30"/>
      <c r="Q5" s="31" t="s">
        <v>672</v>
      </c>
      <c r="R5" s="31"/>
      <c r="S5" s="31"/>
      <c r="T5" s="31"/>
      <c r="U5" s="17"/>
    </row>
    <row r="6" spans="1:55" ht="99" hidden="1" customHeight="1" x14ac:dyDescent="0.35">
      <c r="A6" s="20" t="s">
        <v>420</v>
      </c>
      <c r="B6" s="21">
        <v>316</v>
      </c>
      <c r="C6" s="22" t="s">
        <v>664</v>
      </c>
      <c r="D6" s="22" t="s">
        <v>673</v>
      </c>
      <c r="E6" s="22">
        <v>68</v>
      </c>
      <c r="F6" s="23" t="s">
        <v>674</v>
      </c>
      <c r="G6" s="32" t="s">
        <v>681</v>
      </c>
      <c r="H6" s="25" t="s">
        <v>682</v>
      </c>
      <c r="I6" s="26" t="s">
        <v>420</v>
      </c>
      <c r="J6" s="27" t="s">
        <v>139</v>
      </c>
      <c r="K6" s="27">
        <v>310706465</v>
      </c>
      <c r="L6" s="21" t="s">
        <v>57</v>
      </c>
      <c r="M6" s="28"/>
      <c r="N6" s="27">
        <v>77676616.25</v>
      </c>
      <c r="O6" s="29"/>
      <c r="P6" s="30"/>
      <c r="Q6" s="31" t="s">
        <v>672</v>
      </c>
      <c r="R6" s="31"/>
      <c r="S6" s="31"/>
      <c r="T6" s="31"/>
      <c r="U6" s="17"/>
    </row>
    <row r="7" spans="1:55" s="262" customFormat="1" ht="99" customHeight="1" thickTop="1" x14ac:dyDescent="0.35">
      <c r="A7" s="253" t="s">
        <v>246</v>
      </c>
      <c r="B7" s="254">
        <v>2</v>
      </c>
      <c r="C7" s="254" t="s">
        <v>683</v>
      </c>
      <c r="D7" s="254" t="s">
        <v>684</v>
      </c>
      <c r="E7" s="254">
        <v>237</v>
      </c>
      <c r="F7" s="263" t="s">
        <v>685</v>
      </c>
      <c r="G7" s="256" t="s">
        <v>686</v>
      </c>
      <c r="H7" s="257" t="s">
        <v>687</v>
      </c>
      <c r="I7" s="254" t="s">
        <v>246</v>
      </c>
      <c r="J7" s="258" t="s">
        <v>247</v>
      </c>
      <c r="K7" s="40">
        <v>0</v>
      </c>
      <c r="L7" s="254" t="s">
        <v>57</v>
      </c>
      <c r="M7" s="41"/>
      <c r="N7" s="259"/>
      <c r="O7" s="260" t="s">
        <v>65</v>
      </c>
      <c r="P7" s="30"/>
      <c r="Q7" s="31"/>
      <c r="R7" s="31"/>
      <c r="S7" s="31"/>
      <c r="T7" s="31"/>
      <c r="U7" s="261"/>
    </row>
    <row r="8" spans="1:55" ht="99" hidden="1" customHeight="1" x14ac:dyDescent="0.35">
      <c r="A8" s="20" t="s">
        <v>420</v>
      </c>
      <c r="B8" s="21">
        <v>318</v>
      </c>
      <c r="C8" s="22" t="s">
        <v>664</v>
      </c>
      <c r="D8" s="22" t="s">
        <v>673</v>
      </c>
      <c r="E8" s="22">
        <v>68</v>
      </c>
      <c r="F8" s="23" t="s">
        <v>674</v>
      </c>
      <c r="G8" s="32" t="s">
        <v>688</v>
      </c>
      <c r="H8" s="25" t="s">
        <v>689</v>
      </c>
      <c r="I8" s="26" t="s">
        <v>420</v>
      </c>
      <c r="J8" s="27" t="s">
        <v>139</v>
      </c>
      <c r="K8" s="27">
        <v>210139048</v>
      </c>
      <c r="L8" s="21" t="s">
        <v>57</v>
      </c>
      <c r="M8" s="28"/>
      <c r="N8" s="27">
        <v>52534762</v>
      </c>
      <c r="O8" s="29"/>
      <c r="P8" s="30"/>
      <c r="Q8" s="31" t="s">
        <v>672</v>
      </c>
      <c r="R8" s="31"/>
      <c r="S8" s="31"/>
      <c r="T8" s="31"/>
      <c r="U8" s="17"/>
    </row>
    <row r="9" spans="1:55" s="262" customFormat="1" ht="99" customHeight="1" x14ac:dyDescent="0.35">
      <c r="A9" s="253" t="s">
        <v>246</v>
      </c>
      <c r="B9" s="254">
        <v>3</v>
      </c>
      <c r="C9" s="254" t="s">
        <v>683</v>
      </c>
      <c r="D9" s="254" t="s">
        <v>684</v>
      </c>
      <c r="E9" s="254">
        <v>237</v>
      </c>
      <c r="F9" s="263" t="s">
        <v>685</v>
      </c>
      <c r="G9" s="256" t="s">
        <v>690</v>
      </c>
      <c r="H9" s="257" t="s">
        <v>413</v>
      </c>
      <c r="I9" s="254" t="s">
        <v>691</v>
      </c>
      <c r="J9" s="258"/>
      <c r="K9" s="40">
        <v>0</v>
      </c>
      <c r="L9" s="254" t="s">
        <v>57</v>
      </c>
      <c r="M9" s="41"/>
      <c r="N9" s="259"/>
      <c r="O9" s="260" t="s">
        <v>65</v>
      </c>
      <c r="P9" s="30"/>
      <c r="Q9" s="31"/>
      <c r="R9" s="31"/>
      <c r="S9" s="31"/>
      <c r="T9" s="31"/>
      <c r="U9" s="261"/>
    </row>
    <row r="10" spans="1:55" s="18" customFormat="1" ht="99" hidden="1" customHeight="1" x14ac:dyDescent="0.35">
      <c r="A10" s="20" t="s">
        <v>246</v>
      </c>
      <c r="B10" s="21">
        <v>7</v>
      </c>
      <c r="C10" s="21" t="s">
        <v>692</v>
      </c>
      <c r="D10" s="26" t="s">
        <v>693</v>
      </c>
      <c r="E10" s="21">
        <v>427</v>
      </c>
      <c r="F10" s="32" t="s">
        <v>694</v>
      </c>
      <c r="G10" s="53" t="s">
        <v>695</v>
      </c>
      <c r="H10" s="39" t="s">
        <v>696</v>
      </c>
      <c r="I10" s="21" t="s">
        <v>246</v>
      </c>
      <c r="J10" s="21" t="s">
        <v>697</v>
      </c>
      <c r="K10" s="40">
        <v>700000</v>
      </c>
      <c r="L10" s="21" t="s">
        <v>57</v>
      </c>
      <c r="M10" s="41"/>
      <c r="N10" s="27">
        <v>350000</v>
      </c>
      <c r="O10" s="29" t="s">
        <v>65</v>
      </c>
      <c r="P10" s="30"/>
      <c r="Q10" s="31" t="s">
        <v>672</v>
      </c>
      <c r="R10" s="31"/>
      <c r="S10" s="31"/>
      <c r="T10" s="31"/>
      <c r="U10" s="227"/>
    </row>
    <row r="11" spans="1:55" ht="99" hidden="1" customHeight="1" x14ac:dyDescent="0.35">
      <c r="A11" s="20" t="s">
        <v>420</v>
      </c>
      <c r="B11" s="21">
        <v>321</v>
      </c>
      <c r="C11" s="22" t="s">
        <v>664</v>
      </c>
      <c r="D11" s="22" t="s">
        <v>673</v>
      </c>
      <c r="E11" s="22">
        <v>68</v>
      </c>
      <c r="F11" s="23" t="s">
        <v>674</v>
      </c>
      <c r="G11" s="32" t="s">
        <v>698</v>
      </c>
      <c r="H11" s="25" t="s">
        <v>699</v>
      </c>
      <c r="I11" s="26" t="s">
        <v>420</v>
      </c>
      <c r="J11" s="27" t="s">
        <v>139</v>
      </c>
      <c r="K11" s="27">
        <v>69177024</v>
      </c>
      <c r="L11" s="21" t="s">
        <v>57</v>
      </c>
      <c r="M11" s="28"/>
      <c r="N11" s="27">
        <v>17294256</v>
      </c>
      <c r="O11" s="29"/>
      <c r="P11" s="30"/>
      <c r="Q11" s="31" t="s">
        <v>672</v>
      </c>
      <c r="R11" s="31"/>
      <c r="S11" s="31"/>
      <c r="T11" s="31"/>
      <c r="U11" s="17"/>
    </row>
    <row r="12" spans="1:55" ht="99" hidden="1" customHeight="1" x14ac:dyDescent="0.35">
      <c r="A12" s="20" t="s">
        <v>420</v>
      </c>
      <c r="B12" s="21">
        <v>322</v>
      </c>
      <c r="C12" s="22" t="s">
        <v>664</v>
      </c>
      <c r="D12" s="22" t="s">
        <v>673</v>
      </c>
      <c r="E12" s="22">
        <v>68</v>
      </c>
      <c r="F12" s="23" t="s">
        <v>674</v>
      </c>
      <c r="G12" s="32" t="s">
        <v>700</v>
      </c>
      <c r="H12" s="25" t="s">
        <v>701</v>
      </c>
      <c r="I12" s="26" t="s">
        <v>420</v>
      </c>
      <c r="J12" s="27" t="s">
        <v>139</v>
      </c>
      <c r="K12" s="27">
        <v>51842161</v>
      </c>
      <c r="L12" s="21" t="s">
        <v>57</v>
      </c>
      <c r="M12" s="28"/>
      <c r="N12" s="27">
        <v>51842161</v>
      </c>
      <c r="O12" s="29"/>
      <c r="P12" s="30"/>
      <c r="Q12" s="31" t="s">
        <v>672</v>
      </c>
      <c r="R12" s="31"/>
      <c r="S12" s="31"/>
      <c r="T12" s="31"/>
      <c r="U12" s="17"/>
    </row>
    <row r="13" spans="1:55" ht="99" hidden="1" customHeight="1" x14ac:dyDescent="0.35">
      <c r="A13" s="20" t="s">
        <v>420</v>
      </c>
      <c r="B13" s="21">
        <v>323</v>
      </c>
      <c r="C13" s="22" t="s">
        <v>664</v>
      </c>
      <c r="D13" s="22" t="s">
        <v>673</v>
      </c>
      <c r="E13" s="22">
        <v>68</v>
      </c>
      <c r="F13" s="23" t="s">
        <v>674</v>
      </c>
      <c r="G13" s="32" t="s">
        <v>702</v>
      </c>
      <c r="H13" s="25" t="s">
        <v>703</v>
      </c>
      <c r="I13" s="26" t="s">
        <v>420</v>
      </c>
      <c r="J13" s="27" t="s">
        <v>139</v>
      </c>
      <c r="K13" s="27">
        <v>28691523</v>
      </c>
      <c r="L13" s="21" t="s">
        <v>57</v>
      </c>
      <c r="M13" s="28"/>
      <c r="N13" s="27">
        <v>28691523</v>
      </c>
      <c r="O13" s="29"/>
      <c r="P13" s="30"/>
      <c r="Q13" s="31" t="s">
        <v>672</v>
      </c>
      <c r="R13" s="31"/>
      <c r="S13" s="31"/>
      <c r="T13" s="31"/>
      <c r="U13" s="17"/>
    </row>
    <row r="14" spans="1:55" ht="99" hidden="1" customHeight="1" x14ac:dyDescent="0.35">
      <c r="A14" s="20" t="s">
        <v>420</v>
      </c>
      <c r="B14" s="21">
        <v>324</v>
      </c>
      <c r="C14" s="22" t="s">
        <v>664</v>
      </c>
      <c r="D14" s="22" t="s">
        <v>673</v>
      </c>
      <c r="E14" s="22">
        <v>68</v>
      </c>
      <c r="F14" s="23" t="s">
        <v>674</v>
      </c>
      <c r="G14" s="32" t="s">
        <v>704</v>
      </c>
      <c r="H14" s="25" t="s">
        <v>705</v>
      </c>
      <c r="I14" s="26" t="s">
        <v>420</v>
      </c>
      <c r="J14" s="27" t="s">
        <v>139</v>
      </c>
      <c r="K14" s="27">
        <v>12232143</v>
      </c>
      <c r="L14" s="21" t="s">
        <v>57</v>
      </c>
      <c r="M14" s="28"/>
      <c r="N14" s="27">
        <v>12232143</v>
      </c>
      <c r="O14" s="29"/>
      <c r="P14" s="30"/>
      <c r="Q14" s="31" t="s">
        <v>672</v>
      </c>
      <c r="R14" s="31"/>
      <c r="S14" s="31"/>
      <c r="T14" s="31"/>
      <c r="U14" s="17"/>
    </row>
    <row r="15" spans="1:55" ht="99" hidden="1" customHeight="1" x14ac:dyDescent="0.35">
      <c r="A15" s="20" t="s">
        <v>420</v>
      </c>
      <c r="B15" s="21">
        <v>325</v>
      </c>
      <c r="C15" s="22" t="s">
        <v>664</v>
      </c>
      <c r="D15" s="22" t="s">
        <v>673</v>
      </c>
      <c r="E15" s="22">
        <v>68</v>
      </c>
      <c r="F15" s="23" t="s">
        <v>674</v>
      </c>
      <c r="G15" s="32" t="s">
        <v>706</v>
      </c>
      <c r="H15" s="25" t="s">
        <v>707</v>
      </c>
      <c r="I15" s="26" t="s">
        <v>420</v>
      </c>
      <c r="J15" s="27" t="s">
        <v>139</v>
      </c>
      <c r="K15" s="27">
        <v>291133703</v>
      </c>
      <c r="L15" s="21" t="s">
        <v>57</v>
      </c>
      <c r="M15" s="28"/>
      <c r="N15" s="27">
        <v>72783425.75</v>
      </c>
      <c r="O15" s="29"/>
      <c r="P15" s="30"/>
      <c r="Q15" s="31" t="s">
        <v>672</v>
      </c>
      <c r="R15" s="31"/>
      <c r="S15" s="31"/>
      <c r="T15" s="31"/>
      <c r="U15" s="17"/>
    </row>
    <row r="16" spans="1:55" ht="99" hidden="1" customHeight="1" x14ac:dyDescent="0.35">
      <c r="A16" s="20" t="s">
        <v>420</v>
      </c>
      <c r="B16" s="21">
        <v>326</v>
      </c>
      <c r="C16" s="22" t="s">
        <v>664</v>
      </c>
      <c r="D16" s="22" t="s">
        <v>673</v>
      </c>
      <c r="E16" s="22">
        <v>69</v>
      </c>
      <c r="F16" s="35" t="s">
        <v>708</v>
      </c>
      <c r="G16" s="32" t="s">
        <v>709</v>
      </c>
      <c r="H16" s="25" t="s">
        <v>710</v>
      </c>
      <c r="I16" s="26" t="s">
        <v>420</v>
      </c>
      <c r="J16" s="26" t="s">
        <v>139</v>
      </c>
      <c r="K16" s="27">
        <v>2457046262</v>
      </c>
      <c r="L16" s="21" t="s">
        <v>57</v>
      </c>
      <c r="M16" s="28"/>
      <c r="N16" s="27">
        <v>2457046262</v>
      </c>
      <c r="O16" s="29"/>
      <c r="P16" s="30"/>
      <c r="Q16" s="31" t="s">
        <v>672</v>
      </c>
      <c r="R16" s="31"/>
      <c r="S16" s="31"/>
      <c r="T16" s="31"/>
      <c r="U16" s="17"/>
    </row>
    <row r="17" spans="1:21" ht="99" hidden="1" customHeight="1" x14ac:dyDescent="0.35">
      <c r="A17" s="20" t="s">
        <v>420</v>
      </c>
      <c r="B17" s="21">
        <v>327</v>
      </c>
      <c r="C17" s="22" t="s">
        <v>664</v>
      </c>
      <c r="D17" s="22" t="s">
        <v>673</v>
      </c>
      <c r="E17" s="22">
        <v>69</v>
      </c>
      <c r="F17" s="35" t="s">
        <v>708</v>
      </c>
      <c r="G17" s="32" t="s">
        <v>711</v>
      </c>
      <c r="H17" s="25" t="s">
        <v>712</v>
      </c>
      <c r="I17" s="26" t="s">
        <v>420</v>
      </c>
      <c r="J17" s="26" t="s">
        <v>713</v>
      </c>
      <c r="K17" s="27">
        <v>5500000</v>
      </c>
      <c r="L17" s="21" t="s">
        <v>57</v>
      </c>
      <c r="M17" s="28"/>
      <c r="N17" s="27">
        <v>5500000</v>
      </c>
      <c r="O17" s="29"/>
      <c r="P17" s="30"/>
      <c r="Q17" s="31" t="s">
        <v>672</v>
      </c>
      <c r="R17" s="31"/>
      <c r="S17" s="31"/>
      <c r="T17" s="31"/>
      <c r="U17" s="17"/>
    </row>
    <row r="18" spans="1:21" s="18" customFormat="1" ht="99" hidden="1" customHeight="1" x14ac:dyDescent="0.35">
      <c r="A18" s="20" t="s">
        <v>246</v>
      </c>
      <c r="B18" s="26">
        <v>8</v>
      </c>
      <c r="C18" s="21" t="s">
        <v>692</v>
      </c>
      <c r="D18" s="26" t="s">
        <v>693</v>
      </c>
      <c r="E18" s="26">
        <v>429</v>
      </c>
      <c r="F18" s="32" t="s">
        <v>714</v>
      </c>
      <c r="G18" s="53" t="s">
        <v>715</v>
      </c>
      <c r="H18" s="39" t="s">
        <v>716</v>
      </c>
      <c r="I18" s="21" t="s">
        <v>246</v>
      </c>
      <c r="J18" s="21" t="s">
        <v>717</v>
      </c>
      <c r="K18" s="40">
        <v>151100000</v>
      </c>
      <c r="L18" s="21" t="s">
        <v>57</v>
      </c>
      <c r="M18" s="41"/>
      <c r="N18" s="27">
        <v>15000000</v>
      </c>
      <c r="O18" s="29" t="s">
        <v>65</v>
      </c>
      <c r="P18" s="30"/>
      <c r="Q18" s="31"/>
      <c r="R18" s="31"/>
      <c r="S18" s="31" t="s">
        <v>671</v>
      </c>
      <c r="T18" s="31"/>
      <c r="U18" s="227"/>
    </row>
    <row r="19" spans="1:21" s="18" customFormat="1" ht="99" hidden="1" customHeight="1" x14ac:dyDescent="0.35">
      <c r="A19" s="20" t="s">
        <v>246</v>
      </c>
      <c r="B19" s="26">
        <v>9</v>
      </c>
      <c r="C19" s="21" t="s">
        <v>692</v>
      </c>
      <c r="D19" s="26" t="s">
        <v>693</v>
      </c>
      <c r="E19" s="26">
        <v>429</v>
      </c>
      <c r="F19" s="32" t="s">
        <v>714</v>
      </c>
      <c r="G19" s="53" t="s">
        <v>718</v>
      </c>
      <c r="H19" s="39" t="s">
        <v>719</v>
      </c>
      <c r="I19" s="21" t="s">
        <v>246</v>
      </c>
      <c r="J19" s="40" t="s">
        <v>720</v>
      </c>
      <c r="K19" s="40">
        <v>3500000</v>
      </c>
      <c r="L19" s="21" t="s">
        <v>63</v>
      </c>
      <c r="M19" s="47">
        <v>2450000</v>
      </c>
      <c r="N19" s="27">
        <v>1500000</v>
      </c>
      <c r="O19" s="29" t="s">
        <v>65</v>
      </c>
      <c r="P19" s="30"/>
      <c r="Q19" s="31"/>
      <c r="R19" s="31"/>
      <c r="S19" s="31"/>
      <c r="T19" s="31"/>
      <c r="U19" s="227"/>
    </row>
    <row r="20" spans="1:21" ht="99" hidden="1" customHeight="1" x14ac:dyDescent="0.35">
      <c r="A20" s="20" t="s">
        <v>420</v>
      </c>
      <c r="B20" s="21">
        <v>330</v>
      </c>
      <c r="C20" s="22" t="s">
        <v>664</v>
      </c>
      <c r="D20" s="22" t="s">
        <v>673</v>
      </c>
      <c r="E20" s="22">
        <v>69</v>
      </c>
      <c r="F20" s="35" t="s">
        <v>708</v>
      </c>
      <c r="G20" s="32" t="s">
        <v>721</v>
      </c>
      <c r="H20" s="25" t="s">
        <v>722</v>
      </c>
      <c r="I20" s="26" t="s">
        <v>420</v>
      </c>
      <c r="J20" s="26" t="s">
        <v>713</v>
      </c>
      <c r="K20" s="27">
        <v>7231496</v>
      </c>
      <c r="L20" s="21" t="s">
        <v>57</v>
      </c>
      <c r="M20" s="28"/>
      <c r="N20" s="27">
        <v>3615748</v>
      </c>
      <c r="O20" s="29"/>
      <c r="P20" s="30"/>
      <c r="Q20" s="31" t="s">
        <v>672</v>
      </c>
      <c r="R20" s="31"/>
      <c r="S20" s="31"/>
      <c r="T20" s="31"/>
      <c r="U20" s="17"/>
    </row>
    <row r="21" spans="1:21" s="18" customFormat="1" ht="99" hidden="1" customHeight="1" x14ac:dyDescent="0.35">
      <c r="A21" s="20" t="s">
        <v>246</v>
      </c>
      <c r="B21" s="21">
        <v>10</v>
      </c>
      <c r="C21" s="21" t="s">
        <v>692</v>
      </c>
      <c r="D21" s="26" t="s">
        <v>693</v>
      </c>
      <c r="E21" s="21">
        <v>430</v>
      </c>
      <c r="F21" s="32" t="s">
        <v>723</v>
      </c>
      <c r="G21" s="53" t="s">
        <v>724</v>
      </c>
      <c r="H21" s="39" t="s">
        <v>725</v>
      </c>
      <c r="I21" s="21" t="s">
        <v>726</v>
      </c>
      <c r="J21" s="40" t="s">
        <v>727</v>
      </c>
      <c r="K21" s="40">
        <v>41267987</v>
      </c>
      <c r="L21" s="21" t="s">
        <v>57</v>
      </c>
      <c r="M21" s="41"/>
      <c r="N21" s="27">
        <v>10316996.75</v>
      </c>
      <c r="O21" s="29" t="s">
        <v>65</v>
      </c>
      <c r="P21" s="30" t="s">
        <v>671</v>
      </c>
      <c r="Q21" s="31" t="s">
        <v>672</v>
      </c>
      <c r="R21" s="31"/>
      <c r="S21" s="31"/>
      <c r="T21" s="31"/>
      <c r="U21" s="227"/>
    </row>
    <row r="22" spans="1:21" s="18" customFormat="1" ht="99" hidden="1" customHeight="1" x14ac:dyDescent="0.35">
      <c r="A22" s="20" t="s">
        <v>246</v>
      </c>
      <c r="B22" s="21">
        <v>11</v>
      </c>
      <c r="C22" s="21" t="s">
        <v>692</v>
      </c>
      <c r="D22" s="26" t="s">
        <v>728</v>
      </c>
      <c r="E22" s="21">
        <v>441</v>
      </c>
      <c r="F22" s="32" t="s">
        <v>729</v>
      </c>
      <c r="G22" s="53" t="s">
        <v>730</v>
      </c>
      <c r="H22" s="39" t="s">
        <v>731</v>
      </c>
      <c r="I22" s="21" t="s">
        <v>246</v>
      </c>
      <c r="J22" s="40" t="s">
        <v>732</v>
      </c>
      <c r="K22" s="40">
        <v>12500000</v>
      </c>
      <c r="L22" s="21" t="s">
        <v>63</v>
      </c>
      <c r="M22" s="47">
        <v>8750000</v>
      </c>
      <c r="N22" s="27">
        <v>7750000</v>
      </c>
      <c r="O22" s="29" t="s">
        <v>65</v>
      </c>
      <c r="P22" s="30"/>
      <c r="Q22" s="31"/>
      <c r="R22" s="31"/>
      <c r="S22" s="31"/>
      <c r="T22" s="31"/>
      <c r="U22" s="227"/>
    </row>
    <row r="23" spans="1:21" s="18" customFormat="1" ht="99" hidden="1" customHeight="1" x14ac:dyDescent="0.35">
      <c r="A23" s="20" t="s">
        <v>246</v>
      </c>
      <c r="B23" s="21">
        <v>12</v>
      </c>
      <c r="C23" s="21" t="s">
        <v>692</v>
      </c>
      <c r="D23" s="26" t="s">
        <v>728</v>
      </c>
      <c r="E23" s="21">
        <v>441</v>
      </c>
      <c r="F23" s="32" t="s">
        <v>729</v>
      </c>
      <c r="G23" s="53" t="s">
        <v>733</v>
      </c>
      <c r="H23" s="39" t="s">
        <v>734</v>
      </c>
      <c r="I23" s="21"/>
      <c r="J23" s="40"/>
      <c r="K23" s="40">
        <v>15294118</v>
      </c>
      <c r="L23" s="21" t="s">
        <v>61</v>
      </c>
      <c r="M23" s="47">
        <v>13000000</v>
      </c>
      <c r="N23" s="40">
        <v>15294118</v>
      </c>
      <c r="O23" s="29" t="s">
        <v>88</v>
      </c>
      <c r="P23" s="30"/>
      <c r="Q23" s="31"/>
      <c r="R23" s="31"/>
      <c r="S23" s="31"/>
      <c r="T23" s="31"/>
      <c r="U23" s="227"/>
    </row>
    <row r="24" spans="1:21" ht="99" hidden="1" customHeight="1" x14ac:dyDescent="0.35">
      <c r="A24" s="20" t="s">
        <v>420</v>
      </c>
      <c r="B24" s="21">
        <v>334</v>
      </c>
      <c r="C24" s="22" t="s">
        <v>664</v>
      </c>
      <c r="D24" s="22" t="s">
        <v>673</v>
      </c>
      <c r="E24" s="22">
        <v>70</v>
      </c>
      <c r="F24" s="36" t="s">
        <v>735</v>
      </c>
      <c r="G24" s="33" t="s">
        <v>736</v>
      </c>
      <c r="H24" s="37" t="s">
        <v>737</v>
      </c>
      <c r="I24" s="26" t="s">
        <v>420</v>
      </c>
      <c r="J24" s="26" t="s">
        <v>139</v>
      </c>
      <c r="K24" s="27">
        <v>34668752</v>
      </c>
      <c r="L24" s="21" t="s">
        <v>57</v>
      </c>
      <c r="M24" s="28"/>
      <c r="N24" s="27">
        <v>17334376</v>
      </c>
      <c r="O24" s="29"/>
      <c r="P24" s="30"/>
      <c r="Q24" s="31" t="s">
        <v>672</v>
      </c>
      <c r="R24" s="31"/>
      <c r="S24" s="31"/>
      <c r="T24" s="31"/>
      <c r="U24" s="17"/>
    </row>
    <row r="25" spans="1:21" s="18" customFormat="1" ht="99" hidden="1" customHeight="1" x14ac:dyDescent="0.35">
      <c r="A25" s="20" t="s">
        <v>246</v>
      </c>
      <c r="B25" s="21">
        <v>14</v>
      </c>
      <c r="C25" s="21" t="s">
        <v>692</v>
      </c>
      <c r="D25" s="26" t="s">
        <v>728</v>
      </c>
      <c r="E25" s="21">
        <v>441</v>
      </c>
      <c r="F25" s="32" t="s">
        <v>729</v>
      </c>
      <c r="G25" s="53" t="s">
        <v>738</v>
      </c>
      <c r="H25" s="39" t="s">
        <v>739</v>
      </c>
      <c r="I25" s="40" t="s">
        <v>246</v>
      </c>
      <c r="J25" s="21" t="s">
        <v>740</v>
      </c>
      <c r="K25" s="40">
        <v>140000000</v>
      </c>
      <c r="L25" s="21" t="s">
        <v>57</v>
      </c>
      <c r="M25" s="41"/>
      <c r="N25" s="27"/>
      <c r="O25" s="29" t="s">
        <v>65</v>
      </c>
      <c r="P25" s="30"/>
      <c r="Q25" s="31" t="s">
        <v>741</v>
      </c>
      <c r="R25" s="31"/>
      <c r="S25" s="31"/>
      <c r="T25" s="31"/>
      <c r="U25" s="227"/>
    </row>
    <row r="26" spans="1:21" s="262" customFormat="1" ht="72.75" customHeight="1" x14ac:dyDescent="0.35">
      <c r="A26" s="253" t="s">
        <v>246</v>
      </c>
      <c r="B26" s="266">
        <v>16</v>
      </c>
      <c r="C26" s="254" t="s">
        <v>742</v>
      </c>
      <c r="D26" s="254" t="s">
        <v>743</v>
      </c>
      <c r="E26" s="266">
        <v>316</v>
      </c>
      <c r="F26" s="255" t="s">
        <v>744</v>
      </c>
      <c r="G26" s="256" t="s">
        <v>745</v>
      </c>
      <c r="H26" s="257" t="s">
        <v>746</v>
      </c>
      <c r="I26" s="254" t="s">
        <v>246</v>
      </c>
      <c r="J26" s="258" t="s">
        <v>747</v>
      </c>
      <c r="K26" s="40">
        <v>18270000</v>
      </c>
      <c r="L26" s="254" t="s">
        <v>58</v>
      </c>
      <c r="M26" s="47">
        <v>12799000</v>
      </c>
      <c r="N26" s="259">
        <v>4567500</v>
      </c>
      <c r="O26" s="260" t="s">
        <v>65</v>
      </c>
      <c r="P26" s="30"/>
      <c r="Q26" s="31"/>
      <c r="R26" s="31"/>
      <c r="S26" s="31" t="s">
        <v>671</v>
      </c>
      <c r="T26" s="31"/>
      <c r="U26" s="261"/>
    </row>
    <row r="27" spans="1:21" s="18" customFormat="1" ht="52.5" hidden="1" customHeight="1" x14ac:dyDescent="0.35">
      <c r="A27" s="20" t="s">
        <v>139</v>
      </c>
      <c r="B27" s="26">
        <v>17</v>
      </c>
      <c r="C27" s="21" t="s">
        <v>742</v>
      </c>
      <c r="D27" s="21" t="s">
        <v>743</v>
      </c>
      <c r="E27" s="26">
        <v>316</v>
      </c>
      <c r="F27" s="32" t="s">
        <v>744</v>
      </c>
      <c r="G27" s="53" t="s">
        <v>748</v>
      </c>
      <c r="H27" s="54" t="s">
        <v>749</v>
      </c>
      <c r="I27" s="21" t="s">
        <v>750</v>
      </c>
      <c r="J27" s="40" t="s">
        <v>86</v>
      </c>
      <c r="K27" s="40">
        <v>41215000</v>
      </c>
      <c r="L27" s="21" t="s">
        <v>58</v>
      </c>
      <c r="M27" s="41">
        <v>28850500</v>
      </c>
      <c r="N27" s="27">
        <v>25000000</v>
      </c>
      <c r="O27" s="29" t="s">
        <v>65</v>
      </c>
      <c r="P27" s="30"/>
      <c r="Q27" s="31"/>
      <c r="R27" s="31"/>
      <c r="S27" s="31" t="s">
        <v>671</v>
      </c>
      <c r="T27" s="31"/>
      <c r="U27" s="227"/>
    </row>
    <row r="28" spans="1:21" ht="22.5" hidden="1" customHeight="1" x14ac:dyDescent="0.35">
      <c r="A28" s="20" t="s">
        <v>420</v>
      </c>
      <c r="B28" s="21">
        <v>338</v>
      </c>
      <c r="C28" s="22" t="s">
        <v>664</v>
      </c>
      <c r="D28" s="22" t="s">
        <v>673</v>
      </c>
      <c r="E28" s="22">
        <v>70</v>
      </c>
      <c r="F28" s="36" t="s">
        <v>735</v>
      </c>
      <c r="G28" s="32" t="s">
        <v>751</v>
      </c>
      <c r="H28" s="25" t="s">
        <v>752</v>
      </c>
      <c r="I28" s="26" t="s">
        <v>420</v>
      </c>
      <c r="J28" s="26" t="s">
        <v>139</v>
      </c>
      <c r="K28" s="27">
        <v>210000</v>
      </c>
      <c r="L28" s="21" t="s">
        <v>57</v>
      </c>
      <c r="M28" s="28"/>
      <c r="N28" s="27">
        <v>210000</v>
      </c>
      <c r="O28" s="29"/>
      <c r="P28" s="30"/>
      <c r="Q28" s="31"/>
      <c r="R28" s="31"/>
      <c r="S28" s="31"/>
      <c r="T28" s="31"/>
      <c r="U28" s="17"/>
    </row>
    <row r="29" spans="1:21" ht="49.5" hidden="1" customHeight="1" x14ac:dyDescent="0.35">
      <c r="A29" s="20" t="s">
        <v>420</v>
      </c>
      <c r="B29" s="21">
        <v>339</v>
      </c>
      <c r="C29" s="22" t="s">
        <v>664</v>
      </c>
      <c r="D29" s="22" t="s">
        <v>673</v>
      </c>
      <c r="E29" s="22">
        <v>70</v>
      </c>
      <c r="F29" s="36" t="s">
        <v>735</v>
      </c>
      <c r="G29" s="32" t="s">
        <v>753</v>
      </c>
      <c r="H29" s="25" t="s">
        <v>754</v>
      </c>
      <c r="I29" s="26" t="s">
        <v>420</v>
      </c>
      <c r="J29" s="26" t="s">
        <v>139</v>
      </c>
      <c r="K29" s="27">
        <v>140000</v>
      </c>
      <c r="L29" s="21" t="s">
        <v>57</v>
      </c>
      <c r="M29" s="28"/>
      <c r="N29" s="27">
        <v>140000</v>
      </c>
      <c r="O29" s="29"/>
      <c r="P29" s="30"/>
      <c r="Q29" s="31"/>
      <c r="R29" s="31"/>
      <c r="S29" s="31"/>
      <c r="T29" s="31"/>
      <c r="U29" s="17"/>
    </row>
    <row r="30" spans="1:21" ht="39.75" hidden="1" customHeight="1" x14ac:dyDescent="0.35">
      <c r="A30" s="20" t="s">
        <v>420</v>
      </c>
      <c r="B30" s="21">
        <v>340</v>
      </c>
      <c r="C30" s="22" t="s">
        <v>664</v>
      </c>
      <c r="D30" s="22" t="s">
        <v>673</v>
      </c>
      <c r="E30" s="22">
        <v>70</v>
      </c>
      <c r="F30" s="36" t="s">
        <v>735</v>
      </c>
      <c r="G30" s="32" t="s">
        <v>755</v>
      </c>
      <c r="H30" s="37" t="s">
        <v>756</v>
      </c>
      <c r="I30" s="26" t="s">
        <v>420</v>
      </c>
      <c r="J30" s="26"/>
      <c r="K30" s="27">
        <v>5933109</v>
      </c>
      <c r="L30" s="21" t="s">
        <v>57</v>
      </c>
      <c r="M30" s="28"/>
      <c r="N30" s="27">
        <v>5933109</v>
      </c>
      <c r="O30" s="29"/>
      <c r="P30" s="30"/>
      <c r="Q30" s="31" t="s">
        <v>672</v>
      </c>
      <c r="R30" s="31"/>
      <c r="S30" s="31"/>
      <c r="T30" s="31"/>
      <c r="U30" s="17"/>
    </row>
    <row r="31" spans="1:21" s="18" customFormat="1" ht="30.75" hidden="1" customHeight="1" x14ac:dyDescent="0.35">
      <c r="A31" s="20" t="s">
        <v>139</v>
      </c>
      <c r="B31" s="21">
        <v>20</v>
      </c>
      <c r="C31" s="21" t="s">
        <v>692</v>
      </c>
      <c r="D31" s="26" t="s">
        <v>728</v>
      </c>
      <c r="E31" s="21">
        <v>440</v>
      </c>
      <c r="F31" s="32" t="s">
        <v>757</v>
      </c>
      <c r="G31" s="53" t="s">
        <v>758</v>
      </c>
      <c r="H31" s="39" t="s">
        <v>759</v>
      </c>
      <c r="I31" s="21" t="s">
        <v>750</v>
      </c>
      <c r="J31" s="40"/>
      <c r="K31" s="40">
        <v>25000000</v>
      </c>
      <c r="L31" s="21" t="s">
        <v>64</v>
      </c>
      <c r="M31" s="41" t="s">
        <v>760</v>
      </c>
      <c r="N31" s="40">
        <v>25000000</v>
      </c>
      <c r="O31" s="29" t="s">
        <v>65</v>
      </c>
      <c r="P31" s="30"/>
      <c r="Q31" s="31"/>
      <c r="R31" s="31"/>
      <c r="S31" s="31" t="s">
        <v>671</v>
      </c>
      <c r="T31" s="31"/>
      <c r="U31" s="227"/>
    </row>
    <row r="32" spans="1:21" s="262" customFormat="1" ht="99" customHeight="1" x14ac:dyDescent="0.35">
      <c r="A32" s="253" t="s">
        <v>139</v>
      </c>
      <c r="B32" s="254">
        <v>21</v>
      </c>
      <c r="C32" s="254" t="s">
        <v>683</v>
      </c>
      <c r="D32" s="254" t="s">
        <v>684</v>
      </c>
      <c r="E32" s="254">
        <v>239</v>
      </c>
      <c r="F32" s="263" t="s">
        <v>761</v>
      </c>
      <c r="G32" s="256" t="s">
        <v>762</v>
      </c>
      <c r="H32" s="257" t="s">
        <v>447</v>
      </c>
      <c r="I32" s="254" t="s">
        <v>104</v>
      </c>
      <c r="J32" s="258" t="s">
        <v>448</v>
      </c>
      <c r="K32" s="40">
        <v>2000000</v>
      </c>
      <c r="L32" s="254" t="s">
        <v>58</v>
      </c>
      <c r="M32" s="41">
        <v>1000000</v>
      </c>
      <c r="N32" s="258">
        <v>2000000</v>
      </c>
      <c r="O32" s="260" t="s">
        <v>65</v>
      </c>
      <c r="P32" s="30"/>
      <c r="Q32" s="31" t="s">
        <v>672</v>
      </c>
      <c r="R32" s="31"/>
      <c r="S32" s="31"/>
      <c r="T32" s="31"/>
      <c r="U32" s="261"/>
    </row>
    <row r="33" spans="1:21" s="262" customFormat="1" ht="99" customHeight="1" x14ac:dyDescent="0.35">
      <c r="A33" s="253" t="s">
        <v>139</v>
      </c>
      <c r="B33" s="254">
        <v>26</v>
      </c>
      <c r="C33" s="254" t="s">
        <v>742</v>
      </c>
      <c r="D33" s="266" t="s">
        <v>763</v>
      </c>
      <c r="E33" s="254">
        <v>336</v>
      </c>
      <c r="F33" s="255" t="s">
        <v>764</v>
      </c>
      <c r="G33" s="256" t="s">
        <v>765</v>
      </c>
      <c r="H33" s="257" t="s">
        <v>766</v>
      </c>
      <c r="I33" s="254" t="s">
        <v>767</v>
      </c>
      <c r="J33" s="258" t="s">
        <v>768</v>
      </c>
      <c r="K33" s="40">
        <v>133100000</v>
      </c>
      <c r="L33" s="254" t="s">
        <v>59</v>
      </c>
      <c r="M33" s="41">
        <v>106480000</v>
      </c>
      <c r="N33" s="269">
        <v>15000000</v>
      </c>
      <c r="O33" s="260" t="s">
        <v>65</v>
      </c>
      <c r="P33" s="30"/>
      <c r="Q33" s="31"/>
      <c r="R33" s="31"/>
      <c r="S33" s="31"/>
      <c r="T33" s="31"/>
      <c r="U33" s="261"/>
    </row>
    <row r="34" spans="1:21" s="18" customFormat="1" ht="99" hidden="1" customHeight="1" x14ac:dyDescent="0.35">
      <c r="A34" s="20" t="s">
        <v>139</v>
      </c>
      <c r="B34" s="26">
        <v>29</v>
      </c>
      <c r="C34" s="21" t="s">
        <v>742</v>
      </c>
      <c r="D34" s="21" t="s">
        <v>743</v>
      </c>
      <c r="E34" s="26">
        <v>316</v>
      </c>
      <c r="F34" s="32" t="s">
        <v>744</v>
      </c>
      <c r="G34" s="53" t="s">
        <v>769</v>
      </c>
      <c r="H34" s="54" t="s">
        <v>770</v>
      </c>
      <c r="I34" s="21" t="s">
        <v>771</v>
      </c>
      <c r="J34" s="40" t="s">
        <v>771</v>
      </c>
      <c r="K34" s="40">
        <v>44000000</v>
      </c>
      <c r="L34" s="21" t="s">
        <v>57</v>
      </c>
      <c r="M34" s="41">
        <v>44000000</v>
      </c>
      <c r="N34" s="40">
        <v>10000000</v>
      </c>
      <c r="O34" s="29" t="s">
        <v>65</v>
      </c>
      <c r="P34" s="30"/>
      <c r="Q34" s="31"/>
      <c r="R34" s="31"/>
      <c r="S34" s="31" t="s">
        <v>671</v>
      </c>
      <c r="T34" s="31"/>
      <c r="U34" s="227"/>
    </row>
    <row r="35" spans="1:21" s="18" customFormat="1" ht="99" hidden="1" customHeight="1" x14ac:dyDescent="0.35">
      <c r="A35" s="20" t="s">
        <v>82</v>
      </c>
      <c r="B35" s="21">
        <v>30</v>
      </c>
      <c r="C35" s="21" t="s">
        <v>742</v>
      </c>
      <c r="D35" s="21" t="s">
        <v>772</v>
      </c>
      <c r="E35" s="21">
        <v>285</v>
      </c>
      <c r="F35" s="32" t="s">
        <v>773</v>
      </c>
      <c r="G35" s="53" t="s">
        <v>774</v>
      </c>
      <c r="H35" s="54" t="s">
        <v>775</v>
      </c>
      <c r="I35" s="21" t="s">
        <v>82</v>
      </c>
      <c r="J35" s="40" t="s">
        <v>420</v>
      </c>
      <c r="K35" s="40">
        <v>175000</v>
      </c>
      <c r="L35" s="21" t="s">
        <v>60</v>
      </c>
      <c r="M35" s="41">
        <v>93806</v>
      </c>
      <c r="N35" s="40">
        <f>M35/7*10</f>
        <v>134008.57142857142</v>
      </c>
      <c r="O35" s="29" t="s">
        <v>88</v>
      </c>
      <c r="P35" s="30"/>
      <c r="Q35" s="31" t="s">
        <v>672</v>
      </c>
      <c r="R35" s="31"/>
      <c r="S35" s="31"/>
      <c r="T35" s="31"/>
      <c r="U35" s="227"/>
    </row>
    <row r="36" spans="1:21" s="18" customFormat="1" ht="99" hidden="1" customHeight="1" x14ac:dyDescent="0.35">
      <c r="A36" s="20" t="s">
        <v>82</v>
      </c>
      <c r="B36" s="21">
        <v>30.1</v>
      </c>
      <c r="C36" s="21" t="s">
        <v>742</v>
      </c>
      <c r="D36" s="21" t="s">
        <v>772</v>
      </c>
      <c r="E36" s="21">
        <v>285</v>
      </c>
      <c r="F36" s="32" t="s">
        <v>773</v>
      </c>
      <c r="G36" s="53" t="s">
        <v>776</v>
      </c>
      <c r="H36" s="54" t="s">
        <v>775</v>
      </c>
      <c r="I36" s="21" t="s">
        <v>82</v>
      </c>
      <c r="J36" s="40" t="s">
        <v>420</v>
      </c>
      <c r="K36" s="40">
        <v>70000</v>
      </c>
      <c r="L36" s="21" t="s">
        <v>57</v>
      </c>
      <c r="M36" s="41"/>
      <c r="N36" s="40">
        <v>70000</v>
      </c>
      <c r="O36" s="29" t="s">
        <v>65</v>
      </c>
      <c r="P36" s="30"/>
      <c r="Q36" s="31" t="s">
        <v>672</v>
      </c>
      <c r="R36" s="31"/>
      <c r="S36" s="31"/>
      <c r="T36" s="31"/>
      <c r="U36" s="227"/>
    </row>
    <row r="37" spans="1:21" s="262" customFormat="1" ht="99" customHeight="1" x14ac:dyDescent="0.35">
      <c r="A37" s="253" t="s">
        <v>82</v>
      </c>
      <c r="B37" s="254">
        <v>34</v>
      </c>
      <c r="C37" s="254" t="s">
        <v>777</v>
      </c>
      <c r="D37" s="254" t="s">
        <v>778</v>
      </c>
      <c r="E37" s="254">
        <v>172</v>
      </c>
      <c r="F37" s="255" t="s">
        <v>779</v>
      </c>
      <c r="G37" s="256" t="s">
        <v>780</v>
      </c>
      <c r="H37" s="257" t="s">
        <v>84</v>
      </c>
      <c r="I37" s="254" t="s">
        <v>82</v>
      </c>
      <c r="J37" s="258"/>
      <c r="K37" s="61">
        <v>16790193</v>
      </c>
      <c r="L37" s="254" t="s">
        <v>60</v>
      </c>
      <c r="M37" s="62">
        <v>9001928</v>
      </c>
      <c r="N37" s="258">
        <f>M37/7*10</f>
        <v>12859897.142857144</v>
      </c>
      <c r="O37" s="260" t="s">
        <v>88</v>
      </c>
      <c r="P37" s="30"/>
      <c r="Q37" s="31" t="s">
        <v>672</v>
      </c>
      <c r="R37" s="31"/>
      <c r="S37" s="31"/>
      <c r="T37" s="31"/>
      <c r="U37" s="261"/>
    </row>
    <row r="38" spans="1:21" s="262" customFormat="1" ht="99" customHeight="1" x14ac:dyDescent="0.35">
      <c r="A38" s="253" t="s">
        <v>82</v>
      </c>
      <c r="B38" s="254">
        <v>35</v>
      </c>
      <c r="C38" s="254" t="s">
        <v>683</v>
      </c>
      <c r="D38" s="254" t="s">
        <v>781</v>
      </c>
      <c r="E38" s="254">
        <v>200</v>
      </c>
      <c r="F38" s="255" t="s">
        <v>782</v>
      </c>
      <c r="G38" s="256" t="s">
        <v>783</v>
      </c>
      <c r="H38" s="257" t="s">
        <v>378</v>
      </c>
      <c r="I38" s="254" t="s">
        <v>82</v>
      </c>
      <c r="J38" s="258"/>
      <c r="K38" s="40">
        <v>27475729</v>
      </c>
      <c r="L38" s="254" t="s">
        <v>60</v>
      </c>
      <c r="M38" s="41">
        <v>14730863</v>
      </c>
      <c r="N38" s="274">
        <f>M38/7*10</f>
        <v>21044090</v>
      </c>
      <c r="O38" s="260" t="s">
        <v>88</v>
      </c>
      <c r="P38" s="30"/>
      <c r="Q38" s="31" t="s">
        <v>672</v>
      </c>
      <c r="R38" s="31" t="s">
        <v>784</v>
      </c>
      <c r="S38" s="31"/>
      <c r="T38" s="31"/>
      <c r="U38" s="261"/>
    </row>
    <row r="39" spans="1:21" ht="99" hidden="1" customHeight="1" x14ac:dyDescent="0.35">
      <c r="A39" s="20" t="s">
        <v>420</v>
      </c>
      <c r="B39" s="21">
        <v>348</v>
      </c>
      <c r="C39" s="22" t="s">
        <v>664</v>
      </c>
      <c r="D39" s="22" t="s">
        <v>673</v>
      </c>
      <c r="E39" s="22">
        <v>72</v>
      </c>
      <c r="F39" s="36" t="s">
        <v>785</v>
      </c>
      <c r="G39" s="32" t="s">
        <v>786</v>
      </c>
      <c r="H39" s="25" t="s">
        <v>787</v>
      </c>
      <c r="I39" s="26" t="s">
        <v>788</v>
      </c>
      <c r="J39" s="26"/>
      <c r="K39" s="27">
        <v>60000000</v>
      </c>
      <c r="L39" s="21" t="s">
        <v>57</v>
      </c>
      <c r="M39" s="28"/>
      <c r="N39" s="27">
        <v>15000000</v>
      </c>
      <c r="O39" s="29"/>
      <c r="P39" s="30"/>
      <c r="Q39" s="31" t="s">
        <v>672</v>
      </c>
      <c r="R39" s="31"/>
      <c r="S39" s="31"/>
      <c r="T39" s="31"/>
      <c r="U39" s="17"/>
    </row>
    <row r="40" spans="1:21" ht="99" hidden="1" customHeight="1" x14ac:dyDescent="0.35">
      <c r="A40" s="20" t="s">
        <v>420</v>
      </c>
      <c r="B40" s="21">
        <v>349</v>
      </c>
      <c r="C40" s="22" t="s">
        <v>664</v>
      </c>
      <c r="D40" s="22" t="s">
        <v>673</v>
      </c>
      <c r="E40" s="22">
        <v>72</v>
      </c>
      <c r="F40" s="36" t="s">
        <v>785</v>
      </c>
      <c r="G40" s="32" t="s">
        <v>786</v>
      </c>
      <c r="H40" s="25" t="s">
        <v>789</v>
      </c>
      <c r="I40" s="26" t="s">
        <v>788</v>
      </c>
      <c r="J40" s="26"/>
      <c r="K40" s="27">
        <v>37803120</v>
      </c>
      <c r="L40" s="21" t="s">
        <v>57</v>
      </c>
      <c r="M40" s="28"/>
      <c r="N40" s="27">
        <v>9450780</v>
      </c>
      <c r="O40" s="29"/>
      <c r="P40" s="30"/>
      <c r="Q40" s="31" t="s">
        <v>672</v>
      </c>
      <c r="R40" s="31"/>
      <c r="S40" s="31"/>
      <c r="T40" s="31"/>
      <c r="U40" s="17"/>
    </row>
    <row r="41" spans="1:21" ht="99" hidden="1" customHeight="1" x14ac:dyDescent="0.35">
      <c r="A41" s="20" t="s">
        <v>420</v>
      </c>
      <c r="B41" s="21">
        <v>350</v>
      </c>
      <c r="C41" s="22" t="s">
        <v>664</v>
      </c>
      <c r="D41" s="22" t="s">
        <v>673</v>
      </c>
      <c r="E41" s="22">
        <v>72</v>
      </c>
      <c r="F41" s="36" t="s">
        <v>785</v>
      </c>
      <c r="G41" s="32" t="s">
        <v>790</v>
      </c>
      <c r="H41" s="25" t="s">
        <v>791</v>
      </c>
      <c r="I41" s="26" t="s">
        <v>420</v>
      </c>
      <c r="J41" s="26"/>
      <c r="K41" s="27">
        <v>1120000</v>
      </c>
      <c r="L41" s="21" t="s">
        <v>57</v>
      </c>
      <c r="M41" s="28"/>
      <c r="N41" s="27">
        <v>1120000</v>
      </c>
      <c r="O41" s="29"/>
      <c r="P41" s="30"/>
      <c r="Q41" s="31"/>
      <c r="R41" s="31"/>
      <c r="S41" s="31"/>
      <c r="T41" s="31"/>
      <c r="U41" s="17"/>
    </row>
    <row r="42" spans="1:21" s="18" customFormat="1" ht="99" hidden="1" customHeight="1" x14ac:dyDescent="0.35">
      <c r="A42" s="20" t="s">
        <v>82</v>
      </c>
      <c r="B42" s="21">
        <v>37</v>
      </c>
      <c r="C42" s="21" t="s">
        <v>683</v>
      </c>
      <c r="D42" s="21" t="s">
        <v>781</v>
      </c>
      <c r="E42" s="21">
        <v>203</v>
      </c>
      <c r="F42" s="32" t="s">
        <v>792</v>
      </c>
      <c r="G42" s="53" t="s">
        <v>793</v>
      </c>
      <c r="H42" s="54" t="s">
        <v>794</v>
      </c>
      <c r="I42" s="21" t="s">
        <v>82</v>
      </c>
      <c r="J42" s="40"/>
      <c r="K42" s="40">
        <v>7000000</v>
      </c>
      <c r="L42" s="21" t="s">
        <v>795</v>
      </c>
      <c r="M42" s="69">
        <v>5299114.2409209404</v>
      </c>
      <c r="N42" s="68">
        <v>7000000</v>
      </c>
      <c r="O42" s="29" t="s">
        <v>88</v>
      </c>
      <c r="P42" s="30"/>
      <c r="Q42" s="31"/>
      <c r="R42" s="31"/>
      <c r="S42" s="31"/>
      <c r="T42" s="31"/>
      <c r="U42" s="227"/>
    </row>
    <row r="43" spans="1:21" s="262" customFormat="1" ht="99" customHeight="1" x14ac:dyDescent="0.35">
      <c r="A43" s="253" t="s">
        <v>82</v>
      </c>
      <c r="B43" s="254">
        <v>41</v>
      </c>
      <c r="C43" s="254" t="s">
        <v>683</v>
      </c>
      <c r="D43" s="254" t="s">
        <v>781</v>
      </c>
      <c r="E43" s="254">
        <v>206</v>
      </c>
      <c r="F43" s="255" t="s">
        <v>796</v>
      </c>
      <c r="G43" s="256" t="s">
        <v>797</v>
      </c>
      <c r="H43" s="257" t="s">
        <v>380</v>
      </c>
      <c r="I43" s="254" t="s">
        <v>82</v>
      </c>
      <c r="J43" s="258"/>
      <c r="K43" s="40">
        <v>405345390</v>
      </c>
      <c r="L43" s="254" t="s">
        <v>60</v>
      </c>
      <c r="M43" s="41">
        <v>217278080</v>
      </c>
      <c r="N43" s="258">
        <f>M43/7*10</f>
        <v>310397257.14285713</v>
      </c>
      <c r="O43" s="260" t="s">
        <v>88</v>
      </c>
      <c r="P43" s="30"/>
      <c r="Q43" s="31" t="s">
        <v>741</v>
      </c>
      <c r="R43" s="31"/>
      <c r="S43" s="31"/>
      <c r="T43" s="31"/>
      <c r="U43" s="261"/>
    </row>
    <row r="44" spans="1:21" ht="99" hidden="1" customHeight="1" x14ac:dyDescent="0.35">
      <c r="A44" s="20" t="s">
        <v>420</v>
      </c>
      <c r="B44" s="21">
        <v>352</v>
      </c>
      <c r="C44" s="22" t="s">
        <v>664</v>
      </c>
      <c r="D44" s="22" t="s">
        <v>665</v>
      </c>
      <c r="E44" s="22">
        <v>84</v>
      </c>
      <c r="F44" s="35" t="s">
        <v>798</v>
      </c>
      <c r="G44" s="32" t="s">
        <v>799</v>
      </c>
      <c r="H44" s="25" t="s">
        <v>800</v>
      </c>
      <c r="I44" s="26" t="s">
        <v>420</v>
      </c>
      <c r="J44" s="26"/>
      <c r="K44" s="27">
        <v>6646223</v>
      </c>
      <c r="L44" s="21" t="s">
        <v>57</v>
      </c>
      <c r="M44" s="28"/>
      <c r="N44" s="27">
        <v>1661555.75</v>
      </c>
      <c r="O44" s="29"/>
      <c r="P44" s="30" t="s">
        <v>671</v>
      </c>
      <c r="Q44" s="31" t="s">
        <v>672</v>
      </c>
      <c r="R44" s="31"/>
      <c r="S44" s="31"/>
      <c r="T44" s="31"/>
      <c r="U44" s="17"/>
    </row>
    <row r="45" spans="1:21" s="18" customFormat="1" ht="99" hidden="1" customHeight="1" x14ac:dyDescent="0.35">
      <c r="A45" s="20" t="s">
        <v>82</v>
      </c>
      <c r="B45" s="21">
        <v>41.2</v>
      </c>
      <c r="C45" s="21" t="s">
        <v>683</v>
      </c>
      <c r="D45" s="21" t="s">
        <v>781</v>
      </c>
      <c r="E45" s="21">
        <v>206</v>
      </c>
      <c r="F45" s="32" t="s">
        <v>796</v>
      </c>
      <c r="G45" s="53" t="s">
        <v>801</v>
      </c>
      <c r="H45" s="54" t="s">
        <v>380</v>
      </c>
      <c r="I45" s="21" t="s">
        <v>82</v>
      </c>
      <c r="J45" s="40"/>
      <c r="K45" s="40">
        <v>42400000</v>
      </c>
      <c r="L45" s="21" t="s">
        <v>802</v>
      </c>
      <c r="M45" s="68">
        <v>42400000</v>
      </c>
      <c r="N45" s="40">
        <v>42400000</v>
      </c>
      <c r="O45" s="29" t="s">
        <v>88</v>
      </c>
      <c r="P45" s="30"/>
      <c r="Q45" s="31" t="s">
        <v>672</v>
      </c>
      <c r="R45" s="31"/>
      <c r="S45" s="31"/>
      <c r="T45" s="31"/>
      <c r="U45" s="227"/>
    </row>
    <row r="46" spans="1:21" s="18" customFormat="1" ht="99" hidden="1" customHeight="1" x14ac:dyDescent="0.35">
      <c r="A46" s="20" t="s">
        <v>82</v>
      </c>
      <c r="B46" s="21">
        <v>42</v>
      </c>
      <c r="C46" s="21" t="s">
        <v>683</v>
      </c>
      <c r="D46" s="21" t="s">
        <v>781</v>
      </c>
      <c r="E46" s="21">
        <v>206</v>
      </c>
      <c r="F46" s="32" t="s">
        <v>796</v>
      </c>
      <c r="G46" s="53" t="s">
        <v>803</v>
      </c>
      <c r="H46" s="54" t="s">
        <v>804</v>
      </c>
      <c r="I46" s="21" t="s">
        <v>82</v>
      </c>
      <c r="J46" s="40"/>
      <c r="K46" s="40">
        <v>121942515.47999999</v>
      </c>
      <c r="L46" s="21" t="s">
        <v>795</v>
      </c>
      <c r="M46" s="41">
        <v>92312474.336255729</v>
      </c>
      <c r="N46" s="68">
        <v>121942515.47999999</v>
      </c>
      <c r="O46" s="29" t="s">
        <v>88</v>
      </c>
      <c r="P46" s="30"/>
      <c r="Q46" s="31" t="s">
        <v>672</v>
      </c>
      <c r="R46" s="31"/>
      <c r="S46" s="31"/>
      <c r="T46" s="31"/>
      <c r="U46" s="227"/>
    </row>
    <row r="47" spans="1:21" ht="99" hidden="1" customHeight="1" x14ac:dyDescent="0.35">
      <c r="A47" s="20" t="s">
        <v>125</v>
      </c>
      <c r="B47" s="26">
        <v>459</v>
      </c>
      <c r="C47" s="22" t="s">
        <v>664</v>
      </c>
      <c r="D47" s="22" t="s">
        <v>665</v>
      </c>
      <c r="E47" s="38">
        <v>85</v>
      </c>
      <c r="F47" s="35" t="s">
        <v>805</v>
      </c>
      <c r="G47" s="33" t="s">
        <v>806</v>
      </c>
      <c r="H47" s="39" t="s">
        <v>807</v>
      </c>
      <c r="I47" s="21" t="s">
        <v>125</v>
      </c>
      <c r="J47" s="40" t="s">
        <v>808</v>
      </c>
      <c r="K47" s="40">
        <v>2045542</v>
      </c>
      <c r="L47" s="21" t="s">
        <v>57</v>
      </c>
      <c r="M47" s="41"/>
      <c r="N47" s="27">
        <v>1022771</v>
      </c>
      <c r="O47" s="29"/>
      <c r="P47" s="30" t="s">
        <v>671</v>
      </c>
      <c r="Q47" s="31" t="s">
        <v>672</v>
      </c>
      <c r="R47" s="31"/>
      <c r="S47" s="31"/>
      <c r="T47" s="31"/>
      <c r="U47" s="17"/>
    </row>
    <row r="48" spans="1:21" s="18" customFormat="1" ht="99" hidden="1" customHeight="1" x14ac:dyDescent="0.35">
      <c r="A48" s="20" t="s">
        <v>82</v>
      </c>
      <c r="B48" s="21">
        <v>44</v>
      </c>
      <c r="C48" s="21" t="s">
        <v>683</v>
      </c>
      <c r="D48" s="21" t="s">
        <v>684</v>
      </c>
      <c r="E48" s="21">
        <v>240</v>
      </c>
      <c r="F48" s="64" t="s">
        <v>809</v>
      </c>
      <c r="G48" s="70" t="s">
        <v>810</v>
      </c>
      <c r="H48" s="54" t="s">
        <v>811</v>
      </c>
      <c r="I48" s="21" t="s">
        <v>82</v>
      </c>
      <c r="J48" s="40"/>
      <c r="K48" s="40">
        <v>2144000000</v>
      </c>
      <c r="L48" s="21" t="s">
        <v>802</v>
      </c>
      <c r="M48" s="68">
        <v>2144000000</v>
      </c>
      <c r="N48" s="40">
        <v>2144000000</v>
      </c>
      <c r="O48" s="29" t="s">
        <v>88</v>
      </c>
      <c r="P48" s="30"/>
      <c r="Q48" s="31" t="s">
        <v>741</v>
      </c>
      <c r="R48" s="31"/>
      <c r="S48" s="31"/>
      <c r="T48" s="31"/>
      <c r="U48" s="227"/>
    </row>
    <row r="49" spans="1:21" s="18" customFormat="1" ht="99" hidden="1" customHeight="1" x14ac:dyDescent="0.35">
      <c r="A49" s="20" t="s">
        <v>82</v>
      </c>
      <c r="B49" s="21">
        <v>45</v>
      </c>
      <c r="C49" s="21" t="s">
        <v>683</v>
      </c>
      <c r="D49" s="21" t="s">
        <v>684</v>
      </c>
      <c r="E49" s="21">
        <v>240</v>
      </c>
      <c r="F49" s="64" t="s">
        <v>809</v>
      </c>
      <c r="G49" s="53" t="s">
        <v>812</v>
      </c>
      <c r="H49" s="54" t="s">
        <v>813</v>
      </c>
      <c r="I49" s="21" t="s">
        <v>82</v>
      </c>
      <c r="J49" s="40"/>
      <c r="K49" s="40">
        <v>7000000</v>
      </c>
      <c r="L49" s="21" t="s">
        <v>802</v>
      </c>
      <c r="M49" s="41">
        <v>7000000</v>
      </c>
      <c r="N49" s="40">
        <v>7000000</v>
      </c>
      <c r="O49" s="29" t="s">
        <v>88</v>
      </c>
      <c r="P49" s="30"/>
      <c r="Q49" s="31"/>
      <c r="R49" s="31"/>
      <c r="S49" s="31"/>
      <c r="T49" s="31"/>
      <c r="U49" s="227"/>
    </row>
    <row r="50" spans="1:21" s="18" customFormat="1" ht="99" hidden="1" customHeight="1" x14ac:dyDescent="0.35">
      <c r="A50" s="20" t="s">
        <v>82</v>
      </c>
      <c r="B50" s="21">
        <v>47</v>
      </c>
      <c r="C50" s="21" t="s">
        <v>683</v>
      </c>
      <c r="D50" s="21" t="s">
        <v>684</v>
      </c>
      <c r="E50" s="21">
        <v>240</v>
      </c>
      <c r="F50" s="64" t="s">
        <v>809</v>
      </c>
      <c r="G50" s="53" t="s">
        <v>814</v>
      </c>
      <c r="H50" s="54" t="s">
        <v>815</v>
      </c>
      <c r="I50" s="21" t="s">
        <v>82</v>
      </c>
      <c r="J50" s="40"/>
      <c r="K50" s="40">
        <v>157293247</v>
      </c>
      <c r="L50" s="21" t="s">
        <v>60</v>
      </c>
      <c r="M50" s="41">
        <v>95000108</v>
      </c>
      <c r="N50" s="40">
        <f>M50/7*10</f>
        <v>135714440</v>
      </c>
      <c r="O50" s="29" t="s">
        <v>88</v>
      </c>
      <c r="P50" s="30"/>
      <c r="Q50" s="31" t="s">
        <v>741</v>
      </c>
      <c r="R50" s="31"/>
      <c r="S50" s="31"/>
      <c r="T50" s="31"/>
      <c r="U50" s="227"/>
    </row>
    <row r="51" spans="1:21" ht="99" hidden="1" customHeight="1" x14ac:dyDescent="0.35">
      <c r="A51" s="20" t="s">
        <v>816</v>
      </c>
      <c r="B51" s="21">
        <v>140</v>
      </c>
      <c r="C51" s="22" t="s">
        <v>664</v>
      </c>
      <c r="D51" s="22" t="s">
        <v>665</v>
      </c>
      <c r="E51" s="22">
        <v>86</v>
      </c>
      <c r="F51" s="35" t="s">
        <v>817</v>
      </c>
      <c r="G51" s="33" t="s">
        <v>818</v>
      </c>
      <c r="H51" s="39" t="s">
        <v>819</v>
      </c>
      <c r="I51" s="21" t="s">
        <v>820</v>
      </c>
      <c r="J51" s="40"/>
      <c r="K51" s="46">
        <v>192000</v>
      </c>
      <c r="L51" s="21" t="s">
        <v>57</v>
      </c>
      <c r="M51" s="41"/>
      <c r="N51" s="46">
        <v>192000</v>
      </c>
      <c r="O51" s="29"/>
      <c r="P51" s="30"/>
      <c r="Q51" s="31"/>
      <c r="R51" s="31"/>
      <c r="S51" s="31"/>
      <c r="T51" s="31"/>
      <c r="U51" s="17"/>
    </row>
    <row r="52" spans="1:21" s="18" customFormat="1" ht="99" hidden="1" customHeight="1" x14ac:dyDescent="0.35">
      <c r="A52" s="20" t="s">
        <v>82</v>
      </c>
      <c r="B52" s="21">
        <v>48</v>
      </c>
      <c r="C52" s="21" t="s">
        <v>683</v>
      </c>
      <c r="D52" s="21" t="s">
        <v>684</v>
      </c>
      <c r="E52" s="21">
        <v>240</v>
      </c>
      <c r="F52" s="64" t="s">
        <v>809</v>
      </c>
      <c r="G52" s="53" t="s">
        <v>821</v>
      </c>
      <c r="H52" s="54" t="s">
        <v>815</v>
      </c>
      <c r="I52" s="21" t="s">
        <v>82</v>
      </c>
      <c r="J52" s="40"/>
      <c r="K52" s="40">
        <v>23000000</v>
      </c>
      <c r="L52" s="21" t="s">
        <v>802</v>
      </c>
      <c r="M52" s="41">
        <v>23000000</v>
      </c>
      <c r="N52" s="40">
        <v>23000000</v>
      </c>
      <c r="O52" s="29" t="s">
        <v>88</v>
      </c>
      <c r="P52" s="30"/>
      <c r="Q52" s="31" t="s">
        <v>741</v>
      </c>
      <c r="R52" s="31"/>
      <c r="S52" s="31"/>
      <c r="T52" s="31"/>
      <c r="U52" s="227"/>
    </row>
    <row r="53" spans="1:21" s="18" customFormat="1" ht="99" hidden="1" customHeight="1" x14ac:dyDescent="0.35">
      <c r="A53" s="20" t="s">
        <v>82</v>
      </c>
      <c r="B53" s="21">
        <v>49</v>
      </c>
      <c r="C53" s="21" t="s">
        <v>683</v>
      </c>
      <c r="D53" s="21" t="s">
        <v>684</v>
      </c>
      <c r="E53" s="21">
        <v>240</v>
      </c>
      <c r="F53" s="64" t="s">
        <v>809</v>
      </c>
      <c r="G53" s="53" t="s">
        <v>822</v>
      </c>
      <c r="H53" s="54" t="s">
        <v>823</v>
      </c>
      <c r="I53" s="21" t="s">
        <v>82</v>
      </c>
      <c r="J53" s="40"/>
      <c r="K53" s="40">
        <v>15190000</v>
      </c>
      <c r="L53" s="21" t="s">
        <v>802</v>
      </c>
      <c r="M53" s="41">
        <v>11050000</v>
      </c>
      <c r="N53" s="68">
        <v>15190000</v>
      </c>
      <c r="O53" s="29" t="s">
        <v>88</v>
      </c>
      <c r="P53" s="30"/>
      <c r="Q53" s="31" t="s">
        <v>741</v>
      </c>
      <c r="R53" s="31"/>
      <c r="S53" s="31"/>
      <c r="T53" s="31"/>
      <c r="U53" s="227"/>
    </row>
    <row r="54" spans="1:21" s="18" customFormat="1" ht="99" hidden="1" customHeight="1" x14ac:dyDescent="0.35">
      <c r="A54" s="20" t="s">
        <v>82</v>
      </c>
      <c r="B54" s="21">
        <v>50</v>
      </c>
      <c r="C54" s="21" t="s">
        <v>742</v>
      </c>
      <c r="D54" s="21" t="s">
        <v>772</v>
      </c>
      <c r="E54" s="21">
        <v>281</v>
      </c>
      <c r="F54" s="32" t="s">
        <v>824</v>
      </c>
      <c r="G54" s="53" t="s">
        <v>825</v>
      </c>
      <c r="H54" s="54" t="s">
        <v>826</v>
      </c>
      <c r="I54" s="21" t="s">
        <v>82</v>
      </c>
      <c r="J54" s="40"/>
      <c r="K54" s="40">
        <v>215426065</v>
      </c>
      <c r="L54" s="21" t="s">
        <v>60</v>
      </c>
      <c r="M54" s="41">
        <v>115468371</v>
      </c>
      <c r="N54" s="68">
        <f>M54/7*10</f>
        <v>164954815.7142857</v>
      </c>
      <c r="O54" s="29" t="s">
        <v>88</v>
      </c>
      <c r="P54" s="30"/>
      <c r="Q54" s="31" t="s">
        <v>741</v>
      </c>
      <c r="R54" s="31"/>
      <c r="S54" s="31"/>
      <c r="T54" s="31" t="s">
        <v>827</v>
      </c>
      <c r="U54" s="227"/>
    </row>
    <row r="55" spans="1:21" s="18" customFormat="1" ht="99" hidden="1" customHeight="1" x14ac:dyDescent="0.35">
      <c r="A55" s="20" t="s">
        <v>82</v>
      </c>
      <c r="B55" s="21">
        <v>51</v>
      </c>
      <c r="C55" s="21" t="s">
        <v>742</v>
      </c>
      <c r="D55" s="21" t="s">
        <v>772</v>
      </c>
      <c r="E55" s="21">
        <v>282</v>
      </c>
      <c r="F55" s="32" t="s">
        <v>828</v>
      </c>
      <c r="G55" s="53" t="s">
        <v>829</v>
      </c>
      <c r="H55" s="54" t="s">
        <v>830</v>
      </c>
      <c r="I55" s="21" t="s">
        <v>82</v>
      </c>
      <c r="J55" s="40"/>
      <c r="K55" s="40">
        <v>29809793</v>
      </c>
      <c r="L55" s="21" t="s">
        <v>60</v>
      </c>
      <c r="M55" s="41">
        <v>15982251</v>
      </c>
      <c r="N55" s="68">
        <f>M55/7*10</f>
        <v>22831787.142857142</v>
      </c>
      <c r="O55" s="29" t="s">
        <v>88</v>
      </c>
      <c r="P55" s="30"/>
      <c r="Q55" s="31" t="s">
        <v>741</v>
      </c>
      <c r="R55" s="31"/>
      <c r="S55" s="31"/>
      <c r="T55" s="31" t="s">
        <v>827</v>
      </c>
      <c r="U55" s="227"/>
    </row>
    <row r="56" spans="1:21" s="18" customFormat="1" ht="99" hidden="1" customHeight="1" x14ac:dyDescent="0.35">
      <c r="A56" s="20" t="s">
        <v>82</v>
      </c>
      <c r="B56" s="21">
        <v>51.2</v>
      </c>
      <c r="C56" s="21" t="s">
        <v>742</v>
      </c>
      <c r="D56" s="21" t="s">
        <v>772</v>
      </c>
      <c r="E56" s="21">
        <v>282</v>
      </c>
      <c r="F56" s="32" t="s">
        <v>828</v>
      </c>
      <c r="G56" s="53" t="s">
        <v>831</v>
      </c>
      <c r="H56" s="54" t="s">
        <v>830</v>
      </c>
      <c r="I56" s="21" t="s">
        <v>82</v>
      </c>
      <c r="J56" s="40"/>
      <c r="K56" s="40">
        <v>35000000</v>
      </c>
      <c r="L56" s="21" t="s">
        <v>802</v>
      </c>
      <c r="M56" s="41">
        <v>35000000</v>
      </c>
      <c r="N56" s="40">
        <v>35000000</v>
      </c>
      <c r="O56" s="29" t="s">
        <v>88</v>
      </c>
      <c r="P56" s="30"/>
      <c r="Q56" s="31" t="s">
        <v>741</v>
      </c>
      <c r="R56" s="31"/>
      <c r="S56" s="31"/>
      <c r="T56" s="31" t="s">
        <v>827</v>
      </c>
      <c r="U56" s="227"/>
    </row>
    <row r="57" spans="1:21" s="18" customFormat="1" ht="99" hidden="1" customHeight="1" x14ac:dyDescent="0.35">
      <c r="A57" s="20" t="s">
        <v>82</v>
      </c>
      <c r="B57" s="21">
        <v>55</v>
      </c>
      <c r="C57" s="21" t="s">
        <v>742</v>
      </c>
      <c r="D57" s="21" t="s">
        <v>772</v>
      </c>
      <c r="E57" s="21">
        <v>284</v>
      </c>
      <c r="F57" s="32" t="s">
        <v>832</v>
      </c>
      <c r="G57" s="53" t="s">
        <v>833</v>
      </c>
      <c r="H57" s="54" t="s">
        <v>834</v>
      </c>
      <c r="I57" s="21" t="s">
        <v>82</v>
      </c>
      <c r="J57" s="40"/>
      <c r="K57" s="40">
        <v>222715857</v>
      </c>
      <c r="L57" s="21" t="s">
        <v>60</v>
      </c>
      <c r="M57" s="41">
        <v>119375699</v>
      </c>
      <c r="N57" s="68">
        <f>M57/7*10</f>
        <v>170536712.85714287</v>
      </c>
      <c r="O57" s="29" t="s">
        <v>88</v>
      </c>
      <c r="P57" s="30"/>
      <c r="Q57" s="31" t="s">
        <v>741</v>
      </c>
      <c r="R57" s="31"/>
      <c r="S57" s="31"/>
      <c r="T57" s="31" t="s">
        <v>827</v>
      </c>
      <c r="U57" s="227"/>
    </row>
    <row r="58" spans="1:21" s="18" customFormat="1" ht="99" hidden="1" customHeight="1" x14ac:dyDescent="0.35">
      <c r="A58" s="20" t="s">
        <v>82</v>
      </c>
      <c r="B58" s="21">
        <v>56</v>
      </c>
      <c r="C58" s="21" t="s">
        <v>742</v>
      </c>
      <c r="D58" s="21" t="s">
        <v>772</v>
      </c>
      <c r="E58" s="21">
        <v>291</v>
      </c>
      <c r="F58" s="32" t="s">
        <v>835</v>
      </c>
      <c r="G58" s="53" t="s">
        <v>836</v>
      </c>
      <c r="H58" s="54" t="s">
        <v>837</v>
      </c>
      <c r="I58" s="21" t="s">
        <v>82</v>
      </c>
      <c r="J58" s="40"/>
      <c r="K58" s="40">
        <v>30558618</v>
      </c>
      <c r="L58" s="21" t="s">
        <v>60</v>
      </c>
      <c r="M58" s="41">
        <v>16383726</v>
      </c>
      <c r="N58" s="68">
        <f>M58/7*10</f>
        <v>23405322.857142858</v>
      </c>
      <c r="O58" s="29" t="s">
        <v>88</v>
      </c>
      <c r="P58" s="30"/>
      <c r="Q58" s="31" t="s">
        <v>741</v>
      </c>
      <c r="R58" s="31"/>
      <c r="S58" s="31"/>
      <c r="T58" s="31" t="s">
        <v>827</v>
      </c>
      <c r="U58" s="227"/>
    </row>
    <row r="59" spans="1:21" s="18" customFormat="1" ht="99" hidden="1" customHeight="1" x14ac:dyDescent="0.35">
      <c r="A59" s="20" t="s">
        <v>82</v>
      </c>
      <c r="B59" s="21">
        <v>57</v>
      </c>
      <c r="C59" s="21" t="s">
        <v>742</v>
      </c>
      <c r="D59" s="21" t="s">
        <v>772</v>
      </c>
      <c r="E59" s="21">
        <v>291</v>
      </c>
      <c r="F59" s="32" t="s">
        <v>835</v>
      </c>
      <c r="G59" s="53" t="s">
        <v>838</v>
      </c>
      <c r="H59" s="54" t="s">
        <v>839</v>
      </c>
      <c r="I59" s="21" t="s">
        <v>82</v>
      </c>
      <c r="J59" s="40"/>
      <c r="K59" s="40">
        <v>34226293.32</v>
      </c>
      <c r="L59" s="21" t="s">
        <v>795</v>
      </c>
      <c r="M59" s="69">
        <v>25909862.620849892</v>
      </c>
      <c r="N59" s="68">
        <v>34226293.32</v>
      </c>
      <c r="O59" s="29" t="s">
        <v>88</v>
      </c>
      <c r="P59" s="30"/>
      <c r="Q59" s="31" t="s">
        <v>672</v>
      </c>
      <c r="R59" s="31"/>
      <c r="S59" s="31"/>
      <c r="T59" s="31" t="s">
        <v>827</v>
      </c>
      <c r="U59" s="227"/>
    </row>
    <row r="60" spans="1:21" s="18" customFormat="1" ht="99" hidden="1" customHeight="1" x14ac:dyDescent="0.35">
      <c r="A60" s="20" t="s">
        <v>82</v>
      </c>
      <c r="B60" s="21">
        <v>58</v>
      </c>
      <c r="C60" s="21" t="s">
        <v>742</v>
      </c>
      <c r="D60" s="21" t="s">
        <v>772</v>
      </c>
      <c r="E60" s="21">
        <v>291</v>
      </c>
      <c r="F60" s="32" t="s">
        <v>835</v>
      </c>
      <c r="G60" s="53" t="s">
        <v>840</v>
      </c>
      <c r="H60" s="54" t="s">
        <v>841</v>
      </c>
      <c r="I60" s="21" t="s">
        <v>82</v>
      </c>
      <c r="J60" s="40"/>
      <c r="K60" s="40">
        <v>198273223</v>
      </c>
      <c r="L60" s="21" t="s">
        <v>60</v>
      </c>
      <c r="M60" s="41">
        <v>106302391</v>
      </c>
      <c r="N60" s="68">
        <f>M60/7*10</f>
        <v>151860558.57142857</v>
      </c>
      <c r="O60" s="29" t="s">
        <v>88</v>
      </c>
      <c r="P60" s="30"/>
      <c r="Q60" s="31" t="s">
        <v>741</v>
      </c>
      <c r="R60" s="31"/>
      <c r="S60" s="31"/>
      <c r="T60" s="31" t="s">
        <v>827</v>
      </c>
      <c r="U60" s="227"/>
    </row>
    <row r="61" spans="1:21" s="18" customFormat="1" ht="99" hidden="1" customHeight="1" x14ac:dyDescent="0.35">
      <c r="A61" s="20" t="s">
        <v>82</v>
      </c>
      <c r="B61" s="21">
        <v>58.2</v>
      </c>
      <c r="C61" s="21" t="s">
        <v>742</v>
      </c>
      <c r="D61" s="21" t="s">
        <v>772</v>
      </c>
      <c r="E61" s="21">
        <v>291</v>
      </c>
      <c r="F61" s="32" t="s">
        <v>835</v>
      </c>
      <c r="G61" s="53" t="s">
        <v>842</v>
      </c>
      <c r="H61" s="54" t="s">
        <v>841</v>
      </c>
      <c r="I61" s="21" t="s">
        <v>82</v>
      </c>
      <c r="J61" s="40"/>
      <c r="K61" s="40">
        <v>35000000</v>
      </c>
      <c r="L61" s="21" t="s">
        <v>60</v>
      </c>
      <c r="M61" s="41">
        <v>35000000</v>
      </c>
      <c r="N61" s="68">
        <v>35000000</v>
      </c>
      <c r="O61" s="29" t="s">
        <v>88</v>
      </c>
      <c r="P61" s="30"/>
      <c r="Q61" s="31" t="s">
        <v>741</v>
      </c>
      <c r="R61" s="31"/>
      <c r="S61" s="31"/>
      <c r="T61" s="31" t="s">
        <v>827</v>
      </c>
      <c r="U61" s="227"/>
    </row>
    <row r="62" spans="1:21" s="18" customFormat="1" ht="99" hidden="1" customHeight="1" x14ac:dyDescent="0.35">
      <c r="A62" s="20" t="s">
        <v>82</v>
      </c>
      <c r="B62" s="21">
        <v>59</v>
      </c>
      <c r="C62" s="21" t="s">
        <v>742</v>
      </c>
      <c r="D62" s="21" t="s">
        <v>772</v>
      </c>
      <c r="E62" s="21">
        <v>292</v>
      </c>
      <c r="F62" s="32" t="s">
        <v>843</v>
      </c>
      <c r="G62" s="53" t="s">
        <v>844</v>
      </c>
      <c r="H62" s="54" t="s">
        <v>845</v>
      </c>
      <c r="I62" s="21" t="s">
        <v>82</v>
      </c>
      <c r="J62" s="40" t="s">
        <v>846</v>
      </c>
      <c r="K62" s="40">
        <v>29560000</v>
      </c>
      <c r="L62" s="21" t="s">
        <v>802</v>
      </c>
      <c r="M62" s="41">
        <v>9340000</v>
      </c>
      <c r="N62" s="40">
        <f>M62/7*10</f>
        <v>13342857.142857144</v>
      </c>
      <c r="O62" s="29" t="s">
        <v>88</v>
      </c>
      <c r="P62" s="30" t="s">
        <v>671</v>
      </c>
      <c r="Q62" s="31" t="s">
        <v>672</v>
      </c>
      <c r="R62" s="31"/>
      <c r="S62" s="31"/>
      <c r="T62" s="31"/>
      <c r="U62" s="227"/>
    </row>
    <row r="63" spans="1:21" s="18" customFormat="1" ht="99" hidden="1" customHeight="1" x14ac:dyDescent="0.35">
      <c r="A63" s="20" t="s">
        <v>82</v>
      </c>
      <c r="B63" s="26">
        <v>60</v>
      </c>
      <c r="C63" s="21" t="s">
        <v>742</v>
      </c>
      <c r="D63" s="21" t="s">
        <v>763</v>
      </c>
      <c r="E63" s="26">
        <v>332</v>
      </c>
      <c r="F63" s="32" t="s">
        <v>847</v>
      </c>
      <c r="G63" s="53" t="s">
        <v>848</v>
      </c>
      <c r="H63" s="54" t="s">
        <v>849</v>
      </c>
      <c r="I63" s="21" t="s">
        <v>82</v>
      </c>
      <c r="J63" s="40"/>
      <c r="K63" s="40">
        <v>202820331</v>
      </c>
      <c r="L63" s="21" t="s">
        <v>60</v>
      </c>
      <c r="M63" s="41">
        <v>108732726</v>
      </c>
      <c r="N63" s="40">
        <f>M63/7*10</f>
        <v>155332465.7142857</v>
      </c>
      <c r="O63" s="29" t="s">
        <v>88</v>
      </c>
      <c r="P63" s="30"/>
      <c r="Q63" s="31" t="s">
        <v>672</v>
      </c>
      <c r="R63" s="31"/>
      <c r="S63" s="31"/>
      <c r="T63" s="31"/>
      <c r="U63" s="227"/>
    </row>
    <row r="64" spans="1:21" ht="99" hidden="1" customHeight="1" x14ac:dyDescent="0.35">
      <c r="A64" s="20" t="s">
        <v>93</v>
      </c>
      <c r="B64" s="21">
        <v>370</v>
      </c>
      <c r="C64" s="22" t="s">
        <v>664</v>
      </c>
      <c r="D64" s="22" t="s">
        <v>665</v>
      </c>
      <c r="E64" s="22">
        <v>89</v>
      </c>
      <c r="F64" s="35" t="s">
        <v>850</v>
      </c>
      <c r="G64" s="33" t="s">
        <v>851</v>
      </c>
      <c r="H64" s="39" t="s">
        <v>852</v>
      </c>
      <c r="I64" s="21" t="s">
        <v>853</v>
      </c>
      <c r="J64" s="40" t="s">
        <v>359</v>
      </c>
      <c r="K64" s="40">
        <v>9000000</v>
      </c>
      <c r="L64" s="21" t="s">
        <v>57</v>
      </c>
      <c r="M64" s="41"/>
      <c r="N64" s="40">
        <v>9000000</v>
      </c>
      <c r="O64" s="29"/>
      <c r="P64" s="30" t="s">
        <v>671</v>
      </c>
      <c r="Q64" s="31" t="s">
        <v>672</v>
      </c>
      <c r="R64" s="31"/>
      <c r="S64" s="31"/>
      <c r="T64" s="31"/>
      <c r="U64" s="17"/>
    </row>
    <row r="65" spans="1:21" s="18" customFormat="1" ht="99" hidden="1" customHeight="1" x14ac:dyDescent="0.35">
      <c r="A65" s="20" t="s">
        <v>82</v>
      </c>
      <c r="B65" s="21">
        <v>61</v>
      </c>
      <c r="C65" s="21" t="s">
        <v>742</v>
      </c>
      <c r="D65" s="21" t="s">
        <v>763</v>
      </c>
      <c r="E65" s="21">
        <v>332</v>
      </c>
      <c r="F65" s="32" t="s">
        <v>847</v>
      </c>
      <c r="G65" s="53" t="s">
        <v>854</v>
      </c>
      <c r="H65" s="54" t="s">
        <v>855</v>
      </c>
      <c r="I65" s="21" t="s">
        <v>82</v>
      </c>
      <c r="J65" s="40"/>
      <c r="K65" s="40">
        <v>15000000</v>
      </c>
      <c r="L65" s="21" t="s">
        <v>795</v>
      </c>
      <c r="M65" s="69">
        <v>11355244.801973443</v>
      </c>
      <c r="N65" s="68">
        <v>15000000</v>
      </c>
      <c r="O65" s="29" t="s">
        <v>88</v>
      </c>
      <c r="P65" s="30"/>
      <c r="Q65" s="31" t="s">
        <v>741</v>
      </c>
      <c r="R65" s="31"/>
      <c r="S65" s="31"/>
      <c r="T65" s="31"/>
      <c r="U65" s="227"/>
    </row>
    <row r="66" spans="1:21" s="18" customFormat="1" ht="99" hidden="1" customHeight="1" x14ac:dyDescent="0.35">
      <c r="A66" s="20" t="s">
        <v>82</v>
      </c>
      <c r="B66" s="21">
        <v>62</v>
      </c>
      <c r="C66" s="21" t="s">
        <v>742</v>
      </c>
      <c r="D66" s="21" t="s">
        <v>763</v>
      </c>
      <c r="E66" s="21">
        <v>334</v>
      </c>
      <c r="F66" s="32" t="s">
        <v>856</v>
      </c>
      <c r="G66" s="53" t="s">
        <v>857</v>
      </c>
      <c r="H66" s="54" t="s">
        <v>858</v>
      </c>
      <c r="I66" s="21" t="s">
        <v>82</v>
      </c>
      <c r="J66" s="40"/>
      <c r="K66" s="40">
        <v>12247877</v>
      </c>
      <c r="L66" s="21" t="s">
        <v>60</v>
      </c>
      <c r="M66" s="41">
        <v>6566729</v>
      </c>
      <c r="N66" s="40">
        <f>M66/7*10</f>
        <v>9381041.4285714291</v>
      </c>
      <c r="O66" s="29" t="s">
        <v>88</v>
      </c>
      <c r="P66" s="30"/>
      <c r="Q66" s="31" t="s">
        <v>672</v>
      </c>
      <c r="R66" s="31"/>
      <c r="S66" s="31"/>
      <c r="T66" s="31"/>
      <c r="U66" s="227"/>
    </row>
    <row r="67" spans="1:21" s="18" customFormat="1" ht="99" hidden="1" customHeight="1" x14ac:dyDescent="0.35">
      <c r="A67" s="20" t="s">
        <v>82</v>
      </c>
      <c r="B67" s="21">
        <v>63</v>
      </c>
      <c r="C67" s="21" t="s">
        <v>742</v>
      </c>
      <c r="D67" s="21" t="s">
        <v>763</v>
      </c>
      <c r="E67" s="21">
        <v>334</v>
      </c>
      <c r="F67" s="32" t="s">
        <v>856</v>
      </c>
      <c r="G67" s="53" t="s">
        <v>859</v>
      </c>
      <c r="H67" s="54" t="s">
        <v>860</v>
      </c>
      <c r="I67" s="21" t="s">
        <v>82</v>
      </c>
      <c r="J67" s="40"/>
      <c r="K67" s="40">
        <v>1000000</v>
      </c>
      <c r="L67" s="21" t="s">
        <v>60</v>
      </c>
      <c r="M67" s="41">
        <v>536000</v>
      </c>
      <c r="N67" s="40">
        <f>M67/7*10</f>
        <v>765714.28571428568</v>
      </c>
      <c r="O67" s="29" t="s">
        <v>88</v>
      </c>
      <c r="P67" s="30"/>
      <c r="Q67" s="31"/>
      <c r="R67" s="31"/>
      <c r="S67" s="31"/>
      <c r="T67" s="31"/>
      <c r="U67" s="227"/>
    </row>
    <row r="68" spans="1:21" s="18" customFormat="1" ht="99" hidden="1" customHeight="1" x14ac:dyDescent="0.35">
      <c r="A68" s="20" t="s">
        <v>82</v>
      </c>
      <c r="B68" s="21">
        <v>64</v>
      </c>
      <c r="C68" s="21" t="s">
        <v>742</v>
      </c>
      <c r="D68" s="21" t="s">
        <v>763</v>
      </c>
      <c r="E68" s="21">
        <v>336</v>
      </c>
      <c r="F68" s="32" t="s">
        <v>764</v>
      </c>
      <c r="G68" s="53" t="s">
        <v>861</v>
      </c>
      <c r="H68" s="54" t="s">
        <v>862</v>
      </c>
      <c r="I68" s="21" t="s">
        <v>82</v>
      </c>
      <c r="J68" s="40"/>
      <c r="K68" s="40">
        <v>22973928</v>
      </c>
      <c r="L68" s="21" t="s">
        <v>60</v>
      </c>
      <c r="M68" s="41">
        <v>12317263</v>
      </c>
      <c r="N68" s="40">
        <f>M68/7*10</f>
        <v>17596090</v>
      </c>
      <c r="O68" s="29" t="s">
        <v>88</v>
      </c>
      <c r="P68" s="30"/>
      <c r="Q68" s="31" t="s">
        <v>672</v>
      </c>
      <c r="R68" s="31"/>
      <c r="S68" s="31"/>
      <c r="T68" s="31"/>
      <c r="U68" s="227"/>
    </row>
    <row r="69" spans="1:21" s="262" customFormat="1" ht="99" customHeight="1" x14ac:dyDescent="0.35">
      <c r="A69" s="253" t="s">
        <v>104</v>
      </c>
      <c r="B69" s="254">
        <v>65</v>
      </c>
      <c r="C69" s="254" t="s">
        <v>683</v>
      </c>
      <c r="D69" s="254" t="s">
        <v>781</v>
      </c>
      <c r="E69" s="254">
        <v>199</v>
      </c>
      <c r="F69" s="255" t="s">
        <v>863</v>
      </c>
      <c r="G69" s="256" t="s">
        <v>864</v>
      </c>
      <c r="H69" s="257" t="s">
        <v>865</v>
      </c>
      <c r="I69" s="254" t="s">
        <v>104</v>
      </c>
      <c r="J69" s="258"/>
      <c r="K69" s="40">
        <v>300000000</v>
      </c>
      <c r="L69" s="254" t="s">
        <v>58</v>
      </c>
      <c r="M69" s="41">
        <v>270000000</v>
      </c>
      <c r="N69" s="259">
        <v>48000000</v>
      </c>
      <c r="O69" s="260" t="s">
        <v>65</v>
      </c>
      <c r="P69" s="30"/>
      <c r="Q69" s="31" t="s">
        <v>672</v>
      </c>
      <c r="R69" s="31" t="s">
        <v>784</v>
      </c>
      <c r="S69" s="31" t="s">
        <v>671</v>
      </c>
      <c r="T69" s="31"/>
      <c r="U69" s="261"/>
    </row>
    <row r="70" spans="1:21" ht="99" hidden="1" customHeight="1" x14ac:dyDescent="0.3">
      <c r="A70" s="44" t="s">
        <v>866</v>
      </c>
      <c r="B70" s="26">
        <v>602</v>
      </c>
      <c r="C70" s="22" t="s">
        <v>664</v>
      </c>
      <c r="D70" s="22" t="s">
        <v>665</v>
      </c>
      <c r="E70" s="38">
        <v>89</v>
      </c>
      <c r="F70" s="35" t="s">
        <v>850</v>
      </c>
      <c r="G70" s="32" t="s">
        <v>867</v>
      </c>
      <c r="H70" s="25" t="s">
        <v>868</v>
      </c>
      <c r="I70" s="26" t="s">
        <v>125</v>
      </c>
      <c r="J70" s="26" t="s">
        <v>869</v>
      </c>
      <c r="K70" s="27">
        <v>21000000</v>
      </c>
      <c r="L70" s="21" t="s">
        <v>63</v>
      </c>
      <c r="M70" s="45"/>
      <c r="N70" s="27">
        <v>21000000</v>
      </c>
      <c r="O70" s="29" t="s">
        <v>870</v>
      </c>
      <c r="P70" s="51" t="s">
        <v>671</v>
      </c>
      <c r="Q70" s="31" t="s">
        <v>672</v>
      </c>
      <c r="R70" s="31"/>
      <c r="S70" s="31"/>
      <c r="T70" s="31"/>
      <c r="U70" s="17"/>
    </row>
    <row r="71" spans="1:21" s="262" customFormat="1" ht="99" customHeight="1" x14ac:dyDescent="0.35">
      <c r="A71" s="253" t="s">
        <v>104</v>
      </c>
      <c r="B71" s="254">
        <v>67</v>
      </c>
      <c r="C71" s="254" t="s">
        <v>683</v>
      </c>
      <c r="D71" s="254" t="s">
        <v>781</v>
      </c>
      <c r="E71" s="254">
        <v>199</v>
      </c>
      <c r="F71" s="255" t="s">
        <v>863</v>
      </c>
      <c r="G71" s="256" t="s">
        <v>871</v>
      </c>
      <c r="H71" s="257" t="s">
        <v>277</v>
      </c>
      <c r="I71" s="254" t="s">
        <v>104</v>
      </c>
      <c r="J71" s="258" t="s">
        <v>109</v>
      </c>
      <c r="K71" s="40">
        <v>50000000</v>
      </c>
      <c r="L71" s="254" t="s">
        <v>57</v>
      </c>
      <c r="M71" s="41"/>
      <c r="N71" s="259">
        <v>10000000</v>
      </c>
      <c r="O71" s="260" t="s">
        <v>65</v>
      </c>
      <c r="P71" s="30"/>
      <c r="Q71" s="31" t="s">
        <v>672</v>
      </c>
      <c r="R71" s="31" t="s">
        <v>784</v>
      </c>
      <c r="S71" s="31"/>
      <c r="T71" s="31"/>
      <c r="U71" s="261"/>
    </row>
    <row r="72" spans="1:21" ht="99" hidden="1" customHeight="1" x14ac:dyDescent="0.35">
      <c r="A72" s="20" t="s">
        <v>125</v>
      </c>
      <c r="B72" s="26">
        <v>466</v>
      </c>
      <c r="C72" s="22" t="s">
        <v>664</v>
      </c>
      <c r="D72" s="38" t="s">
        <v>872</v>
      </c>
      <c r="E72" s="38">
        <v>101</v>
      </c>
      <c r="F72" s="35" t="s">
        <v>873</v>
      </c>
      <c r="G72" s="33" t="s">
        <v>874</v>
      </c>
      <c r="H72" s="39" t="s">
        <v>875</v>
      </c>
      <c r="I72" s="21" t="s">
        <v>125</v>
      </c>
      <c r="J72" s="40" t="s">
        <v>876</v>
      </c>
      <c r="K72" s="40">
        <v>94000000</v>
      </c>
      <c r="L72" s="21" t="s">
        <v>57</v>
      </c>
      <c r="M72" s="41"/>
      <c r="N72" s="27">
        <v>23500000</v>
      </c>
      <c r="O72" s="29"/>
      <c r="P72" s="30" t="s">
        <v>671</v>
      </c>
      <c r="Q72" s="31" t="s">
        <v>672</v>
      </c>
      <c r="R72" s="31"/>
      <c r="S72" s="31"/>
      <c r="T72" s="31"/>
      <c r="U72" s="17"/>
    </row>
    <row r="73" spans="1:21" ht="99" hidden="1" customHeight="1" x14ac:dyDescent="0.35">
      <c r="A73" s="20" t="s">
        <v>125</v>
      </c>
      <c r="B73" s="26">
        <v>467</v>
      </c>
      <c r="C73" s="22" t="s">
        <v>664</v>
      </c>
      <c r="D73" s="38" t="s">
        <v>872</v>
      </c>
      <c r="E73" s="38">
        <v>101</v>
      </c>
      <c r="F73" s="35" t="s">
        <v>873</v>
      </c>
      <c r="G73" s="32" t="s">
        <v>867</v>
      </c>
      <c r="H73" s="39" t="s">
        <v>875</v>
      </c>
      <c r="I73" s="21" t="s">
        <v>125</v>
      </c>
      <c r="J73" s="40" t="s">
        <v>876</v>
      </c>
      <c r="K73" s="40">
        <v>3000000</v>
      </c>
      <c r="L73" s="21" t="s">
        <v>57</v>
      </c>
      <c r="M73" s="41"/>
      <c r="N73" s="40">
        <v>3000000</v>
      </c>
      <c r="O73" s="29"/>
      <c r="P73" s="30" t="s">
        <v>671</v>
      </c>
      <c r="Q73" s="31"/>
      <c r="R73" s="31"/>
      <c r="S73" s="31"/>
      <c r="T73" s="31"/>
      <c r="U73" s="17"/>
    </row>
    <row r="74" spans="1:21" ht="99" hidden="1" customHeight="1" x14ac:dyDescent="0.35">
      <c r="A74" s="20" t="s">
        <v>125</v>
      </c>
      <c r="B74" s="26">
        <v>469</v>
      </c>
      <c r="C74" s="22" t="s">
        <v>664</v>
      </c>
      <c r="D74" s="38" t="s">
        <v>872</v>
      </c>
      <c r="E74" s="38">
        <v>101</v>
      </c>
      <c r="F74" s="35" t="s">
        <v>873</v>
      </c>
      <c r="G74" s="33" t="s">
        <v>877</v>
      </c>
      <c r="H74" s="39" t="s">
        <v>875</v>
      </c>
      <c r="I74" s="21" t="s">
        <v>125</v>
      </c>
      <c r="J74" s="40" t="s">
        <v>876</v>
      </c>
      <c r="K74" s="40">
        <v>179550000</v>
      </c>
      <c r="L74" s="21" t="s">
        <v>57</v>
      </c>
      <c r="M74" s="41"/>
      <c r="N74" s="27">
        <v>44887500</v>
      </c>
      <c r="O74" s="29"/>
      <c r="P74" s="30" t="s">
        <v>671</v>
      </c>
      <c r="Q74" s="31" t="s">
        <v>672</v>
      </c>
      <c r="R74" s="31"/>
      <c r="S74" s="31"/>
      <c r="T74" s="31"/>
      <c r="U74" s="17"/>
    </row>
    <row r="75" spans="1:21" ht="99" hidden="1" customHeight="1" x14ac:dyDescent="0.35">
      <c r="A75" s="20" t="s">
        <v>125</v>
      </c>
      <c r="B75" s="26">
        <v>470</v>
      </c>
      <c r="C75" s="22" t="s">
        <v>664</v>
      </c>
      <c r="D75" s="38" t="s">
        <v>872</v>
      </c>
      <c r="E75" s="38">
        <v>101</v>
      </c>
      <c r="F75" s="35" t="s">
        <v>873</v>
      </c>
      <c r="G75" s="33" t="s">
        <v>878</v>
      </c>
      <c r="H75" s="39" t="s">
        <v>875</v>
      </c>
      <c r="I75" s="21" t="s">
        <v>125</v>
      </c>
      <c r="J75" s="40" t="s">
        <v>876</v>
      </c>
      <c r="K75" s="40">
        <v>1464183</v>
      </c>
      <c r="L75" s="21" t="s">
        <v>57</v>
      </c>
      <c r="M75" s="41"/>
      <c r="N75" s="40">
        <v>1464183</v>
      </c>
      <c r="O75" s="29"/>
      <c r="P75" s="30" t="s">
        <v>671</v>
      </c>
      <c r="Q75" s="31" t="s">
        <v>672</v>
      </c>
      <c r="R75" s="31"/>
      <c r="S75" s="31"/>
      <c r="T75" s="31"/>
      <c r="U75" s="17"/>
    </row>
    <row r="76" spans="1:21" ht="99" hidden="1" customHeight="1" x14ac:dyDescent="0.35">
      <c r="A76" s="20" t="s">
        <v>125</v>
      </c>
      <c r="B76" s="26">
        <v>471</v>
      </c>
      <c r="C76" s="22" t="s">
        <v>664</v>
      </c>
      <c r="D76" s="38" t="s">
        <v>872</v>
      </c>
      <c r="E76" s="38">
        <v>101</v>
      </c>
      <c r="F76" s="35" t="s">
        <v>873</v>
      </c>
      <c r="G76" s="33" t="s">
        <v>879</v>
      </c>
      <c r="H76" s="39" t="s">
        <v>875</v>
      </c>
      <c r="I76" s="21" t="s">
        <v>125</v>
      </c>
      <c r="J76" s="40" t="s">
        <v>876</v>
      </c>
      <c r="K76" s="40">
        <v>371497</v>
      </c>
      <c r="L76" s="21" t="s">
        <v>57</v>
      </c>
      <c r="M76" s="41"/>
      <c r="N76" s="40">
        <v>371497</v>
      </c>
      <c r="O76" s="29"/>
      <c r="P76" s="30" t="s">
        <v>671</v>
      </c>
      <c r="Q76" s="31" t="s">
        <v>672</v>
      </c>
      <c r="R76" s="31"/>
      <c r="S76" s="31"/>
      <c r="T76" s="31"/>
      <c r="U76" s="17"/>
    </row>
    <row r="77" spans="1:21" ht="99" hidden="1" customHeight="1" x14ac:dyDescent="0.35">
      <c r="A77" s="20" t="s">
        <v>125</v>
      </c>
      <c r="B77" s="26">
        <v>472</v>
      </c>
      <c r="C77" s="22" t="s">
        <v>664</v>
      </c>
      <c r="D77" s="38" t="s">
        <v>872</v>
      </c>
      <c r="E77" s="38">
        <v>102</v>
      </c>
      <c r="F77" s="36" t="s">
        <v>880</v>
      </c>
      <c r="G77" s="33" t="s">
        <v>881</v>
      </c>
      <c r="H77" s="39" t="s">
        <v>882</v>
      </c>
      <c r="I77" s="21" t="s">
        <v>125</v>
      </c>
      <c r="J77" s="40"/>
      <c r="K77" s="40">
        <v>1000000</v>
      </c>
      <c r="L77" s="21" t="s">
        <v>57</v>
      </c>
      <c r="M77" s="41"/>
      <c r="N77" s="40">
        <v>1000000</v>
      </c>
      <c r="O77" s="29"/>
      <c r="P77" s="30" t="s">
        <v>671</v>
      </c>
      <c r="Q77" s="31" t="s">
        <v>672</v>
      </c>
      <c r="R77" s="31"/>
      <c r="S77" s="31"/>
      <c r="T77" s="31"/>
      <c r="U77" s="17"/>
    </row>
    <row r="78" spans="1:21" s="262" customFormat="1" ht="99" customHeight="1" x14ac:dyDescent="0.35">
      <c r="A78" s="253" t="s">
        <v>104</v>
      </c>
      <c r="B78" s="254">
        <v>71</v>
      </c>
      <c r="C78" s="254" t="s">
        <v>683</v>
      </c>
      <c r="D78" s="254" t="s">
        <v>781</v>
      </c>
      <c r="E78" s="254">
        <v>202</v>
      </c>
      <c r="F78" s="255" t="s">
        <v>883</v>
      </c>
      <c r="G78" s="256" t="s">
        <v>884</v>
      </c>
      <c r="H78" s="257" t="s">
        <v>885</v>
      </c>
      <c r="I78" s="254" t="s">
        <v>104</v>
      </c>
      <c r="J78" s="258" t="s">
        <v>250</v>
      </c>
      <c r="K78" s="40">
        <v>600000000</v>
      </c>
      <c r="L78" s="254" t="s">
        <v>58</v>
      </c>
      <c r="M78" s="41">
        <v>420000000</v>
      </c>
      <c r="N78" s="259">
        <v>120000000</v>
      </c>
      <c r="O78" s="260" t="s">
        <v>65</v>
      </c>
      <c r="P78" s="30"/>
      <c r="Q78" s="31" t="s">
        <v>672</v>
      </c>
      <c r="R78" s="31" t="s">
        <v>784</v>
      </c>
      <c r="S78" s="31" t="s">
        <v>671</v>
      </c>
      <c r="T78" s="31"/>
      <c r="U78" s="261"/>
    </row>
    <row r="79" spans="1:21" ht="99" hidden="1" customHeight="1" x14ac:dyDescent="0.35">
      <c r="A79" s="20" t="s">
        <v>125</v>
      </c>
      <c r="B79" s="26">
        <v>474</v>
      </c>
      <c r="C79" s="22" t="s">
        <v>664</v>
      </c>
      <c r="D79" s="38" t="s">
        <v>872</v>
      </c>
      <c r="E79" s="38">
        <v>103</v>
      </c>
      <c r="F79" s="36" t="s">
        <v>886</v>
      </c>
      <c r="G79" s="33" t="s">
        <v>887</v>
      </c>
      <c r="H79" s="39" t="s">
        <v>888</v>
      </c>
      <c r="I79" s="21" t="s">
        <v>125</v>
      </c>
      <c r="J79" s="40" t="s">
        <v>876</v>
      </c>
      <c r="K79" s="40">
        <v>9000000</v>
      </c>
      <c r="L79" s="21" t="s">
        <v>57</v>
      </c>
      <c r="M79" s="41"/>
      <c r="N79" s="40">
        <v>9000000</v>
      </c>
      <c r="O79" s="29"/>
      <c r="P79" s="30" t="s">
        <v>671</v>
      </c>
      <c r="Q79" s="31" t="s">
        <v>672</v>
      </c>
      <c r="R79" s="31"/>
      <c r="S79" s="31"/>
      <c r="T79" s="31"/>
      <c r="U79" s="17"/>
    </row>
    <row r="80" spans="1:21" ht="99" hidden="1" customHeight="1" x14ac:dyDescent="0.35">
      <c r="A80" s="20" t="s">
        <v>125</v>
      </c>
      <c r="B80" s="26">
        <v>475</v>
      </c>
      <c r="C80" s="22" t="s">
        <v>664</v>
      </c>
      <c r="D80" s="38" t="s">
        <v>872</v>
      </c>
      <c r="E80" s="38">
        <v>103</v>
      </c>
      <c r="F80" s="36" t="s">
        <v>886</v>
      </c>
      <c r="G80" s="33" t="s">
        <v>889</v>
      </c>
      <c r="H80" s="39" t="s">
        <v>888</v>
      </c>
      <c r="I80" s="21" t="s">
        <v>125</v>
      </c>
      <c r="J80" s="40" t="s">
        <v>890</v>
      </c>
      <c r="K80" s="40">
        <v>2000000</v>
      </c>
      <c r="L80" s="21" t="s">
        <v>57</v>
      </c>
      <c r="M80" s="41"/>
      <c r="N80" s="40">
        <v>2000000</v>
      </c>
      <c r="O80" s="29"/>
      <c r="P80" s="30" t="s">
        <v>671</v>
      </c>
      <c r="Q80" s="31" t="s">
        <v>672</v>
      </c>
      <c r="R80" s="31"/>
      <c r="S80" s="31"/>
      <c r="T80" s="31"/>
      <c r="U80" s="17"/>
    </row>
    <row r="81" spans="1:21" s="262" customFormat="1" ht="99" customHeight="1" x14ac:dyDescent="0.35">
      <c r="A81" s="253" t="s">
        <v>104</v>
      </c>
      <c r="B81" s="254">
        <v>72</v>
      </c>
      <c r="C81" s="254" t="s">
        <v>891</v>
      </c>
      <c r="D81" s="254" t="s">
        <v>892</v>
      </c>
      <c r="E81" s="254">
        <v>384</v>
      </c>
      <c r="F81" s="255" t="s">
        <v>893</v>
      </c>
      <c r="G81" s="256" t="s">
        <v>894</v>
      </c>
      <c r="H81" s="257" t="s">
        <v>895</v>
      </c>
      <c r="I81" s="254" t="s">
        <v>104</v>
      </c>
      <c r="J81" s="258" t="s">
        <v>109</v>
      </c>
      <c r="K81" s="40">
        <v>15000000</v>
      </c>
      <c r="L81" s="254" t="s">
        <v>58</v>
      </c>
      <c r="M81" s="41">
        <v>13500000</v>
      </c>
      <c r="N81" s="259">
        <v>7500000</v>
      </c>
      <c r="O81" s="260" t="s">
        <v>65</v>
      </c>
      <c r="P81" s="30"/>
      <c r="Q81" s="31" t="s">
        <v>672</v>
      </c>
      <c r="R81" s="31"/>
      <c r="S81" s="31"/>
      <c r="T81" s="31"/>
      <c r="U81" s="261"/>
    </row>
    <row r="82" spans="1:21" s="262" customFormat="1" ht="99" customHeight="1" x14ac:dyDescent="0.35">
      <c r="A82" s="253" t="s">
        <v>104</v>
      </c>
      <c r="B82" s="254">
        <v>74</v>
      </c>
      <c r="C82" s="254" t="s">
        <v>683</v>
      </c>
      <c r="D82" s="254" t="s">
        <v>781</v>
      </c>
      <c r="E82" s="254">
        <v>203</v>
      </c>
      <c r="F82" s="255" t="s">
        <v>792</v>
      </c>
      <c r="G82" s="256" t="s">
        <v>896</v>
      </c>
      <c r="H82" s="257" t="s">
        <v>186</v>
      </c>
      <c r="I82" s="254" t="s">
        <v>104</v>
      </c>
      <c r="J82" s="258"/>
      <c r="K82" s="40">
        <v>50000000</v>
      </c>
      <c r="L82" s="254" t="s">
        <v>58</v>
      </c>
      <c r="M82" s="41">
        <v>35000000</v>
      </c>
      <c r="N82" s="259">
        <v>22000000</v>
      </c>
      <c r="O82" s="260" t="s">
        <v>65</v>
      </c>
      <c r="P82" s="30"/>
      <c r="Q82" s="31" t="s">
        <v>672</v>
      </c>
      <c r="R82" s="31"/>
      <c r="S82" s="31"/>
      <c r="T82" s="31"/>
      <c r="U82" s="261"/>
    </row>
    <row r="83" spans="1:21" s="262" customFormat="1" ht="99" customHeight="1" x14ac:dyDescent="0.35">
      <c r="A83" s="253" t="s">
        <v>104</v>
      </c>
      <c r="B83" s="254">
        <v>76</v>
      </c>
      <c r="C83" s="254" t="s">
        <v>683</v>
      </c>
      <c r="D83" s="254" t="s">
        <v>781</v>
      </c>
      <c r="E83" s="254">
        <v>204</v>
      </c>
      <c r="F83" s="255" t="s">
        <v>897</v>
      </c>
      <c r="G83" s="256" t="s">
        <v>898</v>
      </c>
      <c r="H83" s="257" t="s">
        <v>205</v>
      </c>
      <c r="I83" s="254" t="s">
        <v>104</v>
      </c>
      <c r="J83" s="258" t="s">
        <v>86</v>
      </c>
      <c r="K83" s="40">
        <v>20000000</v>
      </c>
      <c r="L83" s="254" t="s">
        <v>61</v>
      </c>
      <c r="M83" s="41">
        <v>18000000</v>
      </c>
      <c r="N83" s="274">
        <v>20000000</v>
      </c>
      <c r="O83" s="260" t="s">
        <v>88</v>
      </c>
      <c r="P83" s="30"/>
      <c r="Q83" s="31" t="s">
        <v>672</v>
      </c>
      <c r="R83" s="31" t="s">
        <v>784</v>
      </c>
      <c r="S83" s="31" t="s">
        <v>671</v>
      </c>
      <c r="T83" s="31"/>
      <c r="U83" s="261"/>
    </row>
    <row r="84" spans="1:21" s="262" customFormat="1" ht="99" customHeight="1" x14ac:dyDescent="0.35">
      <c r="A84" s="253" t="s">
        <v>104</v>
      </c>
      <c r="B84" s="254">
        <v>77</v>
      </c>
      <c r="C84" s="254" t="s">
        <v>683</v>
      </c>
      <c r="D84" s="254" t="s">
        <v>781</v>
      </c>
      <c r="E84" s="254">
        <v>204</v>
      </c>
      <c r="F84" s="255" t="s">
        <v>897</v>
      </c>
      <c r="G84" s="256" t="s">
        <v>899</v>
      </c>
      <c r="H84" s="257" t="s">
        <v>900</v>
      </c>
      <c r="I84" s="254" t="s">
        <v>104</v>
      </c>
      <c r="J84" s="258" t="s">
        <v>86</v>
      </c>
      <c r="K84" s="40">
        <v>250000000</v>
      </c>
      <c r="L84" s="254" t="s">
        <v>58</v>
      </c>
      <c r="M84" s="41">
        <v>225000000</v>
      </c>
      <c r="N84" s="259">
        <v>45000000</v>
      </c>
      <c r="O84" s="260" t="s">
        <v>65</v>
      </c>
      <c r="P84" s="30"/>
      <c r="Q84" s="31" t="s">
        <v>672</v>
      </c>
      <c r="R84" s="31" t="s">
        <v>784</v>
      </c>
      <c r="S84" s="31" t="s">
        <v>671</v>
      </c>
      <c r="T84" s="31"/>
      <c r="U84" s="261"/>
    </row>
    <row r="85" spans="1:21" s="262" customFormat="1" ht="99" customHeight="1" x14ac:dyDescent="0.35">
      <c r="A85" s="253" t="s">
        <v>104</v>
      </c>
      <c r="B85" s="254">
        <v>81</v>
      </c>
      <c r="C85" s="254" t="s">
        <v>683</v>
      </c>
      <c r="D85" s="254" t="s">
        <v>684</v>
      </c>
      <c r="E85" s="254">
        <v>239</v>
      </c>
      <c r="F85" s="263" t="s">
        <v>761</v>
      </c>
      <c r="G85" s="256" t="s">
        <v>901</v>
      </c>
      <c r="H85" s="257" t="s">
        <v>902</v>
      </c>
      <c r="I85" s="254" t="s">
        <v>104</v>
      </c>
      <c r="J85" s="258" t="s">
        <v>187</v>
      </c>
      <c r="K85" s="40">
        <v>100000000</v>
      </c>
      <c r="L85" s="254" t="s">
        <v>58</v>
      </c>
      <c r="M85" s="41">
        <v>70000000</v>
      </c>
      <c r="N85" s="259">
        <v>250000000</v>
      </c>
      <c r="O85" s="260" t="s">
        <v>65</v>
      </c>
      <c r="P85" s="30"/>
      <c r="Q85" s="31" t="s">
        <v>672</v>
      </c>
      <c r="R85" s="31"/>
      <c r="S85" s="31"/>
      <c r="T85" s="31"/>
      <c r="U85" s="261"/>
    </row>
    <row r="86" spans="1:21" s="262" customFormat="1" ht="99" customHeight="1" x14ac:dyDescent="0.35">
      <c r="A86" s="253" t="s">
        <v>104</v>
      </c>
      <c r="B86" s="254">
        <v>87</v>
      </c>
      <c r="C86" s="254" t="s">
        <v>742</v>
      </c>
      <c r="D86" s="254" t="s">
        <v>772</v>
      </c>
      <c r="E86" s="254">
        <v>281</v>
      </c>
      <c r="F86" s="255" t="s">
        <v>824</v>
      </c>
      <c r="G86" s="256" t="s">
        <v>903</v>
      </c>
      <c r="H86" s="257" t="s">
        <v>269</v>
      </c>
      <c r="I86" s="258" t="s">
        <v>104</v>
      </c>
      <c r="J86" s="258" t="s">
        <v>86</v>
      </c>
      <c r="K86" s="40">
        <v>100000000</v>
      </c>
      <c r="L86" s="254" t="s">
        <v>59</v>
      </c>
      <c r="M86" s="41" t="s">
        <v>904</v>
      </c>
      <c r="N86" s="269">
        <v>25000000</v>
      </c>
      <c r="O86" s="260" t="s">
        <v>65</v>
      </c>
      <c r="P86" s="30"/>
      <c r="Q86" s="31" t="s">
        <v>672</v>
      </c>
      <c r="R86" s="31"/>
      <c r="S86" s="31"/>
      <c r="T86" s="31" t="s">
        <v>827</v>
      </c>
      <c r="U86" s="261"/>
    </row>
    <row r="87" spans="1:21" s="262" customFormat="1" ht="99" customHeight="1" x14ac:dyDescent="0.35">
      <c r="A87" s="253" t="s">
        <v>104</v>
      </c>
      <c r="B87" s="254">
        <v>88</v>
      </c>
      <c r="C87" s="254" t="s">
        <v>742</v>
      </c>
      <c r="D87" s="254" t="s">
        <v>772</v>
      </c>
      <c r="E87" s="254">
        <v>281</v>
      </c>
      <c r="F87" s="255" t="s">
        <v>824</v>
      </c>
      <c r="G87" s="256" t="s">
        <v>905</v>
      </c>
      <c r="H87" s="257" t="s">
        <v>264</v>
      </c>
      <c r="I87" s="258" t="s">
        <v>104</v>
      </c>
      <c r="J87" s="258" t="s">
        <v>86</v>
      </c>
      <c r="K87" s="40">
        <v>750000000</v>
      </c>
      <c r="L87" s="254" t="s">
        <v>59</v>
      </c>
      <c r="M87" s="41">
        <v>300000000</v>
      </c>
      <c r="N87" s="269">
        <v>27000000</v>
      </c>
      <c r="O87" s="260" t="s">
        <v>65</v>
      </c>
      <c r="P87" s="30"/>
      <c r="Q87" s="31" t="s">
        <v>672</v>
      </c>
      <c r="R87" s="31"/>
      <c r="S87" s="31"/>
      <c r="T87" s="31" t="s">
        <v>827</v>
      </c>
      <c r="U87" s="261"/>
    </row>
    <row r="88" spans="1:21" s="262" customFormat="1" ht="99" customHeight="1" x14ac:dyDescent="0.35">
      <c r="A88" s="253" t="s">
        <v>104</v>
      </c>
      <c r="B88" s="254">
        <v>90</v>
      </c>
      <c r="C88" s="254" t="s">
        <v>742</v>
      </c>
      <c r="D88" s="254" t="s">
        <v>743</v>
      </c>
      <c r="E88" s="254">
        <v>318</v>
      </c>
      <c r="F88" s="255" t="s">
        <v>906</v>
      </c>
      <c r="G88" s="256" t="s">
        <v>907</v>
      </c>
      <c r="H88" s="257" t="s">
        <v>908</v>
      </c>
      <c r="I88" s="254" t="s">
        <v>104</v>
      </c>
      <c r="J88" s="258"/>
      <c r="K88" s="40">
        <v>50000000</v>
      </c>
      <c r="L88" s="254" t="s">
        <v>61</v>
      </c>
      <c r="M88" s="41">
        <v>37500000</v>
      </c>
      <c r="N88" s="274">
        <v>50000000</v>
      </c>
      <c r="O88" s="260" t="s">
        <v>88</v>
      </c>
      <c r="P88" s="30"/>
      <c r="Q88" s="31"/>
      <c r="R88" s="31"/>
      <c r="S88" s="31"/>
      <c r="T88" s="31"/>
      <c r="U88" s="261"/>
    </row>
    <row r="89" spans="1:21" s="262" customFormat="1" ht="99" customHeight="1" x14ac:dyDescent="0.35">
      <c r="A89" s="253" t="s">
        <v>104</v>
      </c>
      <c r="B89" s="254">
        <v>91</v>
      </c>
      <c r="C89" s="254" t="s">
        <v>742</v>
      </c>
      <c r="D89" s="254" t="s">
        <v>743</v>
      </c>
      <c r="E89" s="254">
        <v>318</v>
      </c>
      <c r="F89" s="255" t="s">
        <v>906</v>
      </c>
      <c r="G89" s="256" t="s">
        <v>909</v>
      </c>
      <c r="H89" s="257" t="s">
        <v>908</v>
      </c>
      <c r="I89" s="254" t="s">
        <v>104</v>
      </c>
      <c r="J89" s="258"/>
      <c r="K89" s="40">
        <v>99500000</v>
      </c>
      <c r="L89" s="254" t="s">
        <v>61</v>
      </c>
      <c r="M89" s="41">
        <v>74620000</v>
      </c>
      <c r="N89" s="274">
        <v>99500000</v>
      </c>
      <c r="O89" s="260" t="s">
        <v>88</v>
      </c>
      <c r="P89" s="30"/>
      <c r="Q89" s="31"/>
      <c r="R89" s="31"/>
      <c r="S89" s="31"/>
      <c r="T89" s="31"/>
      <c r="U89" s="261"/>
    </row>
    <row r="90" spans="1:21" s="262" customFormat="1" ht="99" customHeight="1" x14ac:dyDescent="0.35">
      <c r="A90" s="253" t="s">
        <v>104</v>
      </c>
      <c r="B90" s="254">
        <v>92</v>
      </c>
      <c r="C90" s="254" t="s">
        <v>742</v>
      </c>
      <c r="D90" s="254" t="s">
        <v>910</v>
      </c>
      <c r="E90" s="254">
        <v>349</v>
      </c>
      <c r="F90" s="255" t="s">
        <v>911</v>
      </c>
      <c r="G90" s="256" t="s">
        <v>912</v>
      </c>
      <c r="H90" s="257" t="s">
        <v>130</v>
      </c>
      <c r="I90" s="254" t="s">
        <v>104</v>
      </c>
      <c r="J90" s="258" t="s">
        <v>125</v>
      </c>
      <c r="K90" s="40">
        <v>290000000</v>
      </c>
      <c r="L90" s="254" t="s">
        <v>62</v>
      </c>
      <c r="M90" s="41">
        <v>203000000</v>
      </c>
      <c r="N90" s="259">
        <v>70000000</v>
      </c>
      <c r="O90" s="260" t="s">
        <v>65</v>
      </c>
      <c r="P90" s="30" t="s">
        <v>913</v>
      </c>
      <c r="Q90" s="31" t="s">
        <v>672</v>
      </c>
      <c r="R90" s="31"/>
      <c r="S90" s="31"/>
      <c r="T90" s="31"/>
      <c r="U90" s="261"/>
    </row>
    <row r="91" spans="1:21" s="262" customFormat="1" ht="99" customHeight="1" x14ac:dyDescent="0.35">
      <c r="A91" s="253" t="s">
        <v>104</v>
      </c>
      <c r="B91" s="266">
        <v>93</v>
      </c>
      <c r="C91" s="254" t="s">
        <v>742</v>
      </c>
      <c r="D91" s="254" t="s">
        <v>910</v>
      </c>
      <c r="E91" s="266">
        <v>350</v>
      </c>
      <c r="F91" s="268" t="s">
        <v>914</v>
      </c>
      <c r="G91" s="256" t="s">
        <v>915</v>
      </c>
      <c r="H91" s="257" t="s">
        <v>132</v>
      </c>
      <c r="I91" s="254" t="s">
        <v>104</v>
      </c>
      <c r="J91" s="258"/>
      <c r="K91" s="40">
        <v>472500000</v>
      </c>
      <c r="L91" s="254" t="s">
        <v>57</v>
      </c>
      <c r="M91" s="41"/>
      <c r="N91" s="259">
        <v>50000000</v>
      </c>
      <c r="O91" s="260" t="s">
        <v>65</v>
      </c>
      <c r="P91" s="30" t="s">
        <v>913</v>
      </c>
      <c r="Q91" s="31" t="s">
        <v>672</v>
      </c>
      <c r="R91" s="31"/>
      <c r="S91" s="31"/>
      <c r="T91" s="31"/>
      <c r="U91" s="261"/>
    </row>
    <row r="92" spans="1:21" s="262" customFormat="1" ht="99" customHeight="1" x14ac:dyDescent="0.35">
      <c r="A92" s="253" t="s">
        <v>104</v>
      </c>
      <c r="B92" s="266">
        <v>94</v>
      </c>
      <c r="C92" s="254" t="s">
        <v>742</v>
      </c>
      <c r="D92" s="254" t="s">
        <v>910</v>
      </c>
      <c r="E92" s="266">
        <v>352</v>
      </c>
      <c r="F92" s="255" t="s">
        <v>916</v>
      </c>
      <c r="G92" s="256" t="s">
        <v>917</v>
      </c>
      <c r="H92" s="257" t="s">
        <v>134</v>
      </c>
      <c r="I92" s="254" t="s">
        <v>104</v>
      </c>
      <c r="J92" s="258"/>
      <c r="K92" s="40">
        <v>110000000</v>
      </c>
      <c r="L92" s="254" t="s">
        <v>57</v>
      </c>
      <c r="M92" s="41"/>
      <c r="N92" s="259">
        <v>27500000</v>
      </c>
      <c r="O92" s="260" t="s">
        <v>65</v>
      </c>
      <c r="P92" s="30" t="s">
        <v>671</v>
      </c>
      <c r="Q92" s="31" t="s">
        <v>672</v>
      </c>
      <c r="R92" s="31"/>
      <c r="S92" s="31"/>
      <c r="T92" s="31"/>
      <c r="U92" s="261"/>
    </row>
    <row r="93" spans="1:21" s="262" customFormat="1" ht="99" customHeight="1" x14ac:dyDescent="0.35">
      <c r="A93" s="253" t="s">
        <v>104</v>
      </c>
      <c r="B93" s="254">
        <v>95</v>
      </c>
      <c r="C93" s="254" t="s">
        <v>742</v>
      </c>
      <c r="D93" s="254" t="s">
        <v>910</v>
      </c>
      <c r="E93" s="254">
        <v>353</v>
      </c>
      <c r="F93" s="255" t="s">
        <v>918</v>
      </c>
      <c r="G93" s="256" t="s">
        <v>919</v>
      </c>
      <c r="H93" s="257" t="s">
        <v>920</v>
      </c>
      <c r="I93" s="254" t="s">
        <v>104</v>
      </c>
      <c r="J93" s="258"/>
      <c r="K93" s="40">
        <v>450000000</v>
      </c>
      <c r="L93" s="254" t="s">
        <v>59</v>
      </c>
      <c r="M93" s="41">
        <v>250000000</v>
      </c>
      <c r="N93" s="269">
        <f>SUM(162500000+25000000)</f>
        <v>187500000</v>
      </c>
      <c r="O93" s="260" t="s">
        <v>65</v>
      </c>
      <c r="P93" s="30"/>
      <c r="Q93" s="31" t="s">
        <v>672</v>
      </c>
      <c r="R93" s="31"/>
      <c r="S93" s="31"/>
      <c r="T93" s="31" t="s">
        <v>827</v>
      </c>
      <c r="U93" s="261"/>
    </row>
    <row r="94" spans="1:21" ht="99" hidden="1" customHeight="1" x14ac:dyDescent="0.35">
      <c r="A94" s="20" t="s">
        <v>125</v>
      </c>
      <c r="B94" s="26">
        <v>489</v>
      </c>
      <c r="C94" s="22" t="s">
        <v>664</v>
      </c>
      <c r="D94" s="38" t="s">
        <v>921</v>
      </c>
      <c r="E94" s="38">
        <v>119</v>
      </c>
      <c r="F94" s="35" t="s">
        <v>922</v>
      </c>
      <c r="G94" s="33" t="s">
        <v>923</v>
      </c>
      <c r="H94" s="39" t="s">
        <v>924</v>
      </c>
      <c r="I94" s="21" t="s">
        <v>125</v>
      </c>
      <c r="J94" s="40" t="s">
        <v>925</v>
      </c>
      <c r="K94" s="40">
        <v>182720892</v>
      </c>
      <c r="L94" s="21" t="s">
        <v>57</v>
      </c>
      <c r="M94" s="41"/>
      <c r="N94" s="27">
        <v>45680223</v>
      </c>
      <c r="O94" s="29"/>
      <c r="P94" s="30"/>
      <c r="Q94" s="31"/>
      <c r="R94" s="31"/>
      <c r="S94" s="31"/>
      <c r="T94" s="31"/>
      <c r="U94" s="17"/>
    </row>
    <row r="95" spans="1:21" ht="99" hidden="1" customHeight="1" x14ac:dyDescent="0.35">
      <c r="A95" s="20" t="s">
        <v>125</v>
      </c>
      <c r="B95" s="26">
        <v>489.1</v>
      </c>
      <c r="C95" s="22" t="s">
        <v>664</v>
      </c>
      <c r="D95" s="38" t="s">
        <v>921</v>
      </c>
      <c r="E95" s="38">
        <v>119</v>
      </c>
      <c r="F95" s="35" t="s">
        <v>922</v>
      </c>
      <c r="G95" s="33" t="s">
        <v>926</v>
      </c>
      <c r="H95" s="39" t="s">
        <v>924</v>
      </c>
      <c r="I95" s="21" t="s">
        <v>125</v>
      </c>
      <c r="J95" s="40" t="s">
        <v>925</v>
      </c>
      <c r="K95" s="40">
        <v>2500000</v>
      </c>
      <c r="L95" s="21" t="s">
        <v>63</v>
      </c>
      <c r="M95" s="41">
        <v>1750000</v>
      </c>
      <c r="N95" s="27">
        <v>625000</v>
      </c>
      <c r="O95" s="29"/>
      <c r="P95" s="30"/>
      <c r="Q95" s="31"/>
      <c r="R95" s="31"/>
      <c r="S95" s="31"/>
      <c r="T95" s="31"/>
      <c r="U95" s="17"/>
    </row>
    <row r="96" spans="1:21" ht="99" hidden="1" customHeight="1" x14ac:dyDescent="0.35">
      <c r="A96" s="20" t="s">
        <v>125</v>
      </c>
      <c r="B96" s="26">
        <v>491</v>
      </c>
      <c r="C96" s="22" t="s">
        <v>664</v>
      </c>
      <c r="D96" s="38" t="s">
        <v>921</v>
      </c>
      <c r="E96" s="38">
        <v>120</v>
      </c>
      <c r="F96" s="35" t="s">
        <v>927</v>
      </c>
      <c r="G96" s="33" t="s">
        <v>928</v>
      </c>
      <c r="H96" s="39" t="s">
        <v>929</v>
      </c>
      <c r="I96" s="21" t="s">
        <v>125</v>
      </c>
      <c r="J96" s="40" t="s">
        <v>876</v>
      </c>
      <c r="K96" s="40">
        <v>17269567</v>
      </c>
      <c r="L96" s="21" t="s">
        <v>57</v>
      </c>
      <c r="M96" s="41"/>
      <c r="N96" s="27">
        <v>4317391.75</v>
      </c>
      <c r="O96" s="29"/>
      <c r="P96" s="30" t="s">
        <v>671</v>
      </c>
      <c r="Q96" s="31" t="s">
        <v>672</v>
      </c>
      <c r="R96" s="31"/>
      <c r="S96" s="31"/>
      <c r="T96" s="31"/>
      <c r="U96" s="17"/>
    </row>
    <row r="97" spans="1:21" s="262" customFormat="1" ht="99" customHeight="1" x14ac:dyDescent="0.35">
      <c r="A97" s="253" t="s">
        <v>104</v>
      </c>
      <c r="B97" s="254">
        <v>96</v>
      </c>
      <c r="C97" s="254" t="s">
        <v>742</v>
      </c>
      <c r="D97" s="254" t="s">
        <v>910</v>
      </c>
      <c r="E97" s="254">
        <v>353</v>
      </c>
      <c r="F97" s="255" t="s">
        <v>918</v>
      </c>
      <c r="G97" s="256" t="s">
        <v>930</v>
      </c>
      <c r="H97" s="257" t="s">
        <v>931</v>
      </c>
      <c r="I97" s="254" t="s">
        <v>104</v>
      </c>
      <c r="J97" s="258" t="s">
        <v>139</v>
      </c>
      <c r="K97" s="40">
        <v>200000000</v>
      </c>
      <c r="L97" s="254" t="s">
        <v>59</v>
      </c>
      <c r="M97" s="41">
        <v>170000000</v>
      </c>
      <c r="N97" s="269">
        <v>120000000</v>
      </c>
      <c r="O97" s="260" t="s">
        <v>65</v>
      </c>
      <c r="P97" s="30"/>
      <c r="Q97" s="31" t="s">
        <v>672</v>
      </c>
      <c r="R97" s="31"/>
      <c r="S97" s="31"/>
      <c r="T97" s="31" t="s">
        <v>827</v>
      </c>
      <c r="U97" s="261"/>
    </row>
    <row r="98" spans="1:21" s="262" customFormat="1" ht="99" customHeight="1" x14ac:dyDescent="0.35">
      <c r="A98" s="253" t="s">
        <v>104</v>
      </c>
      <c r="B98" s="254">
        <v>99</v>
      </c>
      <c r="C98" s="254" t="s">
        <v>742</v>
      </c>
      <c r="D98" s="254" t="s">
        <v>772</v>
      </c>
      <c r="E98" s="254">
        <v>283</v>
      </c>
      <c r="F98" s="255" t="s">
        <v>932</v>
      </c>
      <c r="G98" s="256" t="s">
        <v>933</v>
      </c>
      <c r="H98" s="257" t="s">
        <v>934</v>
      </c>
      <c r="I98" s="254" t="s">
        <v>104</v>
      </c>
      <c r="J98" s="258"/>
      <c r="K98" s="40">
        <v>200000000</v>
      </c>
      <c r="L98" s="254" t="s">
        <v>59</v>
      </c>
      <c r="M98" s="41">
        <v>20000000</v>
      </c>
      <c r="N98" s="259">
        <v>50000000</v>
      </c>
      <c r="O98" s="260" t="s">
        <v>65</v>
      </c>
      <c r="P98" s="30"/>
      <c r="Q98" s="31"/>
      <c r="R98" s="31"/>
      <c r="S98" s="31"/>
      <c r="T98" s="31" t="s">
        <v>827</v>
      </c>
      <c r="U98" s="261"/>
    </row>
    <row r="99" spans="1:21" s="262" customFormat="1" ht="99" customHeight="1" x14ac:dyDescent="0.35">
      <c r="A99" s="253" t="s">
        <v>104</v>
      </c>
      <c r="B99" s="254">
        <v>100</v>
      </c>
      <c r="C99" s="254" t="s">
        <v>742</v>
      </c>
      <c r="D99" s="254" t="s">
        <v>772</v>
      </c>
      <c r="E99" s="254">
        <v>281</v>
      </c>
      <c r="F99" s="255" t="s">
        <v>824</v>
      </c>
      <c r="G99" s="256" t="s">
        <v>935</v>
      </c>
      <c r="H99" s="257" t="s">
        <v>266</v>
      </c>
      <c r="I99" s="254" t="s">
        <v>104</v>
      </c>
      <c r="J99" s="258" t="s">
        <v>267</v>
      </c>
      <c r="K99" s="40">
        <v>260000000</v>
      </c>
      <c r="L99" s="254" t="s">
        <v>59</v>
      </c>
      <c r="M99" s="41">
        <v>80000000</v>
      </c>
      <c r="N99" s="269">
        <v>65000000</v>
      </c>
      <c r="O99" s="260" t="s">
        <v>65</v>
      </c>
      <c r="P99" s="30"/>
      <c r="Q99" s="31" t="s">
        <v>672</v>
      </c>
      <c r="R99" s="31"/>
      <c r="S99" s="31"/>
      <c r="T99" s="31" t="s">
        <v>827</v>
      </c>
      <c r="U99" s="261"/>
    </row>
    <row r="100" spans="1:21" s="262" customFormat="1" ht="99" customHeight="1" x14ac:dyDescent="0.35">
      <c r="A100" s="253" t="s">
        <v>104</v>
      </c>
      <c r="B100" s="254">
        <v>101</v>
      </c>
      <c r="C100" s="254" t="s">
        <v>742</v>
      </c>
      <c r="D100" s="254" t="s">
        <v>910</v>
      </c>
      <c r="E100" s="254">
        <v>353</v>
      </c>
      <c r="F100" s="255" t="s">
        <v>918</v>
      </c>
      <c r="G100" s="256" t="s">
        <v>936</v>
      </c>
      <c r="H100" s="257" t="s">
        <v>937</v>
      </c>
      <c r="I100" s="254" t="s">
        <v>104</v>
      </c>
      <c r="J100" s="258" t="s">
        <v>125</v>
      </c>
      <c r="K100" s="40">
        <v>100000000</v>
      </c>
      <c r="L100" s="254" t="s">
        <v>62</v>
      </c>
      <c r="M100" s="41">
        <v>50000000</v>
      </c>
      <c r="N100" s="259">
        <v>25000000</v>
      </c>
      <c r="O100" s="260" t="s">
        <v>65</v>
      </c>
      <c r="P100" s="30"/>
      <c r="Q100" s="31" t="s">
        <v>672</v>
      </c>
      <c r="R100" s="31"/>
      <c r="S100" s="31"/>
      <c r="T100" s="31"/>
      <c r="U100" s="261"/>
    </row>
    <row r="101" spans="1:21" s="18" customFormat="1" ht="99" hidden="1" customHeight="1" x14ac:dyDescent="0.35">
      <c r="A101" s="20" t="s">
        <v>816</v>
      </c>
      <c r="B101" s="21">
        <v>103</v>
      </c>
      <c r="C101" s="21" t="s">
        <v>742</v>
      </c>
      <c r="D101" s="21" t="s">
        <v>772</v>
      </c>
      <c r="E101" s="21">
        <v>282</v>
      </c>
      <c r="F101" s="32" t="s">
        <v>828</v>
      </c>
      <c r="G101" s="53" t="s">
        <v>938</v>
      </c>
      <c r="H101" s="54" t="s">
        <v>939</v>
      </c>
      <c r="I101" s="21" t="s">
        <v>940</v>
      </c>
      <c r="J101" s="40" t="s">
        <v>941</v>
      </c>
      <c r="K101" s="46">
        <v>4500000</v>
      </c>
      <c r="L101" s="21" t="s">
        <v>59</v>
      </c>
      <c r="M101" s="41">
        <v>3150000</v>
      </c>
      <c r="N101" s="34">
        <v>4500000</v>
      </c>
      <c r="O101" s="29" t="s">
        <v>65</v>
      </c>
      <c r="P101" s="30"/>
      <c r="Q101" s="31"/>
      <c r="R101" s="31"/>
      <c r="S101" s="31"/>
      <c r="T101" s="31"/>
      <c r="U101" s="227"/>
    </row>
    <row r="102" spans="1:21" s="18" customFormat="1" ht="99" hidden="1" customHeight="1" x14ac:dyDescent="0.35">
      <c r="A102" s="20" t="s">
        <v>816</v>
      </c>
      <c r="B102" s="21">
        <v>104</v>
      </c>
      <c r="C102" s="21" t="s">
        <v>742</v>
      </c>
      <c r="D102" s="21" t="s">
        <v>772</v>
      </c>
      <c r="E102" s="21">
        <v>282</v>
      </c>
      <c r="F102" s="32" t="s">
        <v>828</v>
      </c>
      <c r="G102" s="53" t="s">
        <v>942</v>
      </c>
      <c r="H102" s="54" t="s">
        <v>943</v>
      </c>
      <c r="I102" s="21" t="s">
        <v>944</v>
      </c>
      <c r="J102" s="40"/>
      <c r="K102" s="40">
        <v>82477775</v>
      </c>
      <c r="L102" s="21" t="s">
        <v>59</v>
      </c>
      <c r="M102" s="41">
        <v>57734442.5</v>
      </c>
      <c r="N102" s="34">
        <v>61238887.5</v>
      </c>
      <c r="O102" s="29" t="s">
        <v>65</v>
      </c>
      <c r="P102" s="30"/>
      <c r="Q102" s="31" t="s">
        <v>672</v>
      </c>
      <c r="R102" s="31"/>
      <c r="S102" s="31"/>
      <c r="T102" s="31" t="s">
        <v>827</v>
      </c>
      <c r="U102" s="227"/>
    </row>
    <row r="103" spans="1:21" s="18" customFormat="1" ht="99" hidden="1" customHeight="1" x14ac:dyDescent="0.35">
      <c r="A103" s="20" t="s">
        <v>816</v>
      </c>
      <c r="B103" s="21">
        <v>107</v>
      </c>
      <c r="C103" s="21" t="s">
        <v>692</v>
      </c>
      <c r="D103" s="26" t="s">
        <v>728</v>
      </c>
      <c r="E103" s="21">
        <v>440</v>
      </c>
      <c r="F103" s="32" t="s">
        <v>757</v>
      </c>
      <c r="G103" s="53" t="s">
        <v>945</v>
      </c>
      <c r="H103" s="39" t="s">
        <v>946</v>
      </c>
      <c r="I103" s="21" t="s">
        <v>944</v>
      </c>
      <c r="J103" s="40" t="s">
        <v>947</v>
      </c>
      <c r="K103" s="46">
        <v>3000000</v>
      </c>
      <c r="L103" s="21" t="s">
        <v>59</v>
      </c>
      <c r="M103" s="41">
        <v>2100000</v>
      </c>
      <c r="N103" s="46">
        <v>3000000</v>
      </c>
      <c r="O103" s="29" t="s">
        <v>65</v>
      </c>
      <c r="P103" s="30"/>
      <c r="Q103" s="31" t="s">
        <v>672</v>
      </c>
      <c r="R103" s="31"/>
      <c r="S103" s="31" t="s">
        <v>671</v>
      </c>
      <c r="T103" s="31" t="s">
        <v>827</v>
      </c>
      <c r="U103" s="227"/>
    </row>
    <row r="104" spans="1:21" s="18" customFormat="1" ht="99" hidden="1" customHeight="1" x14ac:dyDescent="0.35">
      <c r="A104" s="20" t="s">
        <v>816</v>
      </c>
      <c r="B104" s="21">
        <v>108</v>
      </c>
      <c r="C104" s="21" t="s">
        <v>692</v>
      </c>
      <c r="D104" s="26" t="s">
        <v>728</v>
      </c>
      <c r="E104" s="21">
        <v>440</v>
      </c>
      <c r="F104" s="32" t="s">
        <v>757</v>
      </c>
      <c r="G104" s="53" t="s">
        <v>948</v>
      </c>
      <c r="H104" s="39" t="s">
        <v>949</v>
      </c>
      <c r="I104" s="21" t="s">
        <v>944</v>
      </c>
      <c r="J104" s="40" t="s">
        <v>950</v>
      </c>
      <c r="K104" s="46">
        <v>7200000</v>
      </c>
      <c r="L104" s="21" t="s">
        <v>59</v>
      </c>
      <c r="M104" s="41">
        <v>5040000</v>
      </c>
      <c r="N104" s="34">
        <v>3600000</v>
      </c>
      <c r="O104" s="29" t="s">
        <v>65</v>
      </c>
      <c r="P104" s="30"/>
      <c r="Q104" s="31" t="s">
        <v>672</v>
      </c>
      <c r="R104" s="31"/>
      <c r="S104" s="31" t="s">
        <v>671</v>
      </c>
      <c r="T104" s="31" t="s">
        <v>827</v>
      </c>
      <c r="U104" s="227"/>
    </row>
    <row r="105" spans="1:21" s="18" customFormat="1" ht="99" hidden="1" customHeight="1" x14ac:dyDescent="0.35">
      <c r="A105" s="20" t="s">
        <v>816</v>
      </c>
      <c r="B105" s="21">
        <v>109</v>
      </c>
      <c r="C105" s="21" t="s">
        <v>692</v>
      </c>
      <c r="D105" s="26" t="s">
        <v>728</v>
      </c>
      <c r="E105" s="21">
        <v>440</v>
      </c>
      <c r="F105" s="32" t="s">
        <v>757</v>
      </c>
      <c r="G105" s="53" t="s">
        <v>951</v>
      </c>
      <c r="H105" s="39" t="s">
        <v>952</v>
      </c>
      <c r="I105" s="21" t="s">
        <v>944</v>
      </c>
      <c r="J105" s="40"/>
      <c r="K105" s="46">
        <v>635000</v>
      </c>
      <c r="L105" s="21" t="s">
        <v>59</v>
      </c>
      <c r="M105" s="41">
        <v>444500</v>
      </c>
      <c r="N105" s="46">
        <v>635000</v>
      </c>
      <c r="O105" s="29" t="s">
        <v>65</v>
      </c>
      <c r="P105" s="30"/>
      <c r="Q105" s="31" t="s">
        <v>672</v>
      </c>
      <c r="R105" s="31"/>
      <c r="S105" s="31" t="s">
        <v>671</v>
      </c>
      <c r="T105" s="31" t="s">
        <v>827</v>
      </c>
      <c r="U105" s="227"/>
    </row>
    <row r="106" spans="1:21" s="18" customFormat="1" ht="99" hidden="1" customHeight="1" x14ac:dyDescent="0.35">
      <c r="A106" s="44" t="s">
        <v>816</v>
      </c>
      <c r="B106" s="26">
        <v>110</v>
      </c>
      <c r="C106" s="26" t="s">
        <v>692</v>
      </c>
      <c r="D106" s="26" t="s">
        <v>728</v>
      </c>
      <c r="E106" s="26">
        <v>439</v>
      </c>
      <c r="F106" s="32" t="s">
        <v>953</v>
      </c>
      <c r="G106" s="57" t="s">
        <v>954</v>
      </c>
      <c r="H106" s="25" t="s">
        <v>955</v>
      </c>
      <c r="I106" s="26" t="s">
        <v>944</v>
      </c>
      <c r="J106" s="26"/>
      <c r="K106" s="26">
        <v>1723040</v>
      </c>
      <c r="L106" s="26" t="s">
        <v>59</v>
      </c>
      <c r="M106" s="85">
        <v>1206128</v>
      </c>
      <c r="N106" s="26">
        <v>1723040</v>
      </c>
      <c r="O106" s="29" t="s">
        <v>65</v>
      </c>
      <c r="P106" s="30" t="s">
        <v>913</v>
      </c>
      <c r="Q106" s="31" t="s">
        <v>672</v>
      </c>
      <c r="R106" s="31"/>
      <c r="S106" s="31"/>
      <c r="T106" s="31" t="s">
        <v>827</v>
      </c>
      <c r="U106" s="227"/>
    </row>
    <row r="107" spans="1:21" s="18" customFormat="1" ht="99" hidden="1" customHeight="1" x14ac:dyDescent="0.35">
      <c r="A107" s="20" t="s">
        <v>816</v>
      </c>
      <c r="B107" s="21">
        <v>111</v>
      </c>
      <c r="C107" s="21" t="s">
        <v>742</v>
      </c>
      <c r="D107" s="21" t="s">
        <v>743</v>
      </c>
      <c r="E107" s="21">
        <v>316</v>
      </c>
      <c r="F107" s="32" t="s">
        <v>744</v>
      </c>
      <c r="G107" s="53" t="s">
        <v>956</v>
      </c>
      <c r="H107" s="54" t="s">
        <v>957</v>
      </c>
      <c r="I107" s="21" t="s">
        <v>958</v>
      </c>
      <c r="J107" s="40"/>
      <c r="K107" s="46">
        <v>6000000</v>
      </c>
      <c r="L107" s="21" t="s">
        <v>58</v>
      </c>
      <c r="M107" s="47">
        <v>4200000</v>
      </c>
      <c r="N107" s="46">
        <v>5000000</v>
      </c>
      <c r="O107" s="29" t="s">
        <v>65</v>
      </c>
      <c r="P107" s="30"/>
      <c r="Q107" s="31"/>
      <c r="R107" s="31"/>
      <c r="S107" s="31" t="s">
        <v>671</v>
      </c>
      <c r="T107" s="31"/>
      <c r="U107" s="227"/>
    </row>
    <row r="108" spans="1:21" ht="99" hidden="1" customHeight="1" x14ac:dyDescent="0.35">
      <c r="A108" s="20" t="s">
        <v>82</v>
      </c>
      <c r="B108" s="21">
        <v>33</v>
      </c>
      <c r="C108" s="21" t="s">
        <v>777</v>
      </c>
      <c r="D108" s="22" t="s">
        <v>959</v>
      </c>
      <c r="E108" s="21">
        <v>140</v>
      </c>
      <c r="F108" s="33" t="s">
        <v>960</v>
      </c>
      <c r="G108" s="53" t="s">
        <v>961</v>
      </c>
      <c r="H108" s="54" t="s">
        <v>962</v>
      </c>
      <c r="I108" s="21" t="s">
        <v>82</v>
      </c>
      <c r="J108" s="40" t="s">
        <v>93</v>
      </c>
      <c r="K108" s="40">
        <v>14000000</v>
      </c>
      <c r="L108" s="21" t="s">
        <v>57</v>
      </c>
      <c r="M108" s="41"/>
      <c r="N108" s="27">
        <v>3500000</v>
      </c>
      <c r="O108" s="29"/>
      <c r="P108" s="30"/>
      <c r="Q108" s="31" t="s">
        <v>741</v>
      </c>
      <c r="R108" s="31"/>
      <c r="S108" s="31"/>
      <c r="T108" s="31"/>
      <c r="U108" s="17"/>
    </row>
    <row r="109" spans="1:21" ht="99" hidden="1" customHeight="1" x14ac:dyDescent="0.35">
      <c r="A109" s="20" t="s">
        <v>420</v>
      </c>
      <c r="B109" s="21">
        <v>359</v>
      </c>
      <c r="C109" s="21" t="s">
        <v>777</v>
      </c>
      <c r="D109" s="22" t="s">
        <v>959</v>
      </c>
      <c r="E109" s="21">
        <v>140</v>
      </c>
      <c r="F109" s="33" t="s">
        <v>960</v>
      </c>
      <c r="G109" s="57" t="s">
        <v>963</v>
      </c>
      <c r="H109" s="43" t="s">
        <v>964</v>
      </c>
      <c r="I109" s="26" t="s">
        <v>420</v>
      </c>
      <c r="J109" s="26" t="s">
        <v>965</v>
      </c>
      <c r="K109" s="27">
        <v>17500000</v>
      </c>
      <c r="L109" s="21" t="s">
        <v>57</v>
      </c>
      <c r="M109" s="58"/>
      <c r="N109" s="27">
        <v>4375000</v>
      </c>
      <c r="O109" s="29"/>
      <c r="P109" s="30"/>
      <c r="Q109" s="31"/>
      <c r="R109" s="31"/>
      <c r="S109" s="31"/>
      <c r="T109" s="31"/>
      <c r="U109" s="17"/>
    </row>
    <row r="110" spans="1:21" s="18" customFormat="1" ht="99" hidden="1" customHeight="1" x14ac:dyDescent="0.35">
      <c r="A110" s="20" t="s">
        <v>816</v>
      </c>
      <c r="B110" s="21">
        <v>114</v>
      </c>
      <c r="C110" s="21" t="s">
        <v>664</v>
      </c>
      <c r="D110" s="21" t="s">
        <v>665</v>
      </c>
      <c r="E110" s="21">
        <v>86</v>
      </c>
      <c r="F110" s="33" t="s">
        <v>817</v>
      </c>
      <c r="G110" s="25" t="s">
        <v>966</v>
      </c>
      <c r="H110" s="39" t="s">
        <v>967</v>
      </c>
      <c r="I110" s="21" t="s">
        <v>816</v>
      </c>
      <c r="J110" s="40" t="s">
        <v>968</v>
      </c>
      <c r="K110" s="46">
        <v>500000</v>
      </c>
      <c r="L110" s="21" t="s">
        <v>63</v>
      </c>
      <c r="M110" s="47">
        <v>350000</v>
      </c>
      <c r="N110" s="46">
        <v>500000</v>
      </c>
      <c r="O110" s="29" t="s">
        <v>65</v>
      </c>
      <c r="P110" s="30" t="s">
        <v>671</v>
      </c>
      <c r="Q110" s="31" t="s">
        <v>672</v>
      </c>
      <c r="R110" s="31"/>
      <c r="S110" s="31"/>
      <c r="T110" s="31"/>
      <c r="U110" s="227"/>
    </row>
    <row r="111" spans="1:21" s="18" customFormat="1" ht="99" hidden="1" customHeight="1" x14ac:dyDescent="0.35">
      <c r="A111" s="20" t="s">
        <v>816</v>
      </c>
      <c r="B111" s="21">
        <v>115</v>
      </c>
      <c r="C111" s="21" t="s">
        <v>664</v>
      </c>
      <c r="D111" s="21" t="s">
        <v>665</v>
      </c>
      <c r="E111" s="21">
        <v>86</v>
      </c>
      <c r="F111" s="33" t="s">
        <v>817</v>
      </c>
      <c r="G111" s="33" t="s">
        <v>969</v>
      </c>
      <c r="H111" s="39" t="s">
        <v>970</v>
      </c>
      <c r="I111" s="21" t="s">
        <v>971</v>
      </c>
      <c r="J111" s="40" t="s">
        <v>972</v>
      </c>
      <c r="K111" s="46">
        <v>100000</v>
      </c>
      <c r="L111" s="21" t="s">
        <v>63</v>
      </c>
      <c r="M111" s="47">
        <v>70000</v>
      </c>
      <c r="N111" s="46">
        <v>100000</v>
      </c>
      <c r="O111" s="29" t="s">
        <v>65</v>
      </c>
      <c r="P111" s="30"/>
      <c r="Q111" s="31" t="s">
        <v>672</v>
      </c>
      <c r="R111" s="31"/>
      <c r="S111" s="31"/>
      <c r="T111" s="31"/>
      <c r="U111" s="227"/>
    </row>
    <row r="112" spans="1:21" s="18" customFormat="1" ht="99" hidden="1" customHeight="1" x14ac:dyDescent="0.35">
      <c r="A112" s="20" t="s">
        <v>816</v>
      </c>
      <c r="B112" s="21">
        <v>116</v>
      </c>
      <c r="C112" s="21" t="s">
        <v>692</v>
      </c>
      <c r="D112" s="21" t="s">
        <v>728</v>
      </c>
      <c r="E112" s="21">
        <v>440</v>
      </c>
      <c r="F112" s="32" t="s">
        <v>757</v>
      </c>
      <c r="G112" s="53" t="s">
        <v>973</v>
      </c>
      <c r="H112" s="39" t="s">
        <v>974</v>
      </c>
      <c r="I112" s="21" t="s">
        <v>820</v>
      </c>
      <c r="J112" s="40" t="s">
        <v>975</v>
      </c>
      <c r="K112" s="46">
        <v>7000000</v>
      </c>
      <c r="L112" s="21" t="s">
        <v>57</v>
      </c>
      <c r="M112" s="41">
        <v>4900000</v>
      </c>
      <c r="N112" s="27">
        <v>5000000</v>
      </c>
      <c r="O112" s="29" t="s">
        <v>65</v>
      </c>
      <c r="P112" s="30"/>
      <c r="Q112" s="31"/>
      <c r="R112" s="31"/>
      <c r="S112" s="31" t="s">
        <v>671</v>
      </c>
      <c r="T112" s="31"/>
      <c r="U112" s="227"/>
    </row>
    <row r="113" spans="1:21" s="18" customFormat="1" ht="99" hidden="1" customHeight="1" x14ac:dyDescent="0.35">
      <c r="A113" s="20" t="s">
        <v>816</v>
      </c>
      <c r="B113" s="21">
        <v>118</v>
      </c>
      <c r="C113" s="21" t="s">
        <v>692</v>
      </c>
      <c r="D113" s="26" t="s">
        <v>693</v>
      </c>
      <c r="E113" s="21">
        <v>429</v>
      </c>
      <c r="F113" s="32" t="s">
        <v>714</v>
      </c>
      <c r="G113" s="53" t="s">
        <v>976</v>
      </c>
      <c r="H113" s="39" t="s">
        <v>977</v>
      </c>
      <c r="I113" s="21" t="s">
        <v>978</v>
      </c>
      <c r="J113" s="40" t="s">
        <v>979</v>
      </c>
      <c r="K113" s="46">
        <v>8600000</v>
      </c>
      <c r="L113" s="21" t="s">
        <v>57</v>
      </c>
      <c r="M113" s="47">
        <v>6020000</v>
      </c>
      <c r="N113" s="27">
        <v>8600000</v>
      </c>
      <c r="O113" s="29" t="s">
        <v>65</v>
      </c>
      <c r="P113" s="30"/>
      <c r="Q113" s="31"/>
      <c r="R113" s="31"/>
      <c r="S113" s="31"/>
      <c r="T113" s="31"/>
      <c r="U113" s="227"/>
    </row>
    <row r="114" spans="1:21" s="289" customFormat="1" ht="220.5" customHeight="1" x14ac:dyDescent="0.35">
      <c r="A114" s="281" t="s">
        <v>93</v>
      </c>
      <c r="B114" s="282">
        <v>385</v>
      </c>
      <c r="C114" s="282" t="s">
        <v>777</v>
      </c>
      <c r="D114" s="282" t="s">
        <v>959</v>
      </c>
      <c r="E114" s="282">
        <v>142</v>
      </c>
      <c r="F114" s="284" t="s">
        <v>980</v>
      </c>
      <c r="G114" s="290" t="s">
        <v>981</v>
      </c>
      <c r="H114" s="285" t="s">
        <v>982</v>
      </c>
      <c r="I114" s="282" t="s">
        <v>93</v>
      </c>
      <c r="J114" s="286" t="s">
        <v>346</v>
      </c>
      <c r="K114" s="40">
        <v>5000000</v>
      </c>
      <c r="L114" s="282" t="s">
        <v>57</v>
      </c>
      <c r="M114" s="41"/>
      <c r="N114" s="291">
        <v>2500000</v>
      </c>
      <c r="O114" s="287"/>
      <c r="P114" s="30"/>
      <c r="Q114" s="31"/>
      <c r="R114" s="31"/>
      <c r="S114" s="31"/>
      <c r="T114" s="31"/>
      <c r="U114" s="288"/>
    </row>
    <row r="115" spans="1:21" s="18" customFormat="1" ht="99" hidden="1" customHeight="1" x14ac:dyDescent="0.35">
      <c r="A115" s="20" t="s">
        <v>816</v>
      </c>
      <c r="B115" s="21">
        <v>121</v>
      </c>
      <c r="C115" s="21" t="s">
        <v>692</v>
      </c>
      <c r="D115" s="26" t="s">
        <v>728</v>
      </c>
      <c r="E115" s="21">
        <v>440</v>
      </c>
      <c r="F115" s="32" t="s">
        <v>757</v>
      </c>
      <c r="G115" s="53" t="s">
        <v>983</v>
      </c>
      <c r="H115" s="39" t="s">
        <v>984</v>
      </c>
      <c r="I115" s="21" t="s">
        <v>978</v>
      </c>
      <c r="J115" s="40" t="s">
        <v>151</v>
      </c>
      <c r="K115" s="46">
        <v>7000000</v>
      </c>
      <c r="L115" s="21" t="s">
        <v>57</v>
      </c>
      <c r="M115" s="47">
        <v>4900000</v>
      </c>
      <c r="N115" s="27">
        <v>3500000</v>
      </c>
      <c r="O115" s="29" t="s">
        <v>65</v>
      </c>
      <c r="P115" s="30"/>
      <c r="Q115" s="31" t="s">
        <v>741</v>
      </c>
      <c r="R115" s="31"/>
      <c r="S115" s="31"/>
      <c r="T115" s="31"/>
      <c r="U115" s="227"/>
    </row>
    <row r="116" spans="1:21" ht="252" hidden="1" x14ac:dyDescent="0.35">
      <c r="A116" s="20" t="s">
        <v>93</v>
      </c>
      <c r="B116" s="21">
        <v>387</v>
      </c>
      <c r="C116" s="21" t="s">
        <v>777</v>
      </c>
      <c r="D116" s="22" t="s">
        <v>959</v>
      </c>
      <c r="E116" s="21">
        <v>143</v>
      </c>
      <c r="F116" s="33" t="s">
        <v>985</v>
      </c>
      <c r="G116" s="55" t="s">
        <v>986</v>
      </c>
      <c r="H116" s="54" t="s">
        <v>987</v>
      </c>
      <c r="I116" s="21" t="s">
        <v>93</v>
      </c>
      <c r="J116" s="21" t="s">
        <v>331</v>
      </c>
      <c r="K116" s="40">
        <v>175000000</v>
      </c>
      <c r="L116" s="21" t="s">
        <v>57</v>
      </c>
      <c r="M116" s="41"/>
      <c r="N116" s="27">
        <v>87500000</v>
      </c>
      <c r="O116" s="29"/>
      <c r="P116" s="30"/>
      <c r="Q116" s="31"/>
      <c r="R116" s="31"/>
      <c r="S116" s="31"/>
      <c r="T116" s="31"/>
      <c r="U116" s="17"/>
    </row>
    <row r="117" spans="1:21" s="18" customFormat="1" ht="99" hidden="1" customHeight="1" x14ac:dyDescent="0.35">
      <c r="A117" s="20" t="s">
        <v>816</v>
      </c>
      <c r="B117" s="21">
        <v>122</v>
      </c>
      <c r="C117" s="21" t="s">
        <v>692</v>
      </c>
      <c r="D117" s="21" t="s">
        <v>728</v>
      </c>
      <c r="E117" s="21">
        <v>440</v>
      </c>
      <c r="F117" s="32" t="s">
        <v>757</v>
      </c>
      <c r="G117" s="53" t="s">
        <v>988</v>
      </c>
      <c r="H117" s="39" t="s">
        <v>989</v>
      </c>
      <c r="I117" s="21" t="s">
        <v>990</v>
      </c>
      <c r="J117" s="40" t="s">
        <v>991</v>
      </c>
      <c r="K117" s="46">
        <v>4494183</v>
      </c>
      <c r="L117" s="21" t="s">
        <v>62</v>
      </c>
      <c r="M117" s="41">
        <v>3145928.1</v>
      </c>
      <c r="N117" s="27">
        <v>2247091.5</v>
      </c>
      <c r="O117" s="29" t="s">
        <v>65</v>
      </c>
      <c r="P117" s="30"/>
      <c r="Q117" s="31" t="s">
        <v>741</v>
      </c>
      <c r="R117" s="31"/>
      <c r="S117" s="31"/>
      <c r="T117" s="31"/>
      <c r="U117" s="227"/>
    </row>
    <row r="118" spans="1:21" ht="99" hidden="1" customHeight="1" x14ac:dyDescent="0.35">
      <c r="A118" s="20" t="s">
        <v>93</v>
      </c>
      <c r="B118" s="21">
        <v>389</v>
      </c>
      <c r="C118" s="21" t="s">
        <v>777</v>
      </c>
      <c r="D118" s="22" t="s">
        <v>959</v>
      </c>
      <c r="E118" s="21">
        <v>143</v>
      </c>
      <c r="F118" s="33" t="s">
        <v>985</v>
      </c>
      <c r="G118" s="53" t="s">
        <v>992</v>
      </c>
      <c r="H118" s="54" t="s">
        <v>993</v>
      </c>
      <c r="I118" s="21" t="s">
        <v>93</v>
      </c>
      <c r="J118" s="21" t="s">
        <v>331</v>
      </c>
      <c r="K118" s="40">
        <v>14000000</v>
      </c>
      <c r="L118" s="21" t="s">
        <v>57</v>
      </c>
      <c r="M118" s="41"/>
      <c r="N118" s="27">
        <v>7000000</v>
      </c>
      <c r="O118" s="29"/>
      <c r="P118" s="30"/>
      <c r="Q118" s="31"/>
      <c r="R118" s="31"/>
      <c r="S118" s="31"/>
      <c r="T118" s="31"/>
      <c r="U118" s="17"/>
    </row>
    <row r="119" spans="1:21" s="18" customFormat="1" ht="99" hidden="1" customHeight="1" x14ac:dyDescent="0.35">
      <c r="A119" s="20" t="s">
        <v>816</v>
      </c>
      <c r="B119" s="21">
        <v>123</v>
      </c>
      <c r="C119" s="21" t="s">
        <v>692</v>
      </c>
      <c r="D119" s="26" t="s">
        <v>728</v>
      </c>
      <c r="E119" s="21">
        <v>440</v>
      </c>
      <c r="F119" s="32" t="s">
        <v>757</v>
      </c>
      <c r="G119" s="53" t="s">
        <v>994</v>
      </c>
      <c r="H119" s="39" t="s">
        <v>995</v>
      </c>
      <c r="I119" s="21" t="s">
        <v>990</v>
      </c>
      <c r="J119" s="40"/>
      <c r="K119" s="46">
        <v>2100000</v>
      </c>
      <c r="L119" s="21" t="s">
        <v>61</v>
      </c>
      <c r="M119" s="41">
        <v>1470000</v>
      </c>
      <c r="N119" s="46">
        <v>2100000</v>
      </c>
      <c r="O119" s="29" t="s">
        <v>88</v>
      </c>
      <c r="P119" s="30"/>
      <c r="Q119" s="31"/>
      <c r="R119" s="31"/>
      <c r="S119" s="31"/>
      <c r="T119" s="31"/>
      <c r="U119" s="227"/>
    </row>
    <row r="120" spans="1:21" s="18" customFormat="1" ht="99" hidden="1" customHeight="1" x14ac:dyDescent="0.35">
      <c r="A120" s="20" t="s">
        <v>816</v>
      </c>
      <c r="B120" s="21">
        <v>149</v>
      </c>
      <c r="C120" s="21" t="s">
        <v>692</v>
      </c>
      <c r="D120" s="26" t="s">
        <v>728</v>
      </c>
      <c r="E120" s="21">
        <v>439</v>
      </c>
      <c r="F120" s="32" t="s">
        <v>953</v>
      </c>
      <c r="G120" s="53" t="s">
        <v>996</v>
      </c>
      <c r="H120" s="39" t="s">
        <v>997</v>
      </c>
      <c r="I120" s="21" t="s">
        <v>820</v>
      </c>
      <c r="J120" s="40"/>
      <c r="K120" s="46">
        <v>270000</v>
      </c>
      <c r="L120" s="21" t="s">
        <v>57</v>
      </c>
      <c r="M120" s="41"/>
      <c r="N120" s="46">
        <v>270000</v>
      </c>
      <c r="O120" s="29" t="s">
        <v>65</v>
      </c>
      <c r="P120" s="30"/>
      <c r="Q120" s="31" t="s">
        <v>672</v>
      </c>
      <c r="R120" s="31"/>
      <c r="S120" s="31"/>
      <c r="T120" s="31"/>
      <c r="U120" s="227"/>
    </row>
    <row r="121" spans="1:21" ht="99" hidden="1" customHeight="1" x14ac:dyDescent="0.35">
      <c r="A121" s="20" t="s">
        <v>93</v>
      </c>
      <c r="B121" s="21">
        <v>392</v>
      </c>
      <c r="C121" s="21" t="s">
        <v>777</v>
      </c>
      <c r="D121" s="22" t="s">
        <v>778</v>
      </c>
      <c r="E121" s="21">
        <v>152</v>
      </c>
      <c r="F121" s="33" t="s">
        <v>998</v>
      </c>
      <c r="G121" s="53" t="s">
        <v>999</v>
      </c>
      <c r="H121" s="54" t="s">
        <v>1000</v>
      </c>
      <c r="I121" s="21" t="s">
        <v>93</v>
      </c>
      <c r="J121" s="40" t="s">
        <v>1001</v>
      </c>
      <c r="K121" s="40">
        <v>74751450</v>
      </c>
      <c r="L121" s="21" t="s">
        <v>57</v>
      </c>
      <c r="M121" s="41"/>
      <c r="N121" s="40">
        <v>74751450</v>
      </c>
      <c r="O121" s="29"/>
      <c r="P121" s="30" t="s">
        <v>671</v>
      </c>
      <c r="Q121" s="31" t="s">
        <v>672</v>
      </c>
      <c r="R121" s="31"/>
      <c r="S121" s="31"/>
      <c r="T121" s="31"/>
      <c r="U121" s="17"/>
    </row>
    <row r="122" spans="1:21" s="18" customFormat="1" ht="99" hidden="1" customHeight="1" x14ac:dyDescent="0.35">
      <c r="A122" s="20" t="s">
        <v>816</v>
      </c>
      <c r="B122" s="21">
        <v>162</v>
      </c>
      <c r="C122" s="21" t="s">
        <v>683</v>
      </c>
      <c r="D122" s="21" t="s">
        <v>684</v>
      </c>
      <c r="E122" s="21">
        <v>237</v>
      </c>
      <c r="F122" s="64" t="s">
        <v>685</v>
      </c>
      <c r="G122" s="53" t="s">
        <v>1002</v>
      </c>
      <c r="H122" s="54" t="s">
        <v>1003</v>
      </c>
      <c r="I122" s="21" t="s">
        <v>1004</v>
      </c>
      <c r="J122" s="21"/>
      <c r="K122" s="46">
        <v>19169198</v>
      </c>
      <c r="L122" s="21" t="s">
        <v>57</v>
      </c>
      <c r="M122" s="41"/>
      <c r="N122" s="46">
        <v>10000000</v>
      </c>
      <c r="O122" s="29" t="s">
        <v>65</v>
      </c>
      <c r="P122" s="30"/>
      <c r="Q122" s="31"/>
      <c r="R122" s="31"/>
      <c r="S122" s="31"/>
      <c r="T122" s="31"/>
      <c r="U122" s="227"/>
    </row>
    <row r="123" spans="1:21" s="18" customFormat="1" ht="99" hidden="1" customHeight="1" x14ac:dyDescent="0.35">
      <c r="A123" s="20" t="s">
        <v>816</v>
      </c>
      <c r="B123" s="21">
        <v>182</v>
      </c>
      <c r="C123" s="21" t="s">
        <v>692</v>
      </c>
      <c r="D123" s="26" t="s">
        <v>728</v>
      </c>
      <c r="E123" s="21">
        <v>439</v>
      </c>
      <c r="F123" s="32" t="s">
        <v>953</v>
      </c>
      <c r="G123" s="53" t="s">
        <v>1005</v>
      </c>
      <c r="H123" s="39" t="s">
        <v>1006</v>
      </c>
      <c r="I123" s="21" t="s">
        <v>1007</v>
      </c>
      <c r="J123" s="21" t="s">
        <v>1008</v>
      </c>
      <c r="K123" s="46">
        <v>360000</v>
      </c>
      <c r="L123" s="21" t="s">
        <v>57</v>
      </c>
      <c r="M123" s="41"/>
      <c r="N123" s="27">
        <v>180000</v>
      </c>
      <c r="O123" s="29" t="s">
        <v>65</v>
      </c>
      <c r="P123" s="30"/>
      <c r="Q123" s="31" t="s">
        <v>672</v>
      </c>
      <c r="R123" s="31"/>
      <c r="S123" s="31"/>
      <c r="T123" s="31"/>
      <c r="U123" s="227"/>
    </row>
    <row r="124" spans="1:21" ht="99" hidden="1" customHeight="1" x14ac:dyDescent="0.35">
      <c r="A124" s="20" t="s">
        <v>93</v>
      </c>
      <c r="B124" s="21">
        <v>395</v>
      </c>
      <c r="C124" s="21" t="s">
        <v>777</v>
      </c>
      <c r="D124" s="21" t="s">
        <v>778</v>
      </c>
      <c r="E124" s="21">
        <v>153</v>
      </c>
      <c r="F124" s="33" t="s">
        <v>1009</v>
      </c>
      <c r="G124" s="53" t="s">
        <v>1010</v>
      </c>
      <c r="H124" s="54" t="s">
        <v>1011</v>
      </c>
      <c r="I124" s="21" t="s">
        <v>93</v>
      </c>
      <c r="J124" s="40" t="s">
        <v>305</v>
      </c>
      <c r="K124" s="40">
        <v>240514400</v>
      </c>
      <c r="L124" s="21" t="s">
        <v>57</v>
      </c>
      <c r="M124" s="41"/>
      <c r="N124" s="40">
        <v>240514400</v>
      </c>
      <c r="O124" s="29"/>
      <c r="P124" s="30"/>
      <c r="Q124" s="31" t="s">
        <v>672</v>
      </c>
      <c r="R124" s="31"/>
      <c r="S124" s="31"/>
      <c r="T124" s="31"/>
      <c r="U124" s="17"/>
    </row>
    <row r="125" spans="1:21" s="18" customFormat="1" ht="99" hidden="1" customHeight="1" x14ac:dyDescent="0.35">
      <c r="A125" s="20" t="s">
        <v>816</v>
      </c>
      <c r="B125" s="21">
        <v>184</v>
      </c>
      <c r="C125" s="21" t="s">
        <v>692</v>
      </c>
      <c r="D125" s="26" t="s">
        <v>728</v>
      </c>
      <c r="E125" s="21">
        <v>440</v>
      </c>
      <c r="F125" s="32" t="s">
        <v>757</v>
      </c>
      <c r="G125" s="53" t="s">
        <v>1012</v>
      </c>
      <c r="H125" s="39" t="s">
        <v>1013</v>
      </c>
      <c r="I125" s="21" t="s">
        <v>820</v>
      </c>
      <c r="J125" s="40"/>
      <c r="K125" s="46">
        <v>850000</v>
      </c>
      <c r="L125" s="21" t="s">
        <v>1014</v>
      </c>
      <c r="M125" s="47">
        <v>637500</v>
      </c>
      <c r="N125" s="46">
        <v>850000</v>
      </c>
      <c r="O125" s="29" t="s">
        <v>88</v>
      </c>
      <c r="P125" s="30"/>
      <c r="Q125" s="31"/>
      <c r="R125" s="31"/>
      <c r="S125" s="31"/>
      <c r="T125" s="31"/>
      <c r="U125" s="227"/>
    </row>
    <row r="126" spans="1:21" s="18" customFormat="1" ht="99" hidden="1" customHeight="1" x14ac:dyDescent="0.35">
      <c r="A126" s="20" t="s">
        <v>816</v>
      </c>
      <c r="B126" s="21">
        <v>185</v>
      </c>
      <c r="C126" s="21" t="s">
        <v>692</v>
      </c>
      <c r="D126" s="26" t="s">
        <v>728</v>
      </c>
      <c r="E126" s="21">
        <v>440</v>
      </c>
      <c r="F126" s="32" t="s">
        <v>757</v>
      </c>
      <c r="G126" s="53" t="s">
        <v>1015</v>
      </c>
      <c r="H126" s="39" t="s">
        <v>1016</v>
      </c>
      <c r="I126" s="21" t="s">
        <v>820</v>
      </c>
      <c r="J126" s="40"/>
      <c r="K126" s="46">
        <v>1000000</v>
      </c>
      <c r="L126" s="21" t="s">
        <v>1014</v>
      </c>
      <c r="M126" s="47">
        <v>750000</v>
      </c>
      <c r="N126" s="46">
        <v>1000000</v>
      </c>
      <c r="O126" s="29" t="s">
        <v>88</v>
      </c>
      <c r="P126" s="30"/>
      <c r="Q126" s="31"/>
      <c r="R126" s="31"/>
      <c r="S126" s="31"/>
      <c r="T126" s="31"/>
      <c r="U126" s="227"/>
    </row>
    <row r="127" spans="1:21" s="18" customFormat="1" ht="99" hidden="1" customHeight="1" x14ac:dyDescent="0.35">
      <c r="A127" s="20" t="s">
        <v>816</v>
      </c>
      <c r="B127" s="21">
        <v>186</v>
      </c>
      <c r="C127" s="21" t="s">
        <v>692</v>
      </c>
      <c r="D127" s="26" t="s">
        <v>693</v>
      </c>
      <c r="E127" s="21">
        <v>429</v>
      </c>
      <c r="F127" s="32" t="s">
        <v>714</v>
      </c>
      <c r="G127" s="53" t="s">
        <v>1017</v>
      </c>
      <c r="H127" s="39" t="s">
        <v>1018</v>
      </c>
      <c r="I127" s="21" t="s">
        <v>820</v>
      </c>
      <c r="J127" s="40" t="s">
        <v>1019</v>
      </c>
      <c r="K127" s="40">
        <v>8000000</v>
      </c>
      <c r="L127" s="21" t="s">
        <v>1014</v>
      </c>
      <c r="M127" s="41">
        <v>6000000</v>
      </c>
      <c r="N127" s="40">
        <v>8000000</v>
      </c>
      <c r="O127" s="29" t="s">
        <v>88</v>
      </c>
      <c r="P127" s="30"/>
      <c r="Q127" s="31"/>
      <c r="R127" s="31"/>
      <c r="S127" s="31"/>
      <c r="T127" s="31"/>
      <c r="U127" s="227"/>
    </row>
    <row r="128" spans="1:21" ht="99" hidden="1" customHeight="1" x14ac:dyDescent="0.35">
      <c r="A128" s="20" t="s">
        <v>93</v>
      </c>
      <c r="B128" s="21">
        <v>399</v>
      </c>
      <c r="C128" s="21" t="s">
        <v>777</v>
      </c>
      <c r="D128" s="22" t="s">
        <v>778</v>
      </c>
      <c r="E128" s="21">
        <v>154</v>
      </c>
      <c r="F128" s="32" t="s">
        <v>1020</v>
      </c>
      <c r="G128" s="53" t="s">
        <v>1021</v>
      </c>
      <c r="H128" s="54" t="s">
        <v>1022</v>
      </c>
      <c r="I128" s="21" t="s">
        <v>93</v>
      </c>
      <c r="J128" s="40" t="s">
        <v>1023</v>
      </c>
      <c r="K128" s="40">
        <v>98278915</v>
      </c>
      <c r="L128" s="21" t="s">
        <v>57</v>
      </c>
      <c r="M128" s="41"/>
      <c r="N128" s="27">
        <v>49139457.5</v>
      </c>
      <c r="O128" s="29"/>
      <c r="P128" s="30"/>
      <c r="Q128" s="31" t="s">
        <v>672</v>
      </c>
      <c r="R128" s="31"/>
      <c r="S128" s="31"/>
      <c r="T128" s="31"/>
      <c r="U128" s="17"/>
    </row>
    <row r="129" spans="1:21" s="18" customFormat="1" ht="99" hidden="1" customHeight="1" x14ac:dyDescent="0.35">
      <c r="A129" s="20" t="s">
        <v>816</v>
      </c>
      <c r="B129" s="21">
        <v>187</v>
      </c>
      <c r="C129" s="21" t="s">
        <v>692</v>
      </c>
      <c r="D129" s="26" t="s">
        <v>728</v>
      </c>
      <c r="E129" s="21">
        <v>440</v>
      </c>
      <c r="F129" s="32" t="s">
        <v>757</v>
      </c>
      <c r="G129" s="53" t="s">
        <v>1024</v>
      </c>
      <c r="H129" s="39" t="s">
        <v>1025</v>
      </c>
      <c r="I129" s="21" t="s">
        <v>820</v>
      </c>
      <c r="J129" s="40"/>
      <c r="K129" s="46">
        <v>5315913</v>
      </c>
      <c r="L129" s="21" t="s">
        <v>1014</v>
      </c>
      <c r="M129" s="47">
        <v>3986934.75</v>
      </c>
      <c r="N129" s="46">
        <v>5315913</v>
      </c>
      <c r="O129" s="29" t="s">
        <v>88</v>
      </c>
      <c r="P129" s="30"/>
      <c r="Q129" s="31"/>
      <c r="R129" s="31"/>
      <c r="S129" s="31"/>
      <c r="T129" s="31"/>
      <c r="U129" s="227"/>
    </row>
    <row r="130" spans="1:21" s="18" customFormat="1" ht="99" hidden="1" customHeight="1" x14ac:dyDescent="0.35">
      <c r="A130" s="20" t="s">
        <v>816</v>
      </c>
      <c r="B130" s="21">
        <v>188</v>
      </c>
      <c r="C130" s="21" t="s">
        <v>692</v>
      </c>
      <c r="D130" s="26" t="s">
        <v>728</v>
      </c>
      <c r="E130" s="21">
        <v>440</v>
      </c>
      <c r="F130" s="32" t="s">
        <v>757</v>
      </c>
      <c r="G130" s="53" t="s">
        <v>1026</v>
      </c>
      <c r="H130" s="39" t="s">
        <v>1027</v>
      </c>
      <c r="I130" s="21" t="s">
        <v>820</v>
      </c>
      <c r="J130" s="40"/>
      <c r="K130" s="46">
        <v>1790400</v>
      </c>
      <c r="L130" s="21" t="s">
        <v>1014</v>
      </c>
      <c r="M130" s="41">
        <v>1342800</v>
      </c>
      <c r="N130" s="46">
        <v>1790400</v>
      </c>
      <c r="O130" s="29" t="s">
        <v>88</v>
      </c>
      <c r="P130" s="30"/>
      <c r="Q130" s="31"/>
      <c r="R130" s="31"/>
      <c r="S130" s="31"/>
      <c r="T130" s="31"/>
      <c r="U130" s="227"/>
    </row>
    <row r="131" spans="1:21" s="18" customFormat="1" ht="99" hidden="1" customHeight="1" x14ac:dyDescent="0.35">
      <c r="A131" s="20" t="s">
        <v>816</v>
      </c>
      <c r="B131" s="21">
        <v>189</v>
      </c>
      <c r="C131" s="21" t="s">
        <v>692</v>
      </c>
      <c r="D131" s="26" t="s">
        <v>728</v>
      </c>
      <c r="E131" s="21">
        <v>440</v>
      </c>
      <c r="F131" s="32" t="s">
        <v>757</v>
      </c>
      <c r="G131" s="53" t="s">
        <v>1028</v>
      </c>
      <c r="H131" s="39" t="s">
        <v>1029</v>
      </c>
      <c r="I131" s="21" t="s">
        <v>820</v>
      </c>
      <c r="J131" s="40"/>
      <c r="K131" s="40">
        <v>500000</v>
      </c>
      <c r="L131" s="21" t="s">
        <v>1014</v>
      </c>
      <c r="M131" s="47">
        <v>375000</v>
      </c>
      <c r="N131" s="40">
        <v>500000</v>
      </c>
      <c r="O131" s="29" t="s">
        <v>88</v>
      </c>
      <c r="P131" s="30"/>
      <c r="Q131" s="31"/>
      <c r="R131" s="31"/>
      <c r="S131" s="31"/>
      <c r="T131" s="31"/>
      <c r="U131" s="227"/>
    </row>
    <row r="132" spans="1:21" ht="99" hidden="1" customHeight="1" x14ac:dyDescent="0.35">
      <c r="A132" s="20" t="s">
        <v>93</v>
      </c>
      <c r="B132" s="21">
        <v>403</v>
      </c>
      <c r="C132" s="21" t="s">
        <v>777</v>
      </c>
      <c r="D132" s="22" t="s">
        <v>778</v>
      </c>
      <c r="E132" s="21">
        <v>155</v>
      </c>
      <c r="F132" s="32" t="s">
        <v>1030</v>
      </c>
      <c r="G132" s="53" t="s">
        <v>1031</v>
      </c>
      <c r="H132" s="54" t="s">
        <v>1032</v>
      </c>
      <c r="I132" s="21" t="s">
        <v>93</v>
      </c>
      <c r="J132" s="40" t="s">
        <v>1001</v>
      </c>
      <c r="K132" s="40">
        <v>194584627</v>
      </c>
      <c r="L132" s="21" t="s">
        <v>62</v>
      </c>
      <c r="M132" s="41">
        <v>165396971</v>
      </c>
      <c r="N132" s="27">
        <v>48646156.75</v>
      </c>
      <c r="O132" s="29"/>
      <c r="P132" s="30"/>
      <c r="Q132" s="31" t="s">
        <v>672</v>
      </c>
      <c r="R132" s="31"/>
      <c r="S132" s="31"/>
      <c r="T132" s="31"/>
      <c r="U132" s="17"/>
    </row>
    <row r="133" spans="1:21" ht="99" hidden="1" customHeight="1" x14ac:dyDescent="0.35">
      <c r="A133" s="20" t="s">
        <v>308</v>
      </c>
      <c r="B133" s="21">
        <v>248</v>
      </c>
      <c r="C133" s="21" t="s">
        <v>777</v>
      </c>
      <c r="D133" s="21" t="s">
        <v>778</v>
      </c>
      <c r="E133" s="21">
        <v>156</v>
      </c>
      <c r="F133" s="33" t="s">
        <v>1033</v>
      </c>
      <c r="G133" s="53" t="s">
        <v>1034</v>
      </c>
      <c r="H133" s="54" t="s">
        <v>1035</v>
      </c>
      <c r="I133" s="21" t="s">
        <v>308</v>
      </c>
      <c r="J133" s="40" t="s">
        <v>767</v>
      </c>
      <c r="K133" s="40">
        <v>30000000</v>
      </c>
      <c r="L133" s="21" t="s">
        <v>62</v>
      </c>
      <c r="M133" s="41">
        <v>25500000</v>
      </c>
      <c r="N133" s="27">
        <v>15000000</v>
      </c>
      <c r="O133" s="29"/>
      <c r="P133" s="30"/>
      <c r="Q133" s="31"/>
      <c r="R133" s="31"/>
      <c r="S133" s="31"/>
      <c r="T133" s="31"/>
      <c r="U133" s="17"/>
    </row>
    <row r="134" spans="1:21" s="18" customFormat="1" ht="99" hidden="1" customHeight="1" x14ac:dyDescent="0.35">
      <c r="A134" s="20" t="s">
        <v>816</v>
      </c>
      <c r="B134" s="21">
        <v>190</v>
      </c>
      <c r="C134" s="21" t="s">
        <v>692</v>
      </c>
      <c r="D134" s="26" t="s">
        <v>728</v>
      </c>
      <c r="E134" s="21">
        <v>440</v>
      </c>
      <c r="F134" s="32" t="s">
        <v>757</v>
      </c>
      <c r="G134" s="53" t="s">
        <v>1036</v>
      </c>
      <c r="H134" s="39" t="s">
        <v>1037</v>
      </c>
      <c r="I134" s="21" t="s">
        <v>820</v>
      </c>
      <c r="J134" s="40"/>
      <c r="K134" s="46">
        <v>1000000</v>
      </c>
      <c r="L134" s="21" t="s">
        <v>1014</v>
      </c>
      <c r="M134" s="47">
        <v>750000</v>
      </c>
      <c r="N134" s="46">
        <v>1000000</v>
      </c>
      <c r="O134" s="29" t="s">
        <v>88</v>
      </c>
      <c r="P134" s="30"/>
      <c r="Q134" s="31"/>
      <c r="R134" s="31"/>
      <c r="S134" s="31"/>
      <c r="T134" s="31"/>
      <c r="U134" s="227"/>
    </row>
    <row r="135" spans="1:21" ht="99" hidden="1" customHeight="1" x14ac:dyDescent="0.35">
      <c r="A135" s="20" t="s">
        <v>93</v>
      </c>
      <c r="B135" s="21">
        <v>405</v>
      </c>
      <c r="C135" s="21" t="s">
        <v>777</v>
      </c>
      <c r="D135" s="22" t="s">
        <v>778</v>
      </c>
      <c r="E135" s="21">
        <v>156</v>
      </c>
      <c r="F135" s="32" t="s">
        <v>1033</v>
      </c>
      <c r="G135" s="53" t="s">
        <v>1038</v>
      </c>
      <c r="H135" s="54" t="s">
        <v>1039</v>
      </c>
      <c r="I135" s="21" t="s">
        <v>93</v>
      </c>
      <c r="J135" s="40" t="s">
        <v>383</v>
      </c>
      <c r="K135" s="40">
        <v>689943986</v>
      </c>
      <c r="L135" s="21" t="s">
        <v>57</v>
      </c>
      <c r="M135" s="41"/>
      <c r="N135" s="27">
        <v>172485996.5</v>
      </c>
      <c r="O135" s="29"/>
      <c r="P135" s="30"/>
      <c r="Q135" s="31"/>
      <c r="R135" s="31"/>
      <c r="S135" s="31"/>
      <c r="T135" s="31"/>
      <c r="U135" s="17"/>
    </row>
    <row r="136" spans="1:21" s="18" customFormat="1" ht="99" hidden="1" customHeight="1" x14ac:dyDescent="0.35">
      <c r="A136" s="20" t="s">
        <v>816</v>
      </c>
      <c r="B136" s="21">
        <v>191</v>
      </c>
      <c r="C136" s="21" t="s">
        <v>692</v>
      </c>
      <c r="D136" s="26" t="s">
        <v>693</v>
      </c>
      <c r="E136" s="21">
        <v>429</v>
      </c>
      <c r="F136" s="32" t="s">
        <v>714</v>
      </c>
      <c r="G136" s="53" t="s">
        <v>1040</v>
      </c>
      <c r="H136" s="39" t="s">
        <v>1041</v>
      </c>
      <c r="I136" s="21" t="s">
        <v>820</v>
      </c>
      <c r="J136" s="40"/>
      <c r="K136" s="46">
        <v>700000</v>
      </c>
      <c r="L136" s="21" t="s">
        <v>1014</v>
      </c>
      <c r="M136" s="47">
        <v>525000</v>
      </c>
      <c r="N136" s="46">
        <v>700000</v>
      </c>
      <c r="O136" s="29" t="s">
        <v>88</v>
      </c>
      <c r="P136" s="30"/>
      <c r="Q136" s="31"/>
      <c r="R136" s="31"/>
      <c r="S136" s="31"/>
      <c r="T136" s="31"/>
      <c r="U136" s="227"/>
    </row>
    <row r="137" spans="1:21" ht="99" hidden="1" customHeight="1" x14ac:dyDescent="0.35">
      <c r="A137" s="20" t="s">
        <v>93</v>
      </c>
      <c r="B137" s="21">
        <v>407</v>
      </c>
      <c r="C137" s="21" t="s">
        <v>777</v>
      </c>
      <c r="D137" s="22" t="s">
        <v>778</v>
      </c>
      <c r="E137" s="21">
        <v>157</v>
      </c>
      <c r="F137" s="32" t="s">
        <v>1042</v>
      </c>
      <c r="G137" s="53" t="s">
        <v>1043</v>
      </c>
      <c r="H137" s="54" t="s">
        <v>1044</v>
      </c>
      <c r="I137" s="21" t="s">
        <v>93</v>
      </c>
      <c r="J137" s="40" t="s">
        <v>1045</v>
      </c>
      <c r="K137" s="40">
        <v>5100000</v>
      </c>
      <c r="L137" s="21" t="s">
        <v>58</v>
      </c>
      <c r="M137" s="41">
        <v>3825000</v>
      </c>
      <c r="N137" s="27">
        <v>1275000</v>
      </c>
      <c r="O137" s="29"/>
      <c r="P137" s="30"/>
      <c r="Q137" s="31"/>
      <c r="R137" s="31"/>
      <c r="S137" s="31"/>
      <c r="T137" s="31"/>
      <c r="U137" s="17"/>
    </row>
    <row r="138" spans="1:21" ht="99" hidden="1" customHeight="1" x14ac:dyDescent="0.35">
      <c r="A138" s="20" t="s">
        <v>93</v>
      </c>
      <c r="B138" s="21">
        <v>407.1</v>
      </c>
      <c r="C138" s="21" t="s">
        <v>777</v>
      </c>
      <c r="D138" s="22" t="s">
        <v>778</v>
      </c>
      <c r="E138" s="21">
        <v>157</v>
      </c>
      <c r="F138" s="32" t="s">
        <v>1042</v>
      </c>
      <c r="G138" s="53" t="s">
        <v>1046</v>
      </c>
      <c r="H138" s="54" t="s">
        <v>1044</v>
      </c>
      <c r="I138" s="21" t="s">
        <v>93</v>
      </c>
      <c r="J138" s="40" t="s">
        <v>1045</v>
      </c>
      <c r="K138" s="40">
        <v>912760</v>
      </c>
      <c r="L138" s="21" t="s">
        <v>57</v>
      </c>
      <c r="M138" s="41"/>
      <c r="N138" s="27">
        <v>228190</v>
      </c>
      <c r="O138" s="29"/>
      <c r="P138" s="30"/>
      <c r="Q138" s="31"/>
      <c r="R138" s="31"/>
      <c r="S138" s="31"/>
      <c r="T138" s="31"/>
      <c r="U138" s="17"/>
    </row>
    <row r="139" spans="1:21" s="18" customFormat="1" ht="99" hidden="1" customHeight="1" x14ac:dyDescent="0.35">
      <c r="A139" s="20" t="s">
        <v>816</v>
      </c>
      <c r="B139" s="21">
        <v>192</v>
      </c>
      <c r="C139" s="21" t="s">
        <v>692</v>
      </c>
      <c r="D139" s="26" t="s">
        <v>728</v>
      </c>
      <c r="E139" s="21">
        <v>440</v>
      </c>
      <c r="F139" s="32" t="s">
        <v>757</v>
      </c>
      <c r="G139" s="53" t="s">
        <v>1047</v>
      </c>
      <c r="H139" s="39" t="s">
        <v>1048</v>
      </c>
      <c r="I139" s="21" t="s">
        <v>820</v>
      </c>
      <c r="J139" s="40"/>
      <c r="K139" s="46">
        <v>446391</v>
      </c>
      <c r="L139" s="21" t="s">
        <v>1014</v>
      </c>
      <c r="M139" s="41">
        <v>334793.25</v>
      </c>
      <c r="N139" s="46">
        <v>446391</v>
      </c>
      <c r="O139" s="29" t="s">
        <v>88</v>
      </c>
      <c r="P139" s="30"/>
      <c r="Q139" s="31"/>
      <c r="R139" s="31"/>
      <c r="S139" s="31" t="s">
        <v>671</v>
      </c>
      <c r="T139" s="31"/>
      <c r="U139" s="227"/>
    </row>
    <row r="140" spans="1:21" ht="99" hidden="1" customHeight="1" x14ac:dyDescent="0.35">
      <c r="A140" s="20" t="s">
        <v>93</v>
      </c>
      <c r="B140" s="21">
        <v>410</v>
      </c>
      <c r="C140" s="21" t="s">
        <v>777</v>
      </c>
      <c r="D140" s="22" t="s">
        <v>778</v>
      </c>
      <c r="E140" s="21">
        <v>157</v>
      </c>
      <c r="F140" s="32" t="s">
        <v>1042</v>
      </c>
      <c r="G140" s="53" t="s">
        <v>1049</v>
      </c>
      <c r="H140" s="54" t="s">
        <v>1050</v>
      </c>
      <c r="I140" s="21" t="s">
        <v>93</v>
      </c>
      <c r="J140" s="40" t="s">
        <v>1051</v>
      </c>
      <c r="K140" s="40">
        <v>16900000</v>
      </c>
      <c r="L140" s="21" t="s">
        <v>57</v>
      </c>
      <c r="M140" s="41"/>
      <c r="N140" s="27">
        <v>8450000</v>
      </c>
      <c r="O140" s="29"/>
      <c r="P140" s="30"/>
      <c r="Q140" s="31" t="s">
        <v>672</v>
      </c>
      <c r="R140" s="31"/>
      <c r="S140" s="31"/>
      <c r="T140" s="31"/>
      <c r="U140" s="17"/>
    </row>
    <row r="141" spans="1:21" s="18" customFormat="1" ht="99" hidden="1" customHeight="1" x14ac:dyDescent="0.35">
      <c r="A141" s="20" t="s">
        <v>816</v>
      </c>
      <c r="B141" s="21">
        <v>193</v>
      </c>
      <c r="C141" s="21" t="s">
        <v>692</v>
      </c>
      <c r="D141" s="26" t="s">
        <v>693</v>
      </c>
      <c r="E141" s="21">
        <v>429</v>
      </c>
      <c r="F141" s="32" t="s">
        <v>714</v>
      </c>
      <c r="G141" s="53" t="s">
        <v>1052</v>
      </c>
      <c r="H141" s="39" t="s">
        <v>1053</v>
      </c>
      <c r="I141" s="21" t="s">
        <v>820</v>
      </c>
      <c r="J141" s="40" t="s">
        <v>1054</v>
      </c>
      <c r="K141" s="46">
        <v>5200000</v>
      </c>
      <c r="L141" s="21" t="s">
        <v>1014</v>
      </c>
      <c r="M141" s="41">
        <v>3900000</v>
      </c>
      <c r="N141" s="46">
        <v>5200000</v>
      </c>
      <c r="O141" s="29" t="s">
        <v>88</v>
      </c>
      <c r="P141" s="30"/>
      <c r="Q141" s="31"/>
      <c r="R141" s="31"/>
      <c r="S141" s="31" t="s">
        <v>671</v>
      </c>
      <c r="T141" s="31"/>
      <c r="U141" s="227"/>
    </row>
    <row r="142" spans="1:21" s="18" customFormat="1" ht="99" hidden="1" customHeight="1" x14ac:dyDescent="0.35">
      <c r="A142" s="20" t="s">
        <v>816</v>
      </c>
      <c r="B142" s="21">
        <v>194</v>
      </c>
      <c r="C142" s="21" t="s">
        <v>692</v>
      </c>
      <c r="D142" s="26" t="s">
        <v>728</v>
      </c>
      <c r="E142" s="21">
        <v>440</v>
      </c>
      <c r="F142" s="32" t="s">
        <v>757</v>
      </c>
      <c r="G142" s="53" t="s">
        <v>1055</v>
      </c>
      <c r="H142" s="39" t="s">
        <v>1056</v>
      </c>
      <c r="I142" s="21" t="s">
        <v>820</v>
      </c>
      <c r="J142" s="21" t="s">
        <v>1057</v>
      </c>
      <c r="K142" s="46">
        <v>500000</v>
      </c>
      <c r="L142" s="21" t="s">
        <v>1014</v>
      </c>
      <c r="M142" s="41">
        <v>375000</v>
      </c>
      <c r="N142" s="46">
        <v>500000</v>
      </c>
      <c r="O142" s="29" t="s">
        <v>88</v>
      </c>
      <c r="P142" s="30"/>
      <c r="Q142" s="31"/>
      <c r="R142" s="31"/>
      <c r="S142" s="31"/>
      <c r="T142" s="31"/>
      <c r="U142" s="227"/>
    </row>
    <row r="143" spans="1:21" s="18" customFormat="1" ht="99" hidden="1" customHeight="1" x14ac:dyDescent="0.35">
      <c r="A143" s="20" t="s">
        <v>816</v>
      </c>
      <c r="B143" s="21">
        <v>195</v>
      </c>
      <c r="C143" s="21" t="s">
        <v>692</v>
      </c>
      <c r="D143" s="26" t="s">
        <v>693</v>
      </c>
      <c r="E143" s="21">
        <v>429</v>
      </c>
      <c r="F143" s="32" t="s">
        <v>714</v>
      </c>
      <c r="G143" s="53" t="s">
        <v>1058</v>
      </c>
      <c r="H143" s="39" t="s">
        <v>1059</v>
      </c>
      <c r="I143" s="21" t="s">
        <v>820</v>
      </c>
      <c r="J143" s="40" t="s">
        <v>978</v>
      </c>
      <c r="K143" s="40">
        <v>1000000</v>
      </c>
      <c r="L143" s="21" t="s">
        <v>1014</v>
      </c>
      <c r="M143" s="41">
        <v>750000</v>
      </c>
      <c r="N143" s="68">
        <v>1000000</v>
      </c>
      <c r="O143" s="29" t="s">
        <v>88</v>
      </c>
      <c r="P143" s="30"/>
      <c r="Q143" s="31"/>
      <c r="R143" s="31"/>
      <c r="S143" s="31" t="s">
        <v>671</v>
      </c>
      <c r="T143" s="31"/>
      <c r="U143" s="227"/>
    </row>
    <row r="144" spans="1:21" ht="99" hidden="1" customHeight="1" x14ac:dyDescent="0.35">
      <c r="A144" s="20" t="s">
        <v>816</v>
      </c>
      <c r="B144" s="21">
        <v>105</v>
      </c>
      <c r="C144" s="21" t="s">
        <v>777</v>
      </c>
      <c r="D144" s="22" t="s">
        <v>778</v>
      </c>
      <c r="E144" s="21">
        <v>166</v>
      </c>
      <c r="F144" s="33" t="s">
        <v>1060</v>
      </c>
      <c r="G144" s="53" t="s">
        <v>1061</v>
      </c>
      <c r="H144" s="54" t="s">
        <v>1062</v>
      </c>
      <c r="I144" s="21" t="s">
        <v>944</v>
      </c>
      <c r="J144" s="40" t="s">
        <v>1063</v>
      </c>
      <c r="K144" s="46">
        <v>320000</v>
      </c>
      <c r="L144" s="21" t="s">
        <v>58</v>
      </c>
      <c r="M144" s="41">
        <v>224000</v>
      </c>
      <c r="N144" s="46">
        <v>320000</v>
      </c>
      <c r="O144" s="29"/>
      <c r="P144" s="30"/>
      <c r="Q144" s="31" t="s">
        <v>672</v>
      </c>
      <c r="R144" s="31"/>
      <c r="S144" s="31"/>
      <c r="T144" s="31"/>
      <c r="U144" s="17"/>
    </row>
    <row r="145" spans="1:21" s="18" customFormat="1" ht="99" hidden="1" customHeight="1" x14ac:dyDescent="0.35">
      <c r="A145" s="20" t="s">
        <v>816</v>
      </c>
      <c r="B145" s="21">
        <v>196</v>
      </c>
      <c r="C145" s="21" t="s">
        <v>692</v>
      </c>
      <c r="D145" s="26" t="s">
        <v>693</v>
      </c>
      <c r="E145" s="21">
        <v>429</v>
      </c>
      <c r="F145" s="32" t="s">
        <v>714</v>
      </c>
      <c r="G145" s="53" t="s">
        <v>1064</v>
      </c>
      <c r="H145" s="39" t="s">
        <v>1065</v>
      </c>
      <c r="I145" s="21" t="s">
        <v>820</v>
      </c>
      <c r="J145" s="40"/>
      <c r="K145" s="46">
        <v>500000</v>
      </c>
      <c r="L145" s="21" t="s">
        <v>1014</v>
      </c>
      <c r="M145" s="47">
        <v>375000</v>
      </c>
      <c r="N145" s="84">
        <v>500000</v>
      </c>
      <c r="O145" s="29" t="s">
        <v>88</v>
      </c>
      <c r="P145" s="30"/>
      <c r="Q145" s="31"/>
      <c r="R145" s="31"/>
      <c r="S145" s="31"/>
      <c r="T145" s="31"/>
      <c r="U145" s="227"/>
    </row>
    <row r="146" spans="1:21" s="18" customFormat="1" ht="99" hidden="1" customHeight="1" x14ac:dyDescent="0.35">
      <c r="A146" s="20" t="s">
        <v>816</v>
      </c>
      <c r="B146" s="21">
        <v>198</v>
      </c>
      <c r="C146" s="21" t="s">
        <v>692</v>
      </c>
      <c r="D146" s="26" t="s">
        <v>728</v>
      </c>
      <c r="E146" s="21">
        <v>440</v>
      </c>
      <c r="F146" s="32" t="s">
        <v>757</v>
      </c>
      <c r="G146" s="53" t="s">
        <v>1066</v>
      </c>
      <c r="H146" s="39" t="s">
        <v>1067</v>
      </c>
      <c r="I146" s="21" t="s">
        <v>820</v>
      </c>
      <c r="J146" s="40"/>
      <c r="K146" s="46">
        <v>5000000</v>
      </c>
      <c r="L146" s="21" t="s">
        <v>1014</v>
      </c>
      <c r="M146" s="47">
        <v>3750000</v>
      </c>
      <c r="N146" s="46">
        <v>5000000</v>
      </c>
      <c r="O146" s="29" t="s">
        <v>88</v>
      </c>
      <c r="P146" s="30"/>
      <c r="Q146" s="31"/>
      <c r="R146" s="31"/>
      <c r="S146" s="31" t="s">
        <v>671</v>
      </c>
      <c r="T146" s="31"/>
      <c r="U146" s="227"/>
    </row>
    <row r="147" spans="1:21" ht="99" hidden="1" customHeight="1" x14ac:dyDescent="0.35">
      <c r="A147" s="20" t="s">
        <v>93</v>
      </c>
      <c r="B147" s="21">
        <v>414</v>
      </c>
      <c r="C147" s="21" t="s">
        <v>777</v>
      </c>
      <c r="D147" s="22" t="s">
        <v>778</v>
      </c>
      <c r="E147" s="21">
        <v>166</v>
      </c>
      <c r="F147" s="32" t="s">
        <v>1060</v>
      </c>
      <c r="G147" s="53" t="s">
        <v>1068</v>
      </c>
      <c r="H147" s="54" t="s">
        <v>1069</v>
      </c>
      <c r="I147" s="21" t="s">
        <v>93</v>
      </c>
      <c r="J147" s="40" t="s">
        <v>119</v>
      </c>
      <c r="K147" s="40">
        <v>20718840</v>
      </c>
      <c r="L147" s="21" t="s">
        <v>58</v>
      </c>
      <c r="M147" s="41" t="s">
        <v>1070</v>
      </c>
      <c r="N147" s="27">
        <v>5179710</v>
      </c>
      <c r="O147" s="29"/>
      <c r="P147" s="30"/>
      <c r="Q147" s="31" t="s">
        <v>672</v>
      </c>
      <c r="R147" s="31"/>
      <c r="S147" s="31"/>
      <c r="T147" s="31"/>
      <c r="U147" s="17"/>
    </row>
    <row r="148" spans="1:21" s="18" customFormat="1" ht="99" hidden="1" customHeight="1" x14ac:dyDescent="0.35">
      <c r="A148" s="20" t="s">
        <v>816</v>
      </c>
      <c r="B148" s="21">
        <v>199</v>
      </c>
      <c r="C148" s="21" t="s">
        <v>777</v>
      </c>
      <c r="D148" s="21" t="s">
        <v>778</v>
      </c>
      <c r="E148" s="21">
        <v>167</v>
      </c>
      <c r="F148" s="32" t="s">
        <v>1071</v>
      </c>
      <c r="G148" s="53" t="s">
        <v>1072</v>
      </c>
      <c r="H148" s="54" t="s">
        <v>1073</v>
      </c>
      <c r="I148" s="21" t="s">
        <v>820</v>
      </c>
      <c r="J148" s="40" t="s">
        <v>1074</v>
      </c>
      <c r="K148" s="46">
        <v>66052</v>
      </c>
      <c r="L148" s="21" t="s">
        <v>1014</v>
      </c>
      <c r="M148" s="47">
        <v>49539</v>
      </c>
      <c r="N148" s="46">
        <v>66052</v>
      </c>
      <c r="O148" s="29" t="s">
        <v>88</v>
      </c>
      <c r="P148" s="30"/>
      <c r="Q148" s="31"/>
      <c r="R148" s="31"/>
      <c r="S148" s="31"/>
      <c r="T148" s="31"/>
      <c r="U148" s="227"/>
    </row>
    <row r="149" spans="1:21" s="18" customFormat="1" ht="99" hidden="1" customHeight="1" x14ac:dyDescent="0.35">
      <c r="A149" s="20" t="s">
        <v>816</v>
      </c>
      <c r="B149" s="21">
        <v>200</v>
      </c>
      <c r="C149" s="21" t="s">
        <v>777</v>
      </c>
      <c r="D149" s="21" t="s">
        <v>778</v>
      </c>
      <c r="E149" s="21">
        <v>166</v>
      </c>
      <c r="F149" s="32" t="s">
        <v>1060</v>
      </c>
      <c r="G149" s="53" t="s">
        <v>1075</v>
      </c>
      <c r="H149" s="54" t="s">
        <v>1076</v>
      </c>
      <c r="I149" s="21" t="s">
        <v>820</v>
      </c>
      <c r="J149" s="40" t="s">
        <v>1074</v>
      </c>
      <c r="K149" s="46">
        <v>1300000</v>
      </c>
      <c r="L149" s="21" t="s">
        <v>1014</v>
      </c>
      <c r="M149" s="47">
        <v>975000</v>
      </c>
      <c r="N149" s="46">
        <v>1300000</v>
      </c>
      <c r="O149" s="29" t="s">
        <v>88</v>
      </c>
      <c r="P149" s="30"/>
      <c r="Q149" s="31"/>
      <c r="R149" s="31"/>
      <c r="S149" s="31"/>
      <c r="T149" s="31"/>
      <c r="U149" s="227"/>
    </row>
    <row r="150" spans="1:21" ht="99" hidden="1" customHeight="1" x14ac:dyDescent="0.35">
      <c r="A150" s="20" t="s">
        <v>816</v>
      </c>
      <c r="B150" s="21">
        <v>106</v>
      </c>
      <c r="C150" s="21" t="s">
        <v>777</v>
      </c>
      <c r="D150" s="21" t="s">
        <v>778</v>
      </c>
      <c r="E150" s="21">
        <v>167</v>
      </c>
      <c r="F150" s="32" t="s">
        <v>1071</v>
      </c>
      <c r="G150" s="53" t="s">
        <v>1077</v>
      </c>
      <c r="H150" s="54" t="s">
        <v>1078</v>
      </c>
      <c r="I150" s="21" t="s">
        <v>944</v>
      </c>
      <c r="J150" s="40" t="s">
        <v>1063</v>
      </c>
      <c r="K150" s="46">
        <v>6753100</v>
      </c>
      <c r="L150" s="21" t="s">
        <v>62</v>
      </c>
      <c r="M150" s="41">
        <v>4727170</v>
      </c>
      <c r="N150" s="27">
        <v>3376550</v>
      </c>
      <c r="O150" s="29" t="s">
        <v>1079</v>
      </c>
      <c r="P150" s="30"/>
      <c r="Q150" s="31"/>
      <c r="R150" s="31"/>
      <c r="S150" s="31"/>
      <c r="T150" s="31"/>
      <c r="U150" s="17"/>
    </row>
    <row r="151" spans="1:21" ht="99" hidden="1" customHeight="1" x14ac:dyDescent="0.35">
      <c r="A151" s="20" t="s">
        <v>816</v>
      </c>
      <c r="B151" s="21">
        <v>117</v>
      </c>
      <c r="C151" s="21" t="s">
        <v>777</v>
      </c>
      <c r="D151" s="22" t="s">
        <v>778</v>
      </c>
      <c r="E151" s="21">
        <v>167</v>
      </c>
      <c r="F151" s="32" t="s">
        <v>1071</v>
      </c>
      <c r="G151" s="53" t="s">
        <v>1080</v>
      </c>
      <c r="H151" s="54" t="s">
        <v>1081</v>
      </c>
      <c r="I151" s="21" t="s">
        <v>820</v>
      </c>
      <c r="J151" s="40" t="s">
        <v>1074</v>
      </c>
      <c r="K151" s="46">
        <v>6058018</v>
      </c>
      <c r="L151" s="21" t="s">
        <v>57</v>
      </c>
      <c r="M151" s="47"/>
      <c r="N151" s="46">
        <v>6058018</v>
      </c>
      <c r="O151" s="29" t="s">
        <v>1082</v>
      </c>
      <c r="P151" s="30"/>
      <c r="Q151" s="31"/>
      <c r="R151" s="31"/>
      <c r="S151" s="31"/>
      <c r="T151" s="31"/>
      <c r="U151" s="17"/>
    </row>
    <row r="152" spans="1:21" ht="99" hidden="1" customHeight="1" x14ac:dyDescent="0.35">
      <c r="A152" s="20" t="s">
        <v>816</v>
      </c>
      <c r="B152" s="21">
        <v>131</v>
      </c>
      <c r="C152" s="21" t="s">
        <v>777</v>
      </c>
      <c r="D152" s="22" t="s">
        <v>778</v>
      </c>
      <c r="E152" s="21">
        <v>167</v>
      </c>
      <c r="F152" s="32" t="s">
        <v>1071</v>
      </c>
      <c r="G152" s="53" t="s">
        <v>1083</v>
      </c>
      <c r="H152" s="54" t="s">
        <v>1084</v>
      </c>
      <c r="I152" s="21" t="s">
        <v>820</v>
      </c>
      <c r="J152" s="40" t="s">
        <v>1074</v>
      </c>
      <c r="K152" s="46">
        <v>180000</v>
      </c>
      <c r="L152" s="21" t="s">
        <v>57</v>
      </c>
      <c r="M152" s="41"/>
      <c r="N152" s="46">
        <v>180000</v>
      </c>
      <c r="O152" s="29"/>
      <c r="P152" s="30"/>
      <c r="Q152" s="31"/>
      <c r="R152" s="31"/>
      <c r="S152" s="31"/>
      <c r="T152" s="31"/>
      <c r="U152" s="17"/>
    </row>
    <row r="153" spans="1:21" ht="99" hidden="1" customHeight="1" x14ac:dyDescent="0.35">
      <c r="A153" s="20" t="s">
        <v>816</v>
      </c>
      <c r="B153" s="21">
        <v>144</v>
      </c>
      <c r="C153" s="21" t="s">
        <v>777</v>
      </c>
      <c r="D153" s="22" t="s">
        <v>778</v>
      </c>
      <c r="E153" s="21">
        <v>167</v>
      </c>
      <c r="F153" s="32" t="s">
        <v>1071</v>
      </c>
      <c r="G153" s="53" t="s">
        <v>1085</v>
      </c>
      <c r="H153" s="54" t="s">
        <v>1086</v>
      </c>
      <c r="I153" s="21" t="s">
        <v>820</v>
      </c>
      <c r="J153" s="40"/>
      <c r="K153" s="46">
        <v>9543106</v>
      </c>
      <c r="L153" s="21" t="s">
        <v>57</v>
      </c>
      <c r="M153" s="41"/>
      <c r="N153" s="46">
        <v>9543106</v>
      </c>
      <c r="O153" s="29"/>
      <c r="P153" s="30"/>
      <c r="Q153" s="31"/>
      <c r="R153" s="31"/>
      <c r="S153" s="31"/>
      <c r="T153" s="31"/>
      <c r="U153" s="17"/>
    </row>
    <row r="154" spans="1:21" ht="99" hidden="1" customHeight="1" x14ac:dyDescent="0.35">
      <c r="A154" s="20" t="s">
        <v>816</v>
      </c>
      <c r="B154" s="21">
        <v>146</v>
      </c>
      <c r="C154" s="21" t="s">
        <v>777</v>
      </c>
      <c r="D154" s="22" t="s">
        <v>778</v>
      </c>
      <c r="E154" s="21">
        <v>167</v>
      </c>
      <c r="F154" s="32" t="s">
        <v>1071</v>
      </c>
      <c r="G154" s="53" t="s">
        <v>1087</v>
      </c>
      <c r="H154" s="54" t="s">
        <v>1088</v>
      </c>
      <c r="I154" s="21" t="s">
        <v>820</v>
      </c>
      <c r="J154" s="40" t="s">
        <v>1074</v>
      </c>
      <c r="K154" s="46">
        <v>150000</v>
      </c>
      <c r="L154" s="21" t="s">
        <v>57</v>
      </c>
      <c r="M154" s="41"/>
      <c r="N154" s="46">
        <v>150000</v>
      </c>
      <c r="O154" s="29"/>
      <c r="P154" s="30"/>
      <c r="Q154" s="31"/>
      <c r="R154" s="31"/>
      <c r="S154" s="31"/>
      <c r="T154" s="31"/>
      <c r="U154" s="17"/>
    </row>
    <row r="155" spans="1:21" s="18" customFormat="1" ht="99" hidden="1" customHeight="1" x14ac:dyDescent="0.35">
      <c r="A155" s="20" t="s">
        <v>816</v>
      </c>
      <c r="B155" s="21">
        <v>201</v>
      </c>
      <c r="C155" s="21" t="s">
        <v>777</v>
      </c>
      <c r="D155" s="21" t="s">
        <v>778</v>
      </c>
      <c r="E155" s="21">
        <v>166</v>
      </c>
      <c r="F155" s="32" t="s">
        <v>1060</v>
      </c>
      <c r="G155" s="53" t="s">
        <v>1089</v>
      </c>
      <c r="H155" s="54" t="s">
        <v>1090</v>
      </c>
      <c r="I155" s="21" t="s">
        <v>820</v>
      </c>
      <c r="J155" s="40" t="s">
        <v>1074</v>
      </c>
      <c r="K155" s="46">
        <v>370000</v>
      </c>
      <c r="L155" s="21" t="s">
        <v>1014</v>
      </c>
      <c r="M155" s="41">
        <v>277500</v>
      </c>
      <c r="N155" s="46">
        <v>370000</v>
      </c>
      <c r="O155" s="29" t="s">
        <v>88</v>
      </c>
      <c r="P155" s="30"/>
      <c r="Q155" s="31"/>
      <c r="R155" s="31"/>
      <c r="S155" s="31" t="s">
        <v>671</v>
      </c>
      <c r="T155" s="31"/>
      <c r="U155" s="227"/>
    </row>
    <row r="156" spans="1:21" ht="99" hidden="1" customHeight="1" x14ac:dyDescent="0.35">
      <c r="A156" s="20" t="s">
        <v>308</v>
      </c>
      <c r="B156" s="21">
        <v>247</v>
      </c>
      <c r="C156" s="21" t="s">
        <v>777</v>
      </c>
      <c r="D156" s="21" t="s">
        <v>778</v>
      </c>
      <c r="E156" s="21">
        <v>167</v>
      </c>
      <c r="F156" s="32" t="s">
        <v>1071</v>
      </c>
      <c r="G156" s="53" t="s">
        <v>1091</v>
      </c>
      <c r="H156" s="54" t="s">
        <v>1092</v>
      </c>
      <c r="I156" s="21" t="s">
        <v>308</v>
      </c>
      <c r="J156" s="40" t="s">
        <v>767</v>
      </c>
      <c r="K156" s="40">
        <v>20000000</v>
      </c>
      <c r="L156" s="21" t="s">
        <v>62</v>
      </c>
      <c r="M156" s="41">
        <v>17000000</v>
      </c>
      <c r="N156" s="27">
        <v>10000000</v>
      </c>
      <c r="O156" s="29" t="s">
        <v>1082</v>
      </c>
      <c r="P156" s="30"/>
      <c r="Q156" s="31"/>
      <c r="R156" s="31"/>
      <c r="S156" s="31"/>
      <c r="T156" s="31"/>
      <c r="U156" s="17"/>
    </row>
    <row r="157" spans="1:21" ht="99" hidden="1" customHeight="1" x14ac:dyDescent="0.35">
      <c r="A157" s="20" t="s">
        <v>93</v>
      </c>
      <c r="B157" s="21">
        <v>416</v>
      </c>
      <c r="C157" s="21" t="s">
        <v>777</v>
      </c>
      <c r="D157" s="22" t="s">
        <v>778</v>
      </c>
      <c r="E157" s="21">
        <v>167</v>
      </c>
      <c r="F157" s="32" t="s">
        <v>1071</v>
      </c>
      <c r="G157" s="53" t="s">
        <v>1093</v>
      </c>
      <c r="H157" s="54" t="s">
        <v>1094</v>
      </c>
      <c r="I157" s="21" t="s">
        <v>93</v>
      </c>
      <c r="J157" s="40" t="s">
        <v>1095</v>
      </c>
      <c r="K157" s="40">
        <v>131480000</v>
      </c>
      <c r="L157" s="21" t="s">
        <v>57</v>
      </c>
      <c r="M157" s="41"/>
      <c r="N157" s="40">
        <v>131480000</v>
      </c>
      <c r="O157" s="29"/>
      <c r="P157" s="30"/>
      <c r="Q157" s="31" t="s">
        <v>672</v>
      </c>
      <c r="R157" s="31"/>
      <c r="S157" s="31"/>
      <c r="T157" s="31"/>
      <c r="U157" s="17"/>
    </row>
    <row r="158" spans="1:21" s="18" customFormat="1" ht="99" hidden="1" customHeight="1" x14ac:dyDescent="0.35">
      <c r="A158" s="20" t="s">
        <v>816</v>
      </c>
      <c r="B158" s="21">
        <v>202</v>
      </c>
      <c r="C158" s="21" t="s">
        <v>692</v>
      </c>
      <c r="D158" s="21" t="s">
        <v>1096</v>
      </c>
      <c r="E158" s="21">
        <v>408</v>
      </c>
      <c r="F158" s="32" t="s">
        <v>1097</v>
      </c>
      <c r="G158" s="53" t="s">
        <v>1098</v>
      </c>
      <c r="H158" s="39" t="s">
        <v>1099</v>
      </c>
      <c r="I158" s="21" t="s">
        <v>958</v>
      </c>
      <c r="J158" s="40"/>
      <c r="K158" s="40">
        <v>3000000</v>
      </c>
      <c r="L158" s="21" t="s">
        <v>1100</v>
      </c>
      <c r="M158" s="47">
        <v>2250000</v>
      </c>
      <c r="N158" s="40">
        <v>3000000</v>
      </c>
      <c r="O158" s="29" t="s">
        <v>88</v>
      </c>
      <c r="P158" s="30"/>
      <c r="Q158" s="31"/>
      <c r="R158" s="31"/>
      <c r="S158" s="31"/>
      <c r="T158" s="31"/>
      <c r="U158" s="227"/>
    </row>
    <row r="159" spans="1:21" s="18" customFormat="1" ht="99" hidden="1" customHeight="1" x14ac:dyDescent="0.35">
      <c r="A159" s="20" t="s">
        <v>816</v>
      </c>
      <c r="B159" s="21">
        <v>203</v>
      </c>
      <c r="C159" s="21" t="s">
        <v>692</v>
      </c>
      <c r="D159" s="21" t="s">
        <v>1096</v>
      </c>
      <c r="E159" s="21">
        <v>408</v>
      </c>
      <c r="F159" s="32" t="s">
        <v>1097</v>
      </c>
      <c r="G159" s="53" t="s">
        <v>1101</v>
      </c>
      <c r="H159" s="39" t="s">
        <v>1102</v>
      </c>
      <c r="I159" s="21" t="s">
        <v>958</v>
      </c>
      <c r="J159" s="40"/>
      <c r="K159" s="46">
        <v>500000</v>
      </c>
      <c r="L159" s="21" t="s">
        <v>1100</v>
      </c>
      <c r="M159" s="47">
        <v>375000</v>
      </c>
      <c r="N159" s="46">
        <v>500000</v>
      </c>
      <c r="O159" s="29" t="s">
        <v>88</v>
      </c>
      <c r="P159" s="30"/>
      <c r="Q159" s="31"/>
      <c r="R159" s="31"/>
      <c r="S159" s="31"/>
      <c r="T159" s="31"/>
      <c r="U159" s="227"/>
    </row>
    <row r="160" spans="1:21" ht="99" hidden="1" customHeight="1" x14ac:dyDescent="0.35">
      <c r="A160" s="20" t="s">
        <v>223</v>
      </c>
      <c r="B160" s="26">
        <v>443</v>
      </c>
      <c r="C160" s="21" t="s">
        <v>777</v>
      </c>
      <c r="D160" s="22" t="s">
        <v>778</v>
      </c>
      <c r="E160" s="26">
        <v>168</v>
      </c>
      <c r="F160" s="32" t="s">
        <v>1103</v>
      </c>
      <c r="G160" s="53" t="s">
        <v>1104</v>
      </c>
      <c r="H160" s="54" t="s">
        <v>1105</v>
      </c>
      <c r="I160" s="26" t="s">
        <v>1106</v>
      </c>
      <c r="J160" s="27" t="s">
        <v>1107</v>
      </c>
      <c r="K160" s="27">
        <v>3500000</v>
      </c>
      <c r="L160" s="21" t="s">
        <v>57</v>
      </c>
      <c r="M160" s="28"/>
      <c r="N160" s="27">
        <v>875000</v>
      </c>
      <c r="O160" s="29"/>
      <c r="P160" s="30"/>
      <c r="Q160" s="31"/>
      <c r="R160" s="31"/>
      <c r="S160" s="31"/>
      <c r="T160" s="31"/>
      <c r="U160" s="17"/>
    </row>
    <row r="161" spans="1:24" s="228" customFormat="1" ht="99" hidden="1" customHeight="1" x14ac:dyDescent="0.35">
      <c r="A161" s="20" t="s">
        <v>816</v>
      </c>
      <c r="B161" s="21">
        <v>204</v>
      </c>
      <c r="C161" s="21" t="s">
        <v>742</v>
      </c>
      <c r="D161" s="21" t="s">
        <v>743</v>
      </c>
      <c r="E161" s="21">
        <v>316</v>
      </c>
      <c r="F161" s="32" t="s">
        <v>744</v>
      </c>
      <c r="G161" s="53" t="s">
        <v>1108</v>
      </c>
      <c r="H161" s="54" t="s">
        <v>1109</v>
      </c>
      <c r="I161" s="21" t="s">
        <v>958</v>
      </c>
      <c r="J161" s="40" t="s">
        <v>978</v>
      </c>
      <c r="K161" s="46">
        <v>1500000</v>
      </c>
      <c r="L161" s="21" t="s">
        <v>1100</v>
      </c>
      <c r="M161" s="47">
        <v>1125000</v>
      </c>
      <c r="N161" s="46">
        <v>1500000</v>
      </c>
      <c r="O161" s="29" t="s">
        <v>88</v>
      </c>
      <c r="P161" s="30"/>
      <c r="Q161" s="31"/>
      <c r="R161" s="31"/>
      <c r="S161" s="31" t="s">
        <v>671</v>
      </c>
      <c r="T161" s="31"/>
      <c r="U161" s="227"/>
    </row>
    <row r="162" spans="1:24" s="18" customFormat="1" ht="99" hidden="1" customHeight="1" x14ac:dyDescent="0.35">
      <c r="A162" s="20" t="s">
        <v>816</v>
      </c>
      <c r="B162" s="21">
        <v>205</v>
      </c>
      <c r="C162" s="21" t="s">
        <v>742</v>
      </c>
      <c r="D162" s="26" t="s">
        <v>743</v>
      </c>
      <c r="E162" s="21">
        <v>316</v>
      </c>
      <c r="F162" s="32" t="s">
        <v>744</v>
      </c>
      <c r="G162" s="53" t="s">
        <v>1110</v>
      </c>
      <c r="H162" s="54" t="s">
        <v>1111</v>
      </c>
      <c r="I162" s="21" t="s">
        <v>958</v>
      </c>
      <c r="J162" s="40"/>
      <c r="K162" s="46">
        <v>1200000</v>
      </c>
      <c r="L162" s="21" t="s">
        <v>1100</v>
      </c>
      <c r="M162" s="47">
        <v>900000</v>
      </c>
      <c r="N162" s="46">
        <v>1200000</v>
      </c>
      <c r="O162" s="29" t="s">
        <v>88</v>
      </c>
      <c r="P162" s="30"/>
      <c r="Q162" s="31"/>
      <c r="R162" s="31"/>
      <c r="S162" s="31" t="s">
        <v>671</v>
      </c>
      <c r="T162" s="31"/>
      <c r="U162" s="227"/>
    </row>
    <row r="163" spans="1:24" s="18" customFormat="1" ht="99" hidden="1" customHeight="1" x14ac:dyDescent="0.35">
      <c r="A163" s="20" t="s">
        <v>816</v>
      </c>
      <c r="B163" s="21">
        <v>206</v>
      </c>
      <c r="C163" s="21" t="s">
        <v>742</v>
      </c>
      <c r="D163" s="26" t="s">
        <v>743</v>
      </c>
      <c r="E163" s="21">
        <v>316</v>
      </c>
      <c r="F163" s="32" t="s">
        <v>744</v>
      </c>
      <c r="G163" s="53" t="s">
        <v>1112</v>
      </c>
      <c r="H163" s="54" t="s">
        <v>1113</v>
      </c>
      <c r="I163" s="21" t="s">
        <v>958</v>
      </c>
      <c r="J163" s="40"/>
      <c r="K163" s="46">
        <v>3500000</v>
      </c>
      <c r="L163" s="21" t="s">
        <v>1100</v>
      </c>
      <c r="M163" s="47">
        <v>2625000</v>
      </c>
      <c r="N163" s="46">
        <v>3500000</v>
      </c>
      <c r="O163" s="29" t="s">
        <v>88</v>
      </c>
      <c r="P163" s="30"/>
      <c r="Q163" s="31"/>
      <c r="R163" s="31"/>
      <c r="S163" s="31" t="s">
        <v>671</v>
      </c>
      <c r="T163" s="31"/>
      <c r="U163" s="227"/>
    </row>
    <row r="164" spans="1:24" s="18" customFormat="1" ht="99" hidden="1" customHeight="1" x14ac:dyDescent="0.35">
      <c r="A164" s="20" t="s">
        <v>816</v>
      </c>
      <c r="B164" s="21">
        <v>207</v>
      </c>
      <c r="C164" s="21" t="s">
        <v>742</v>
      </c>
      <c r="D164" s="26" t="s">
        <v>743</v>
      </c>
      <c r="E164" s="21">
        <v>316</v>
      </c>
      <c r="F164" s="32" t="s">
        <v>744</v>
      </c>
      <c r="G164" s="53" t="s">
        <v>1114</v>
      </c>
      <c r="H164" s="54" t="s">
        <v>1115</v>
      </c>
      <c r="I164" s="21" t="s">
        <v>958</v>
      </c>
      <c r="J164" s="40"/>
      <c r="K164" s="46">
        <v>5000000</v>
      </c>
      <c r="L164" s="21" t="s">
        <v>1100</v>
      </c>
      <c r="M164" s="47">
        <v>3750000</v>
      </c>
      <c r="N164" s="46">
        <v>5000000</v>
      </c>
      <c r="O164" s="29" t="s">
        <v>88</v>
      </c>
      <c r="P164" s="30"/>
      <c r="Q164" s="31"/>
      <c r="R164" s="31"/>
      <c r="S164" s="31" t="s">
        <v>671</v>
      </c>
      <c r="T164" s="31"/>
      <c r="U164" s="227"/>
    </row>
    <row r="165" spans="1:24" s="18" customFormat="1" ht="99" hidden="1" customHeight="1" x14ac:dyDescent="0.35">
      <c r="A165" s="20" t="s">
        <v>816</v>
      </c>
      <c r="B165" s="21">
        <v>208</v>
      </c>
      <c r="C165" s="21" t="s">
        <v>692</v>
      </c>
      <c r="D165" s="21" t="s">
        <v>1096</v>
      </c>
      <c r="E165" s="21">
        <v>408</v>
      </c>
      <c r="F165" s="32" t="s">
        <v>1097</v>
      </c>
      <c r="G165" s="53" t="s">
        <v>1116</v>
      </c>
      <c r="H165" s="39" t="s">
        <v>1117</v>
      </c>
      <c r="I165" s="21" t="s">
        <v>958</v>
      </c>
      <c r="J165" s="40"/>
      <c r="K165" s="46">
        <v>150000</v>
      </c>
      <c r="L165" s="21" t="s">
        <v>1100</v>
      </c>
      <c r="M165" s="47">
        <v>112500</v>
      </c>
      <c r="N165" s="46">
        <v>150000</v>
      </c>
      <c r="O165" s="29" t="s">
        <v>88</v>
      </c>
      <c r="P165" s="30"/>
      <c r="Q165" s="31"/>
      <c r="R165" s="31"/>
      <c r="S165" s="31"/>
      <c r="T165" s="31"/>
      <c r="U165" s="227"/>
    </row>
    <row r="166" spans="1:24" ht="140" hidden="1" x14ac:dyDescent="0.35">
      <c r="A166" s="20" t="s">
        <v>93</v>
      </c>
      <c r="B166" s="21">
        <v>423</v>
      </c>
      <c r="C166" s="21" t="s">
        <v>777</v>
      </c>
      <c r="D166" s="21" t="s">
        <v>778</v>
      </c>
      <c r="E166" s="21">
        <v>180</v>
      </c>
      <c r="F166" s="32" t="s">
        <v>1118</v>
      </c>
      <c r="G166" s="53" t="s">
        <v>1119</v>
      </c>
      <c r="H166" s="54" t="s">
        <v>1120</v>
      </c>
      <c r="I166" s="21" t="s">
        <v>93</v>
      </c>
      <c r="J166" s="40" t="s">
        <v>1121</v>
      </c>
      <c r="K166" s="40">
        <v>286320310</v>
      </c>
      <c r="L166" s="21" t="s">
        <v>57</v>
      </c>
      <c r="M166" s="41"/>
      <c r="N166" s="40">
        <v>286320310</v>
      </c>
      <c r="O166" s="29"/>
      <c r="P166" s="30"/>
      <c r="Q166" s="31" t="s">
        <v>672</v>
      </c>
      <c r="R166" s="31"/>
      <c r="S166" s="31"/>
      <c r="T166" s="31"/>
      <c r="U166" s="17"/>
    </row>
    <row r="167" spans="1:24" ht="140" hidden="1" x14ac:dyDescent="0.35">
      <c r="A167" s="20" t="s">
        <v>93</v>
      </c>
      <c r="B167" s="21">
        <v>424</v>
      </c>
      <c r="C167" s="21" t="s">
        <v>777</v>
      </c>
      <c r="D167" s="22" t="s">
        <v>778</v>
      </c>
      <c r="E167" s="21">
        <v>180</v>
      </c>
      <c r="F167" s="32" t="s">
        <v>1118</v>
      </c>
      <c r="G167" s="53" t="s">
        <v>1122</v>
      </c>
      <c r="H167" s="54" t="s">
        <v>1120</v>
      </c>
      <c r="I167" s="21" t="s">
        <v>93</v>
      </c>
      <c r="J167" s="40" t="s">
        <v>1121</v>
      </c>
      <c r="K167" s="40"/>
      <c r="L167" s="21" t="s">
        <v>57</v>
      </c>
      <c r="M167" s="41"/>
      <c r="N167" s="27"/>
      <c r="O167" s="29"/>
      <c r="P167" s="30"/>
      <c r="Q167" s="31" t="s">
        <v>672</v>
      </c>
      <c r="R167" s="31"/>
      <c r="S167" s="31"/>
      <c r="T167" s="31"/>
      <c r="U167" s="17"/>
    </row>
    <row r="168" spans="1:24" ht="84" hidden="1" x14ac:dyDescent="0.35">
      <c r="A168" s="20"/>
      <c r="B168" s="21"/>
      <c r="C168" s="21" t="s">
        <v>777</v>
      </c>
      <c r="D168" s="22" t="s">
        <v>778</v>
      </c>
      <c r="E168" s="21">
        <v>181</v>
      </c>
      <c r="F168" s="32" t="s">
        <v>1123</v>
      </c>
      <c r="G168" s="33"/>
      <c r="H168" s="54"/>
      <c r="I168" s="21"/>
      <c r="J168" s="40"/>
      <c r="K168" s="40"/>
      <c r="L168" s="21"/>
      <c r="M168" s="41"/>
      <c r="N168" s="27"/>
      <c r="O168" s="29"/>
      <c r="P168" s="30"/>
      <c r="Q168" s="31"/>
      <c r="R168" s="31"/>
      <c r="S168" s="31"/>
      <c r="T168" s="31"/>
      <c r="U168" s="17"/>
    </row>
    <row r="169" spans="1:24" s="18" customFormat="1" ht="99" hidden="1" customHeight="1" x14ac:dyDescent="0.35">
      <c r="A169" s="20" t="s">
        <v>816</v>
      </c>
      <c r="B169" s="21">
        <v>209</v>
      </c>
      <c r="C169" s="21" t="s">
        <v>742</v>
      </c>
      <c r="D169" s="26" t="s">
        <v>743</v>
      </c>
      <c r="E169" s="21">
        <v>316</v>
      </c>
      <c r="F169" s="32" t="s">
        <v>744</v>
      </c>
      <c r="G169" s="53" t="s">
        <v>1124</v>
      </c>
      <c r="H169" s="54" t="s">
        <v>1125</v>
      </c>
      <c r="I169" s="21" t="s">
        <v>958</v>
      </c>
      <c r="J169" s="40"/>
      <c r="K169" s="46">
        <v>4000000</v>
      </c>
      <c r="L169" s="21" t="s">
        <v>1126</v>
      </c>
      <c r="M169" s="47">
        <v>3000000</v>
      </c>
      <c r="N169" s="46">
        <v>4000000</v>
      </c>
      <c r="O169" s="29" t="s">
        <v>88</v>
      </c>
      <c r="P169" s="30"/>
      <c r="Q169" s="31"/>
      <c r="R169" s="31"/>
      <c r="S169" s="31" t="s">
        <v>671</v>
      </c>
      <c r="T169" s="31"/>
      <c r="U169" s="227"/>
    </row>
    <row r="170" spans="1:24" s="18" customFormat="1" ht="99" hidden="1" customHeight="1" x14ac:dyDescent="0.35">
      <c r="A170" s="20" t="s">
        <v>816</v>
      </c>
      <c r="B170" s="21">
        <v>210</v>
      </c>
      <c r="C170" s="21" t="s">
        <v>692</v>
      </c>
      <c r="D170" s="26" t="s">
        <v>728</v>
      </c>
      <c r="E170" s="21">
        <v>440</v>
      </c>
      <c r="F170" s="32" t="s">
        <v>757</v>
      </c>
      <c r="G170" s="53" t="s">
        <v>1127</v>
      </c>
      <c r="H170" s="39" t="s">
        <v>1128</v>
      </c>
      <c r="I170" s="21" t="s">
        <v>978</v>
      </c>
      <c r="J170" s="40" t="s">
        <v>816</v>
      </c>
      <c r="K170" s="46">
        <v>1700000</v>
      </c>
      <c r="L170" s="21" t="s">
        <v>1100</v>
      </c>
      <c r="M170" s="47">
        <v>1275000</v>
      </c>
      <c r="N170" s="46">
        <v>1700000</v>
      </c>
      <c r="O170" s="29" t="s">
        <v>88</v>
      </c>
      <c r="P170" s="30"/>
      <c r="Q170" s="31"/>
      <c r="R170" s="31"/>
      <c r="S170" s="31" t="s">
        <v>671</v>
      </c>
      <c r="T170" s="31"/>
      <c r="U170" s="227"/>
    </row>
    <row r="171" spans="1:24" ht="99" hidden="1" customHeight="1" x14ac:dyDescent="0.35">
      <c r="A171" s="20"/>
      <c r="B171" s="21"/>
      <c r="C171" s="21" t="s">
        <v>777</v>
      </c>
      <c r="D171" s="22" t="s">
        <v>778</v>
      </c>
      <c r="E171" s="21">
        <v>183</v>
      </c>
      <c r="F171" s="64" t="s">
        <v>1129</v>
      </c>
      <c r="G171" s="33"/>
      <c r="H171" s="33"/>
      <c r="I171" s="21"/>
      <c r="J171" s="40"/>
      <c r="K171" s="40"/>
      <c r="L171" s="21"/>
      <c r="M171" s="41"/>
      <c r="N171" s="27"/>
      <c r="O171" s="29"/>
      <c r="P171" s="30"/>
      <c r="Q171" s="31"/>
      <c r="R171" s="31"/>
      <c r="S171" s="31"/>
      <c r="T171" s="31"/>
      <c r="U171" s="17"/>
    </row>
    <row r="172" spans="1:24" s="18" customFormat="1" ht="99" hidden="1" customHeight="1" x14ac:dyDescent="0.35">
      <c r="A172" s="20" t="s">
        <v>816</v>
      </c>
      <c r="B172" s="21">
        <v>211</v>
      </c>
      <c r="C172" s="21" t="s">
        <v>742</v>
      </c>
      <c r="D172" s="26" t="s">
        <v>743</v>
      </c>
      <c r="E172" s="21">
        <v>317</v>
      </c>
      <c r="F172" s="64" t="s">
        <v>1130</v>
      </c>
      <c r="G172" s="53" t="s">
        <v>1131</v>
      </c>
      <c r="H172" s="54" t="s">
        <v>1132</v>
      </c>
      <c r="I172" s="21" t="s">
        <v>978</v>
      </c>
      <c r="J172" s="40"/>
      <c r="K172" s="46">
        <v>3000000</v>
      </c>
      <c r="L172" s="21" t="s">
        <v>1014</v>
      </c>
      <c r="M172" s="47">
        <v>2250000</v>
      </c>
      <c r="N172" s="46">
        <v>3000000</v>
      </c>
      <c r="O172" s="29" t="s">
        <v>88</v>
      </c>
      <c r="P172" s="30"/>
      <c r="Q172" s="31"/>
      <c r="R172" s="31"/>
      <c r="S172" s="31" t="s">
        <v>671</v>
      </c>
      <c r="T172" s="31"/>
      <c r="U172" s="227"/>
      <c r="X172" s="227">
        <f>N172+N174+N180+N184+N186+N187+N218+N233+N234+N235+N247+N371+N372+N393+N394+N396+N398++N399+N401+N429</f>
        <v>630318199</v>
      </c>
    </row>
    <row r="173" spans="1:24" ht="99" hidden="1" customHeight="1" x14ac:dyDescent="0.35">
      <c r="A173" s="20" t="s">
        <v>104</v>
      </c>
      <c r="B173" s="21">
        <v>66</v>
      </c>
      <c r="C173" s="21" t="s">
        <v>683</v>
      </c>
      <c r="D173" s="21" t="s">
        <v>781</v>
      </c>
      <c r="E173" s="21">
        <v>199</v>
      </c>
      <c r="F173" s="32" t="s">
        <v>863</v>
      </c>
      <c r="G173" s="53" t="s">
        <v>1133</v>
      </c>
      <c r="H173" s="54" t="s">
        <v>400</v>
      </c>
      <c r="I173" s="21" t="s">
        <v>104</v>
      </c>
      <c r="J173" s="40" t="s">
        <v>109</v>
      </c>
      <c r="K173" s="40">
        <v>70000000</v>
      </c>
      <c r="L173" s="21" t="s">
        <v>58</v>
      </c>
      <c r="M173" s="41">
        <v>49000000</v>
      </c>
      <c r="N173" s="27">
        <v>35000000</v>
      </c>
      <c r="O173" s="29"/>
      <c r="P173" s="30"/>
      <c r="Q173" s="31" t="s">
        <v>672</v>
      </c>
      <c r="R173" s="31"/>
      <c r="S173" s="31"/>
      <c r="T173" s="31"/>
      <c r="U173" s="17"/>
    </row>
    <row r="174" spans="1:24" s="228" customFormat="1" ht="99" hidden="1" customHeight="1" x14ac:dyDescent="0.35">
      <c r="A174" s="20" t="s">
        <v>816</v>
      </c>
      <c r="B174" s="21">
        <v>213</v>
      </c>
      <c r="C174" s="21" t="s">
        <v>692</v>
      </c>
      <c r="D174" s="26" t="s">
        <v>728</v>
      </c>
      <c r="E174" s="21">
        <v>440</v>
      </c>
      <c r="F174" s="32" t="s">
        <v>757</v>
      </c>
      <c r="G174" s="53" t="s">
        <v>1134</v>
      </c>
      <c r="H174" s="39" t="s">
        <v>1135</v>
      </c>
      <c r="I174" s="21" t="s">
        <v>990</v>
      </c>
      <c r="J174" s="40"/>
      <c r="K174" s="46">
        <v>3965234</v>
      </c>
      <c r="L174" s="21" t="s">
        <v>1126</v>
      </c>
      <c r="M174" s="47">
        <v>2973925.5</v>
      </c>
      <c r="N174" s="46">
        <v>3965234</v>
      </c>
      <c r="O174" s="29" t="s">
        <v>88</v>
      </c>
      <c r="P174" s="30"/>
      <c r="Q174" s="31"/>
      <c r="R174" s="31"/>
      <c r="S174" s="31" t="s">
        <v>671</v>
      </c>
      <c r="T174" s="31"/>
      <c r="U174" s="227"/>
    </row>
    <row r="175" spans="1:24" s="18" customFormat="1" ht="99" hidden="1" customHeight="1" x14ac:dyDescent="0.35">
      <c r="A175" s="20" t="s">
        <v>816</v>
      </c>
      <c r="B175" s="21">
        <v>214</v>
      </c>
      <c r="C175" s="21" t="s">
        <v>692</v>
      </c>
      <c r="D175" s="26" t="s">
        <v>728</v>
      </c>
      <c r="E175" s="21">
        <v>440</v>
      </c>
      <c r="F175" s="32" t="s">
        <v>757</v>
      </c>
      <c r="G175" s="53" t="s">
        <v>1136</v>
      </c>
      <c r="H175" s="39" t="s">
        <v>1137</v>
      </c>
      <c r="I175" s="21" t="s">
        <v>990</v>
      </c>
      <c r="J175" s="40"/>
      <c r="K175" s="46">
        <v>2704200</v>
      </c>
      <c r="L175" s="21" t="s">
        <v>1014</v>
      </c>
      <c r="M175" s="47">
        <v>2028150</v>
      </c>
      <c r="N175" s="84">
        <v>2704200</v>
      </c>
      <c r="O175" s="29" t="s">
        <v>88</v>
      </c>
      <c r="P175" s="30"/>
      <c r="Q175" s="31"/>
      <c r="R175" s="31"/>
      <c r="S175" s="31"/>
      <c r="T175" s="31"/>
      <c r="U175" s="227"/>
    </row>
    <row r="176" spans="1:24" s="18" customFormat="1" ht="99" hidden="1" customHeight="1" x14ac:dyDescent="0.35">
      <c r="A176" s="20" t="s">
        <v>816</v>
      </c>
      <c r="B176" s="21">
        <v>215</v>
      </c>
      <c r="C176" s="21" t="s">
        <v>692</v>
      </c>
      <c r="D176" s="26" t="s">
        <v>728</v>
      </c>
      <c r="E176" s="21">
        <v>440</v>
      </c>
      <c r="F176" s="32" t="s">
        <v>757</v>
      </c>
      <c r="G176" s="53" t="s">
        <v>1138</v>
      </c>
      <c r="H176" s="39" t="s">
        <v>1139</v>
      </c>
      <c r="I176" s="21" t="s">
        <v>990</v>
      </c>
      <c r="J176" s="40"/>
      <c r="K176" s="46">
        <v>1645000</v>
      </c>
      <c r="L176" s="21" t="s">
        <v>1100</v>
      </c>
      <c r="M176" s="47">
        <v>1233750</v>
      </c>
      <c r="N176" s="46">
        <v>1645000</v>
      </c>
      <c r="O176" s="29" t="s">
        <v>88</v>
      </c>
      <c r="P176" s="30"/>
      <c r="Q176" s="31"/>
      <c r="R176" s="31"/>
      <c r="S176" s="31"/>
      <c r="T176" s="31"/>
      <c r="U176" s="227"/>
    </row>
    <row r="177" spans="1:21" ht="99" hidden="1" customHeight="1" x14ac:dyDescent="0.35">
      <c r="A177" s="20" t="s">
        <v>82</v>
      </c>
      <c r="B177" s="21">
        <v>36</v>
      </c>
      <c r="C177" s="21" t="s">
        <v>683</v>
      </c>
      <c r="D177" s="21" t="s">
        <v>781</v>
      </c>
      <c r="E177" s="21">
        <v>200</v>
      </c>
      <c r="F177" s="32" t="s">
        <v>782</v>
      </c>
      <c r="G177" s="53" t="s">
        <v>1140</v>
      </c>
      <c r="H177" s="54" t="s">
        <v>1141</v>
      </c>
      <c r="I177" s="21" t="s">
        <v>82</v>
      </c>
      <c r="J177" s="40"/>
      <c r="K177" s="40">
        <v>10000000</v>
      </c>
      <c r="L177" s="21" t="s">
        <v>57</v>
      </c>
      <c r="M177" s="41"/>
      <c r="N177" s="27">
        <v>5000000</v>
      </c>
      <c r="O177" s="29"/>
      <c r="P177" s="30"/>
      <c r="Q177" s="31" t="s">
        <v>741</v>
      </c>
      <c r="R177" s="31"/>
      <c r="S177" s="31"/>
      <c r="T177" s="31"/>
      <c r="U177" s="17"/>
    </row>
    <row r="178" spans="1:21" ht="99" hidden="1" customHeight="1" x14ac:dyDescent="0.35">
      <c r="A178" s="20" t="s">
        <v>104</v>
      </c>
      <c r="B178" s="21">
        <v>70</v>
      </c>
      <c r="C178" s="21" t="s">
        <v>683</v>
      </c>
      <c r="D178" s="21" t="s">
        <v>781</v>
      </c>
      <c r="E178" s="21">
        <v>200</v>
      </c>
      <c r="F178" s="32" t="s">
        <v>782</v>
      </c>
      <c r="G178" s="53" t="s">
        <v>1142</v>
      </c>
      <c r="H178" s="54" t="s">
        <v>1143</v>
      </c>
      <c r="I178" s="21" t="s">
        <v>104</v>
      </c>
      <c r="J178" s="40" t="s">
        <v>93</v>
      </c>
      <c r="K178" s="40">
        <v>30000000</v>
      </c>
      <c r="L178" s="21" t="s">
        <v>58</v>
      </c>
      <c r="M178" s="41">
        <v>21000000</v>
      </c>
      <c r="N178" s="40">
        <v>15000000</v>
      </c>
      <c r="O178" s="29"/>
      <c r="P178" s="30"/>
      <c r="Q178" s="31" t="s">
        <v>672</v>
      </c>
      <c r="R178" s="31"/>
      <c r="S178" s="31"/>
      <c r="T178" s="31"/>
      <c r="U178" s="17"/>
    </row>
    <row r="179" spans="1:21" ht="99" hidden="1" customHeight="1" x14ac:dyDescent="0.35">
      <c r="A179" s="20" t="s">
        <v>104</v>
      </c>
      <c r="B179" s="21">
        <v>73</v>
      </c>
      <c r="C179" s="21" t="s">
        <v>683</v>
      </c>
      <c r="D179" s="21" t="s">
        <v>781</v>
      </c>
      <c r="E179" s="21">
        <v>201</v>
      </c>
      <c r="F179" s="32" t="s">
        <v>1144</v>
      </c>
      <c r="G179" s="53" t="s">
        <v>1145</v>
      </c>
      <c r="H179" s="54" t="s">
        <v>1146</v>
      </c>
      <c r="I179" s="21" t="s">
        <v>104</v>
      </c>
      <c r="J179" s="40"/>
      <c r="K179" s="40">
        <v>250000000</v>
      </c>
      <c r="L179" s="21" t="s">
        <v>57</v>
      </c>
      <c r="M179" s="41"/>
      <c r="N179" s="27">
        <v>125000000</v>
      </c>
      <c r="O179" s="29"/>
      <c r="P179" s="30"/>
      <c r="Q179" s="31"/>
      <c r="R179" s="31"/>
      <c r="S179" s="31"/>
      <c r="T179" s="31"/>
      <c r="U179" s="17"/>
    </row>
    <row r="180" spans="1:21" s="18" customFormat="1" ht="99" hidden="1" customHeight="1" x14ac:dyDescent="0.35">
      <c r="A180" s="20" t="s">
        <v>816</v>
      </c>
      <c r="B180" s="21">
        <v>216</v>
      </c>
      <c r="C180" s="21" t="s">
        <v>692</v>
      </c>
      <c r="D180" s="26" t="s">
        <v>728</v>
      </c>
      <c r="E180" s="21">
        <v>440</v>
      </c>
      <c r="F180" s="32" t="s">
        <v>757</v>
      </c>
      <c r="G180" s="53" t="s">
        <v>1147</v>
      </c>
      <c r="H180" s="39" t="s">
        <v>1148</v>
      </c>
      <c r="I180" s="21" t="s">
        <v>990</v>
      </c>
      <c r="J180" s="40"/>
      <c r="K180" s="46">
        <v>3000000</v>
      </c>
      <c r="L180" s="21" t="s">
        <v>1100</v>
      </c>
      <c r="M180" s="47">
        <v>2250000</v>
      </c>
      <c r="N180" s="46">
        <v>3000000</v>
      </c>
      <c r="O180" s="29" t="s">
        <v>88</v>
      </c>
      <c r="P180" s="30"/>
      <c r="Q180" s="31"/>
      <c r="R180" s="31"/>
      <c r="S180" s="31"/>
      <c r="T180" s="31"/>
      <c r="U180" s="227"/>
    </row>
    <row r="181" spans="1:21" s="18" customFormat="1" ht="99" hidden="1" customHeight="1" x14ac:dyDescent="0.35">
      <c r="A181" s="20" t="s">
        <v>816</v>
      </c>
      <c r="B181" s="21">
        <v>217</v>
      </c>
      <c r="C181" s="21" t="s">
        <v>692</v>
      </c>
      <c r="D181" s="26" t="s">
        <v>728</v>
      </c>
      <c r="E181" s="21">
        <v>440</v>
      </c>
      <c r="F181" s="32" t="s">
        <v>757</v>
      </c>
      <c r="G181" s="53" t="s">
        <v>1149</v>
      </c>
      <c r="H181" s="39" t="s">
        <v>1150</v>
      </c>
      <c r="I181" s="21" t="s">
        <v>990</v>
      </c>
      <c r="J181" s="40"/>
      <c r="K181" s="46">
        <v>800000</v>
      </c>
      <c r="L181" s="21" t="s">
        <v>1100</v>
      </c>
      <c r="M181" s="47">
        <v>600000</v>
      </c>
      <c r="N181" s="46">
        <v>800000</v>
      </c>
      <c r="O181" s="29" t="s">
        <v>88</v>
      </c>
      <c r="P181" s="30"/>
      <c r="Q181" s="31"/>
      <c r="R181" s="31"/>
      <c r="S181" s="31"/>
      <c r="T181" s="31"/>
      <c r="U181" s="227"/>
    </row>
    <row r="182" spans="1:21" ht="99" hidden="1" customHeight="1" x14ac:dyDescent="0.35">
      <c r="A182" s="20" t="s">
        <v>82</v>
      </c>
      <c r="B182" s="21">
        <v>38</v>
      </c>
      <c r="C182" s="21" t="s">
        <v>683</v>
      </c>
      <c r="D182" s="21" t="s">
        <v>781</v>
      </c>
      <c r="E182" s="21">
        <v>203</v>
      </c>
      <c r="F182" s="32" t="s">
        <v>792</v>
      </c>
      <c r="G182" s="53" t="s">
        <v>1151</v>
      </c>
      <c r="H182" s="54" t="s">
        <v>1152</v>
      </c>
      <c r="I182" s="21" t="s">
        <v>82</v>
      </c>
      <c r="J182" s="40"/>
      <c r="K182" s="40">
        <v>3500000</v>
      </c>
      <c r="L182" s="21" t="s">
        <v>57</v>
      </c>
      <c r="M182" s="41"/>
      <c r="N182" s="40">
        <v>3500000</v>
      </c>
      <c r="O182" s="29"/>
      <c r="P182" s="30"/>
      <c r="Q182" s="31" t="s">
        <v>672</v>
      </c>
      <c r="R182" s="31"/>
      <c r="S182" s="31"/>
      <c r="T182" s="31"/>
      <c r="U182" s="17"/>
    </row>
    <row r="183" spans="1:21" ht="99" hidden="1" customHeight="1" x14ac:dyDescent="0.35">
      <c r="A183" s="20" t="s">
        <v>82</v>
      </c>
      <c r="B183" s="21">
        <v>46</v>
      </c>
      <c r="C183" s="21" t="s">
        <v>683</v>
      </c>
      <c r="D183" s="21" t="s">
        <v>781</v>
      </c>
      <c r="E183" s="21">
        <v>203</v>
      </c>
      <c r="F183" s="32" t="s">
        <v>792</v>
      </c>
      <c r="G183" s="53" t="s">
        <v>1153</v>
      </c>
      <c r="H183" s="54" t="s">
        <v>1154</v>
      </c>
      <c r="I183" s="21" t="s">
        <v>82</v>
      </c>
      <c r="J183" s="40"/>
      <c r="K183" s="40">
        <v>500000</v>
      </c>
      <c r="L183" s="21" t="s">
        <v>57</v>
      </c>
      <c r="M183" s="41"/>
      <c r="N183" s="40">
        <v>500000</v>
      </c>
      <c r="O183" s="29"/>
      <c r="P183" s="30"/>
      <c r="Q183" s="31" t="s">
        <v>672</v>
      </c>
      <c r="R183" s="31"/>
      <c r="S183" s="31"/>
      <c r="T183" s="31"/>
      <c r="U183" s="17"/>
    </row>
    <row r="184" spans="1:21" s="18" customFormat="1" ht="99" hidden="1" customHeight="1" x14ac:dyDescent="0.35">
      <c r="A184" s="20" t="s">
        <v>816</v>
      </c>
      <c r="B184" s="21">
        <v>218</v>
      </c>
      <c r="C184" s="21" t="s">
        <v>692</v>
      </c>
      <c r="D184" s="26" t="s">
        <v>728</v>
      </c>
      <c r="E184" s="21">
        <v>440</v>
      </c>
      <c r="F184" s="32" t="s">
        <v>757</v>
      </c>
      <c r="G184" s="53" t="s">
        <v>1155</v>
      </c>
      <c r="H184" s="39" t="s">
        <v>1156</v>
      </c>
      <c r="I184" s="21" t="s">
        <v>990</v>
      </c>
      <c r="J184" s="40"/>
      <c r="K184" s="46">
        <v>991116</v>
      </c>
      <c r="L184" s="21" t="s">
        <v>1126</v>
      </c>
      <c r="M184" s="47">
        <v>743337</v>
      </c>
      <c r="N184" s="46">
        <v>991116</v>
      </c>
      <c r="O184" s="29" t="s">
        <v>88</v>
      </c>
      <c r="P184" s="30"/>
      <c r="Q184" s="31"/>
      <c r="R184" s="31"/>
      <c r="S184" s="31" t="s">
        <v>671</v>
      </c>
      <c r="T184" s="31"/>
      <c r="U184" s="227"/>
    </row>
    <row r="185" spans="1:21" ht="99" hidden="1" customHeight="1" x14ac:dyDescent="0.35">
      <c r="A185" s="20" t="s">
        <v>104</v>
      </c>
      <c r="B185" s="21">
        <v>75</v>
      </c>
      <c r="C185" s="21" t="s">
        <v>683</v>
      </c>
      <c r="D185" s="21" t="s">
        <v>781</v>
      </c>
      <c r="E185" s="21">
        <v>203</v>
      </c>
      <c r="F185" s="32" t="s">
        <v>792</v>
      </c>
      <c r="G185" s="53" t="s">
        <v>1157</v>
      </c>
      <c r="H185" s="54" t="s">
        <v>252</v>
      </c>
      <c r="I185" s="21" t="s">
        <v>104</v>
      </c>
      <c r="J185" s="40" t="s">
        <v>253</v>
      </c>
      <c r="K185" s="40">
        <v>87100000</v>
      </c>
      <c r="L185" s="21" t="s">
        <v>58</v>
      </c>
      <c r="M185" s="41">
        <v>60970000</v>
      </c>
      <c r="N185" s="27">
        <v>10000000</v>
      </c>
      <c r="O185" s="29"/>
      <c r="P185" s="30"/>
      <c r="Q185" s="31" t="s">
        <v>672</v>
      </c>
      <c r="R185" s="31"/>
      <c r="S185" s="31"/>
      <c r="T185" s="31"/>
      <c r="U185" s="17"/>
    </row>
    <row r="186" spans="1:21" s="18" customFormat="1" ht="99" hidden="1" customHeight="1" x14ac:dyDescent="0.35">
      <c r="A186" s="20" t="s">
        <v>816</v>
      </c>
      <c r="B186" s="21">
        <v>219</v>
      </c>
      <c r="C186" s="21" t="s">
        <v>692</v>
      </c>
      <c r="D186" s="26" t="s">
        <v>728</v>
      </c>
      <c r="E186" s="21">
        <v>440</v>
      </c>
      <c r="F186" s="32" t="s">
        <v>757</v>
      </c>
      <c r="G186" s="53" t="s">
        <v>1158</v>
      </c>
      <c r="H186" s="39" t="s">
        <v>1159</v>
      </c>
      <c r="I186" s="21" t="s">
        <v>990</v>
      </c>
      <c r="J186" s="40"/>
      <c r="K186" s="46">
        <v>2030080</v>
      </c>
      <c r="L186" s="21" t="s">
        <v>1100</v>
      </c>
      <c r="M186" s="47">
        <v>1522560</v>
      </c>
      <c r="N186" s="46">
        <v>2030080</v>
      </c>
      <c r="O186" s="29" t="s">
        <v>88</v>
      </c>
      <c r="P186" s="30"/>
      <c r="Q186" s="31"/>
      <c r="R186" s="31"/>
      <c r="S186" s="31"/>
      <c r="T186" s="31"/>
      <c r="U186" s="227"/>
    </row>
    <row r="187" spans="1:21" s="18" customFormat="1" ht="99" hidden="1" customHeight="1" x14ac:dyDescent="0.35">
      <c r="A187" s="20" t="s">
        <v>816</v>
      </c>
      <c r="B187" s="21">
        <v>220</v>
      </c>
      <c r="C187" s="21" t="s">
        <v>692</v>
      </c>
      <c r="D187" s="26" t="s">
        <v>728</v>
      </c>
      <c r="E187" s="21">
        <v>440</v>
      </c>
      <c r="F187" s="32" t="s">
        <v>757</v>
      </c>
      <c r="G187" s="53" t="s">
        <v>1160</v>
      </c>
      <c r="H187" s="39" t="s">
        <v>1161</v>
      </c>
      <c r="I187" s="21" t="s">
        <v>990</v>
      </c>
      <c r="J187" s="40"/>
      <c r="K187" s="46">
        <v>1400000</v>
      </c>
      <c r="L187" s="21" t="s">
        <v>1126</v>
      </c>
      <c r="M187" s="47">
        <v>1050000</v>
      </c>
      <c r="N187" s="46">
        <v>1400000</v>
      </c>
      <c r="O187" s="29" t="s">
        <v>88</v>
      </c>
      <c r="P187" s="30"/>
      <c r="Q187" s="31"/>
      <c r="R187" s="31"/>
      <c r="S187" s="31"/>
      <c r="T187" s="31"/>
      <c r="U187" s="227"/>
    </row>
    <row r="188" spans="1:21" ht="99" hidden="1" customHeight="1" x14ac:dyDescent="0.35">
      <c r="A188" s="20" t="s">
        <v>104</v>
      </c>
      <c r="B188" s="21">
        <v>78</v>
      </c>
      <c r="C188" s="21" t="s">
        <v>683</v>
      </c>
      <c r="D188" s="21" t="s">
        <v>781</v>
      </c>
      <c r="E188" s="21">
        <v>204</v>
      </c>
      <c r="F188" s="32" t="s">
        <v>897</v>
      </c>
      <c r="G188" s="53" t="s">
        <v>1162</v>
      </c>
      <c r="H188" s="54" t="s">
        <v>1163</v>
      </c>
      <c r="I188" s="21" t="s">
        <v>104</v>
      </c>
      <c r="J188" s="40"/>
      <c r="K188" s="40">
        <v>7000000</v>
      </c>
      <c r="L188" s="21" t="s">
        <v>57</v>
      </c>
      <c r="M188" s="41"/>
      <c r="N188" s="40">
        <v>7000000</v>
      </c>
      <c r="O188" s="29"/>
      <c r="P188" s="30"/>
      <c r="Q188" s="31"/>
      <c r="R188" s="31"/>
      <c r="S188" s="31"/>
      <c r="T188" s="31"/>
      <c r="U188" s="17"/>
    </row>
    <row r="189" spans="1:21" s="289" customFormat="1" ht="99" customHeight="1" x14ac:dyDescent="0.35">
      <c r="A189" s="281"/>
      <c r="B189" s="282"/>
      <c r="C189" s="282" t="s">
        <v>683</v>
      </c>
      <c r="D189" s="282" t="s">
        <v>781</v>
      </c>
      <c r="E189" s="282">
        <v>205</v>
      </c>
      <c r="F189" s="283" t="s">
        <v>1164</v>
      </c>
      <c r="G189" s="284"/>
      <c r="H189" s="285"/>
      <c r="I189" s="282"/>
      <c r="J189" s="286"/>
      <c r="K189" s="40"/>
      <c r="L189" s="282"/>
      <c r="M189" s="41"/>
      <c r="N189" s="286"/>
      <c r="O189" s="287"/>
      <c r="P189" s="30"/>
      <c r="Q189" s="31"/>
      <c r="R189" s="31"/>
      <c r="S189" s="31"/>
      <c r="T189" s="31"/>
      <c r="U189" s="288"/>
    </row>
    <row r="190" spans="1:21" ht="99" hidden="1" customHeight="1" x14ac:dyDescent="0.35">
      <c r="A190" s="20" t="s">
        <v>82</v>
      </c>
      <c r="B190" s="21">
        <v>40</v>
      </c>
      <c r="C190" s="21" t="s">
        <v>683</v>
      </c>
      <c r="D190" s="21" t="s">
        <v>781</v>
      </c>
      <c r="E190" s="21">
        <v>206</v>
      </c>
      <c r="F190" s="32" t="s">
        <v>796</v>
      </c>
      <c r="G190" s="53" t="s">
        <v>1165</v>
      </c>
      <c r="H190" s="54" t="s">
        <v>1166</v>
      </c>
      <c r="I190" s="21" t="s">
        <v>82</v>
      </c>
      <c r="J190" s="40"/>
      <c r="K190" s="40">
        <v>218000000</v>
      </c>
      <c r="L190" s="21" t="s">
        <v>57</v>
      </c>
      <c r="M190" s="41"/>
      <c r="N190" s="40">
        <v>218000000</v>
      </c>
      <c r="O190" s="29"/>
      <c r="P190" s="30"/>
      <c r="Q190" s="31" t="s">
        <v>672</v>
      </c>
      <c r="R190" s="31"/>
      <c r="S190" s="31"/>
      <c r="T190" s="31"/>
      <c r="U190" s="17"/>
    </row>
    <row r="191" spans="1:21" s="18" customFormat="1" ht="99" hidden="1" customHeight="1" x14ac:dyDescent="0.35">
      <c r="A191" s="20" t="s">
        <v>816</v>
      </c>
      <c r="B191" s="21">
        <v>221</v>
      </c>
      <c r="C191" s="21" t="s">
        <v>692</v>
      </c>
      <c r="D191" s="26" t="s">
        <v>728</v>
      </c>
      <c r="E191" s="21">
        <v>440</v>
      </c>
      <c r="F191" s="32" t="s">
        <v>757</v>
      </c>
      <c r="G191" s="53" t="s">
        <v>1167</v>
      </c>
      <c r="H191" s="87" t="s">
        <v>1168</v>
      </c>
      <c r="I191" s="21" t="s">
        <v>990</v>
      </c>
      <c r="J191" s="40"/>
      <c r="K191" s="88">
        <v>17000000</v>
      </c>
      <c r="L191" s="21" t="s">
        <v>1126</v>
      </c>
      <c r="M191" s="47">
        <v>12750000</v>
      </c>
      <c r="N191" s="88">
        <v>17000000</v>
      </c>
      <c r="O191" s="29" t="s">
        <v>88</v>
      </c>
      <c r="P191" s="30"/>
      <c r="Q191" s="31"/>
      <c r="R191" s="31"/>
      <c r="S191" s="31"/>
      <c r="T191" s="31"/>
      <c r="U191" s="227"/>
    </row>
    <row r="192" spans="1:21" s="18" customFormat="1" ht="99" hidden="1" customHeight="1" x14ac:dyDescent="0.35">
      <c r="A192" s="20" t="s">
        <v>816</v>
      </c>
      <c r="B192" s="21">
        <v>222</v>
      </c>
      <c r="C192" s="21" t="s">
        <v>692</v>
      </c>
      <c r="D192" s="26" t="s">
        <v>728</v>
      </c>
      <c r="E192" s="21">
        <v>440</v>
      </c>
      <c r="F192" s="32" t="s">
        <v>757</v>
      </c>
      <c r="G192" s="53" t="s">
        <v>1169</v>
      </c>
      <c r="H192" s="87" t="s">
        <v>1170</v>
      </c>
      <c r="I192" s="21" t="s">
        <v>990</v>
      </c>
      <c r="J192" s="40" t="s">
        <v>1171</v>
      </c>
      <c r="K192" s="46">
        <v>13176400</v>
      </c>
      <c r="L192" s="21" t="s">
        <v>1126</v>
      </c>
      <c r="M192" s="47">
        <v>9882300</v>
      </c>
      <c r="N192" s="46">
        <v>13176400</v>
      </c>
      <c r="O192" s="29" t="s">
        <v>88</v>
      </c>
      <c r="P192" s="30"/>
      <c r="Q192" s="31"/>
      <c r="R192" s="31"/>
      <c r="S192" s="31"/>
      <c r="T192" s="31"/>
      <c r="U192" s="227"/>
    </row>
    <row r="193" spans="1:21" s="18" customFormat="1" ht="99" hidden="1" customHeight="1" x14ac:dyDescent="0.35">
      <c r="A193" s="20" t="s">
        <v>816</v>
      </c>
      <c r="B193" s="21">
        <v>223</v>
      </c>
      <c r="C193" s="21" t="s">
        <v>692</v>
      </c>
      <c r="D193" s="26" t="s">
        <v>728</v>
      </c>
      <c r="E193" s="21">
        <v>440</v>
      </c>
      <c r="F193" s="32" t="s">
        <v>757</v>
      </c>
      <c r="G193" s="53" t="s">
        <v>1172</v>
      </c>
      <c r="H193" s="39" t="s">
        <v>1173</v>
      </c>
      <c r="I193" s="21" t="s">
        <v>990</v>
      </c>
      <c r="J193" s="40"/>
      <c r="K193" s="46">
        <v>20000000</v>
      </c>
      <c r="L193" s="21" t="s">
        <v>1126</v>
      </c>
      <c r="M193" s="47">
        <v>15000000</v>
      </c>
      <c r="N193" s="46">
        <v>20000000</v>
      </c>
      <c r="O193" s="29" t="s">
        <v>88</v>
      </c>
      <c r="P193" s="30"/>
      <c r="Q193" s="31"/>
      <c r="R193" s="31"/>
      <c r="S193" s="31" t="s">
        <v>671</v>
      </c>
      <c r="T193" s="31"/>
      <c r="U193" s="227"/>
    </row>
    <row r="194" spans="1:21" ht="99" hidden="1" customHeight="1" x14ac:dyDescent="0.35">
      <c r="A194" s="20" t="s">
        <v>104</v>
      </c>
      <c r="B194" s="21">
        <v>68</v>
      </c>
      <c r="C194" s="21" t="s">
        <v>683</v>
      </c>
      <c r="D194" s="21" t="s">
        <v>781</v>
      </c>
      <c r="E194" s="21">
        <v>206</v>
      </c>
      <c r="F194" s="32" t="s">
        <v>796</v>
      </c>
      <c r="G194" s="53" t="s">
        <v>1174</v>
      </c>
      <c r="H194" s="54" t="s">
        <v>1175</v>
      </c>
      <c r="I194" s="21" t="s">
        <v>104</v>
      </c>
      <c r="J194" s="40" t="s">
        <v>1176</v>
      </c>
      <c r="K194" s="40">
        <v>75000000</v>
      </c>
      <c r="L194" s="21" t="s">
        <v>58</v>
      </c>
      <c r="M194" s="41">
        <v>67500000</v>
      </c>
      <c r="N194" s="27">
        <v>18750000</v>
      </c>
      <c r="O194" s="29"/>
      <c r="P194" s="30"/>
      <c r="Q194" s="31" t="s">
        <v>741</v>
      </c>
      <c r="R194" s="31"/>
      <c r="S194" s="31"/>
      <c r="T194" s="31"/>
      <c r="U194" s="17"/>
    </row>
    <row r="195" spans="1:21" ht="99" hidden="1" customHeight="1" x14ac:dyDescent="0.35">
      <c r="A195" s="20" t="s">
        <v>104</v>
      </c>
      <c r="B195" s="21">
        <v>69</v>
      </c>
      <c r="C195" s="21" t="s">
        <v>683</v>
      </c>
      <c r="D195" s="21" t="s">
        <v>781</v>
      </c>
      <c r="E195" s="21">
        <v>206</v>
      </c>
      <c r="F195" s="32" t="s">
        <v>796</v>
      </c>
      <c r="G195" s="53" t="s">
        <v>1177</v>
      </c>
      <c r="H195" s="54" t="s">
        <v>1175</v>
      </c>
      <c r="I195" s="21" t="s">
        <v>104</v>
      </c>
      <c r="J195" s="40" t="s">
        <v>1176</v>
      </c>
      <c r="K195" s="40">
        <v>150000000</v>
      </c>
      <c r="L195" s="21" t="s">
        <v>58</v>
      </c>
      <c r="M195" s="41">
        <v>135000000</v>
      </c>
      <c r="N195" s="27">
        <v>37500000</v>
      </c>
      <c r="O195" s="29"/>
      <c r="P195" s="30"/>
      <c r="Q195" s="31" t="s">
        <v>741</v>
      </c>
      <c r="R195" s="31"/>
      <c r="S195" s="31"/>
      <c r="T195" s="31"/>
      <c r="U195" s="17"/>
    </row>
    <row r="196" spans="1:21" ht="99" hidden="1" customHeight="1" x14ac:dyDescent="0.35">
      <c r="A196" s="20" t="s">
        <v>104</v>
      </c>
      <c r="B196" s="21">
        <v>80</v>
      </c>
      <c r="C196" s="21" t="s">
        <v>683</v>
      </c>
      <c r="D196" s="21" t="s">
        <v>781</v>
      </c>
      <c r="E196" s="21">
        <v>206</v>
      </c>
      <c r="F196" s="32" t="s">
        <v>796</v>
      </c>
      <c r="G196" s="53" t="s">
        <v>1178</v>
      </c>
      <c r="H196" s="54" t="s">
        <v>1179</v>
      </c>
      <c r="I196" s="21" t="s">
        <v>104</v>
      </c>
      <c r="J196" s="40"/>
      <c r="K196" s="40">
        <v>50000000</v>
      </c>
      <c r="L196" s="21" t="s">
        <v>58</v>
      </c>
      <c r="M196" s="41">
        <v>35000000</v>
      </c>
      <c r="N196" s="40">
        <v>50000000</v>
      </c>
      <c r="O196" s="29"/>
      <c r="P196" s="30"/>
      <c r="Q196" s="31" t="s">
        <v>741</v>
      </c>
      <c r="R196" s="31"/>
      <c r="S196" s="31"/>
      <c r="T196" s="31"/>
      <c r="U196" s="17"/>
    </row>
    <row r="197" spans="1:21" ht="99" hidden="1" customHeight="1" x14ac:dyDescent="0.35">
      <c r="A197" s="20" t="s">
        <v>104</v>
      </c>
      <c r="B197" s="21">
        <v>83</v>
      </c>
      <c r="C197" s="21" t="s">
        <v>683</v>
      </c>
      <c r="D197" s="21" t="s">
        <v>781</v>
      </c>
      <c r="E197" s="21">
        <v>206</v>
      </c>
      <c r="F197" s="32" t="s">
        <v>796</v>
      </c>
      <c r="G197" s="53" t="s">
        <v>1180</v>
      </c>
      <c r="H197" s="54" t="s">
        <v>196</v>
      </c>
      <c r="I197" s="21" t="s">
        <v>104</v>
      </c>
      <c r="J197" s="40" t="s">
        <v>187</v>
      </c>
      <c r="K197" s="40">
        <v>200000000</v>
      </c>
      <c r="L197" s="21" t="s">
        <v>58</v>
      </c>
      <c r="M197" s="41">
        <v>140000000</v>
      </c>
      <c r="N197" s="27">
        <v>50000000</v>
      </c>
      <c r="O197" s="29"/>
      <c r="P197" s="30"/>
      <c r="Q197" s="31" t="s">
        <v>672</v>
      </c>
      <c r="R197" s="31"/>
      <c r="S197" s="31"/>
      <c r="T197" s="31"/>
      <c r="U197" s="17"/>
    </row>
    <row r="198" spans="1:21" s="18" customFormat="1" ht="99" hidden="1" customHeight="1" x14ac:dyDescent="0.35">
      <c r="A198" s="20" t="s">
        <v>816</v>
      </c>
      <c r="B198" s="21">
        <v>224</v>
      </c>
      <c r="C198" s="21" t="s">
        <v>692</v>
      </c>
      <c r="D198" s="26" t="s">
        <v>728</v>
      </c>
      <c r="E198" s="21">
        <v>440</v>
      </c>
      <c r="F198" s="32" t="s">
        <v>757</v>
      </c>
      <c r="G198" s="53" t="s">
        <v>1181</v>
      </c>
      <c r="H198" s="39" t="s">
        <v>1182</v>
      </c>
      <c r="I198" s="21" t="s">
        <v>990</v>
      </c>
      <c r="J198" s="40" t="s">
        <v>1183</v>
      </c>
      <c r="K198" s="46">
        <v>500000</v>
      </c>
      <c r="L198" s="21" t="s">
        <v>1126</v>
      </c>
      <c r="M198" s="47">
        <v>375000</v>
      </c>
      <c r="N198" s="46">
        <v>500000</v>
      </c>
      <c r="O198" s="29" t="s">
        <v>88</v>
      </c>
      <c r="P198" s="30"/>
      <c r="Q198" s="31"/>
      <c r="R198" s="31"/>
      <c r="S198" s="31" t="s">
        <v>671</v>
      </c>
      <c r="T198" s="31"/>
      <c r="U198" s="227"/>
    </row>
    <row r="199" spans="1:21" s="18" customFormat="1" ht="99" hidden="1" customHeight="1" x14ac:dyDescent="0.35">
      <c r="A199" s="20" t="s">
        <v>816</v>
      </c>
      <c r="B199" s="21">
        <v>225</v>
      </c>
      <c r="C199" s="21" t="s">
        <v>692</v>
      </c>
      <c r="D199" s="26" t="s">
        <v>728</v>
      </c>
      <c r="E199" s="21">
        <v>440</v>
      </c>
      <c r="F199" s="32" t="s">
        <v>757</v>
      </c>
      <c r="G199" s="53" t="s">
        <v>1184</v>
      </c>
      <c r="H199" s="39" t="s">
        <v>1185</v>
      </c>
      <c r="I199" s="21" t="s">
        <v>990</v>
      </c>
      <c r="J199" s="40"/>
      <c r="K199" s="46">
        <v>2544000</v>
      </c>
      <c r="L199" s="21" t="s">
        <v>1126</v>
      </c>
      <c r="M199" s="47">
        <v>1908000</v>
      </c>
      <c r="N199" s="46">
        <v>2544000</v>
      </c>
      <c r="O199" s="29" t="s">
        <v>88</v>
      </c>
      <c r="P199" s="30"/>
      <c r="Q199" s="31"/>
      <c r="R199" s="31"/>
      <c r="S199" s="31"/>
      <c r="T199" s="31"/>
      <c r="U199" s="227"/>
    </row>
    <row r="200" spans="1:21" s="18" customFormat="1" ht="99" hidden="1" customHeight="1" x14ac:dyDescent="0.35">
      <c r="A200" s="20" t="s">
        <v>816</v>
      </c>
      <c r="B200" s="21">
        <v>226</v>
      </c>
      <c r="C200" s="21" t="s">
        <v>692</v>
      </c>
      <c r="D200" s="26" t="s">
        <v>728</v>
      </c>
      <c r="E200" s="21">
        <v>440</v>
      </c>
      <c r="F200" s="32" t="s">
        <v>757</v>
      </c>
      <c r="G200" s="53" t="s">
        <v>1186</v>
      </c>
      <c r="H200" s="39" t="s">
        <v>1187</v>
      </c>
      <c r="I200" s="21" t="s">
        <v>990</v>
      </c>
      <c r="J200" s="40"/>
      <c r="K200" s="46">
        <v>1700000</v>
      </c>
      <c r="L200" s="21" t="s">
        <v>1100</v>
      </c>
      <c r="M200" s="47">
        <v>1275000</v>
      </c>
      <c r="N200" s="46">
        <v>1700000</v>
      </c>
      <c r="O200" s="29" t="s">
        <v>88</v>
      </c>
      <c r="P200" s="30"/>
      <c r="Q200" s="31"/>
      <c r="R200" s="31"/>
      <c r="S200" s="31"/>
      <c r="T200" s="31"/>
      <c r="U200" s="227"/>
    </row>
    <row r="201" spans="1:21" s="18" customFormat="1" ht="99" hidden="1" customHeight="1" x14ac:dyDescent="0.35">
      <c r="A201" s="20" t="s">
        <v>170</v>
      </c>
      <c r="B201" s="21">
        <v>230.5</v>
      </c>
      <c r="C201" s="21" t="s">
        <v>742</v>
      </c>
      <c r="D201" s="26" t="s">
        <v>743</v>
      </c>
      <c r="E201" s="21">
        <v>317</v>
      </c>
      <c r="F201" s="64" t="s">
        <v>1130</v>
      </c>
      <c r="G201" s="53" t="s">
        <v>1188</v>
      </c>
      <c r="H201" s="54" t="s">
        <v>1189</v>
      </c>
      <c r="I201" s="21" t="s">
        <v>170</v>
      </c>
      <c r="J201" s="21"/>
      <c r="K201" s="40">
        <v>4000000</v>
      </c>
      <c r="L201" s="21" t="s">
        <v>57</v>
      </c>
      <c r="M201" s="41"/>
      <c r="N201" s="40">
        <v>4000000</v>
      </c>
      <c r="O201" s="29" t="s">
        <v>65</v>
      </c>
      <c r="P201" s="30"/>
      <c r="Q201" s="31"/>
      <c r="R201" s="31"/>
      <c r="S201" s="31" t="s">
        <v>671</v>
      </c>
      <c r="T201" s="31"/>
      <c r="U201" s="227"/>
    </row>
    <row r="202" spans="1:21" s="18" customFormat="1" ht="99" hidden="1" customHeight="1" x14ac:dyDescent="0.35">
      <c r="A202" s="20" t="s">
        <v>170</v>
      </c>
      <c r="B202" s="21">
        <v>233</v>
      </c>
      <c r="C202" s="21" t="s">
        <v>742</v>
      </c>
      <c r="D202" s="26" t="s">
        <v>743</v>
      </c>
      <c r="E202" s="21">
        <v>317</v>
      </c>
      <c r="F202" s="64" t="s">
        <v>1130</v>
      </c>
      <c r="G202" s="53" t="s">
        <v>1190</v>
      </c>
      <c r="H202" s="74" t="s">
        <v>1191</v>
      </c>
      <c r="I202" s="21" t="s">
        <v>170</v>
      </c>
      <c r="J202" s="40"/>
      <c r="K202" s="40">
        <v>63000</v>
      </c>
      <c r="L202" s="21" t="s">
        <v>57</v>
      </c>
      <c r="M202" s="41"/>
      <c r="N202" s="40">
        <v>63000</v>
      </c>
      <c r="O202" s="29" t="s">
        <v>65</v>
      </c>
      <c r="P202" s="30"/>
      <c r="Q202" s="31"/>
      <c r="R202" s="31"/>
      <c r="S202" s="31" t="s">
        <v>671</v>
      </c>
      <c r="T202" s="31"/>
      <c r="U202" s="227"/>
    </row>
    <row r="203" spans="1:21" ht="99" hidden="1" customHeight="1" x14ac:dyDescent="0.35">
      <c r="A203" s="20"/>
      <c r="B203" s="26"/>
      <c r="C203" s="21" t="s">
        <v>683</v>
      </c>
      <c r="D203" s="26" t="s">
        <v>1192</v>
      </c>
      <c r="E203" s="26">
        <v>222</v>
      </c>
      <c r="F203" s="32" t="s">
        <v>1193</v>
      </c>
      <c r="G203" s="33"/>
      <c r="H203" s="54"/>
      <c r="I203" s="21"/>
      <c r="J203" s="40"/>
      <c r="K203" s="40"/>
      <c r="L203" s="21"/>
      <c r="M203" s="41"/>
      <c r="N203" s="27"/>
      <c r="O203" s="29"/>
      <c r="P203" s="30"/>
      <c r="Q203" s="31"/>
      <c r="R203" s="31"/>
      <c r="S203" s="31"/>
      <c r="T203" s="31"/>
      <c r="U203" s="17"/>
    </row>
    <row r="204" spans="1:21" ht="99" hidden="1" customHeight="1" x14ac:dyDescent="0.35">
      <c r="A204" s="20" t="s">
        <v>125</v>
      </c>
      <c r="B204" s="26">
        <v>499.1</v>
      </c>
      <c r="C204" s="21" t="s">
        <v>683</v>
      </c>
      <c r="D204" s="26" t="s">
        <v>1192</v>
      </c>
      <c r="E204" s="26">
        <v>223</v>
      </c>
      <c r="F204" s="64" t="s">
        <v>1194</v>
      </c>
      <c r="G204" s="53" t="s">
        <v>1195</v>
      </c>
      <c r="H204" s="54" t="s">
        <v>1196</v>
      </c>
      <c r="I204" s="21" t="s">
        <v>125</v>
      </c>
      <c r="J204" s="40" t="s">
        <v>151</v>
      </c>
      <c r="K204" s="40">
        <v>23106575</v>
      </c>
      <c r="L204" s="21" t="s">
        <v>57</v>
      </c>
      <c r="M204" s="41"/>
      <c r="N204" s="40">
        <v>23106575</v>
      </c>
      <c r="O204" s="29"/>
      <c r="P204" s="30"/>
      <c r="Q204" s="31" t="s">
        <v>672</v>
      </c>
      <c r="R204" s="31"/>
      <c r="S204" s="31"/>
      <c r="T204" s="31"/>
      <c r="U204" s="17"/>
    </row>
    <row r="205" spans="1:21" s="262" customFormat="1" ht="99" customHeight="1" x14ac:dyDescent="0.35">
      <c r="A205" s="253" t="s">
        <v>170</v>
      </c>
      <c r="B205" s="254">
        <v>234</v>
      </c>
      <c r="C205" s="254" t="s">
        <v>742</v>
      </c>
      <c r="D205" s="266" t="s">
        <v>743</v>
      </c>
      <c r="E205" s="254">
        <v>316</v>
      </c>
      <c r="F205" s="255" t="s">
        <v>744</v>
      </c>
      <c r="G205" s="256" t="s">
        <v>1197</v>
      </c>
      <c r="H205" s="257" t="s">
        <v>1198</v>
      </c>
      <c r="I205" s="254" t="s">
        <v>170</v>
      </c>
      <c r="J205" s="258"/>
      <c r="K205" s="40">
        <v>10071000</v>
      </c>
      <c r="L205" s="254" t="s">
        <v>57</v>
      </c>
      <c r="M205" s="41"/>
      <c r="N205" s="259">
        <v>5035500</v>
      </c>
      <c r="O205" s="260" t="s">
        <v>65</v>
      </c>
      <c r="P205" s="30"/>
      <c r="Q205" s="31"/>
      <c r="R205" s="31"/>
      <c r="S205" s="31"/>
      <c r="T205" s="31"/>
      <c r="U205" s="261"/>
    </row>
    <row r="206" spans="1:21" s="18" customFormat="1" ht="99" hidden="1" customHeight="1" x14ac:dyDescent="0.35">
      <c r="A206" s="20" t="s">
        <v>308</v>
      </c>
      <c r="B206" s="21">
        <v>243</v>
      </c>
      <c r="C206" s="26" t="s">
        <v>891</v>
      </c>
      <c r="D206" s="21" t="s">
        <v>892</v>
      </c>
      <c r="E206" s="26">
        <v>380</v>
      </c>
      <c r="F206" s="32" t="s">
        <v>1199</v>
      </c>
      <c r="G206" s="53" t="s">
        <v>1200</v>
      </c>
      <c r="H206" s="54" t="s">
        <v>1201</v>
      </c>
      <c r="I206" s="21" t="s">
        <v>1202</v>
      </c>
      <c r="J206" s="21" t="s">
        <v>1203</v>
      </c>
      <c r="K206" s="40">
        <v>200000000</v>
      </c>
      <c r="L206" s="21" t="s">
        <v>57</v>
      </c>
      <c r="M206" s="41"/>
      <c r="N206" s="40">
        <v>50000000</v>
      </c>
      <c r="O206" s="29" t="s">
        <v>65</v>
      </c>
      <c r="P206" s="30"/>
      <c r="Q206" s="31" t="s">
        <v>672</v>
      </c>
      <c r="R206" s="31"/>
      <c r="S206" s="31"/>
      <c r="T206" s="31"/>
      <c r="U206" s="227"/>
    </row>
    <row r="207" spans="1:21" s="262" customFormat="1" ht="99" customHeight="1" x14ac:dyDescent="0.35">
      <c r="A207" s="253" t="s">
        <v>308</v>
      </c>
      <c r="B207" s="254">
        <v>244</v>
      </c>
      <c r="C207" s="266" t="s">
        <v>891</v>
      </c>
      <c r="D207" s="266" t="s">
        <v>1204</v>
      </c>
      <c r="E207" s="266">
        <v>369</v>
      </c>
      <c r="F207" s="255" t="s">
        <v>1205</v>
      </c>
      <c r="G207" s="256" t="s">
        <v>1206</v>
      </c>
      <c r="H207" s="257" t="s">
        <v>1207</v>
      </c>
      <c r="I207" s="254" t="s">
        <v>308</v>
      </c>
      <c r="J207" s="254" t="s">
        <v>309</v>
      </c>
      <c r="K207" s="40">
        <v>120000000</v>
      </c>
      <c r="L207" s="254" t="s">
        <v>62</v>
      </c>
      <c r="M207" s="41">
        <v>102000000</v>
      </c>
      <c r="N207" s="259">
        <v>20000000</v>
      </c>
      <c r="O207" s="260" t="s">
        <v>65</v>
      </c>
      <c r="P207" s="30"/>
      <c r="Q207" s="31" t="s">
        <v>741</v>
      </c>
      <c r="R207" s="31"/>
      <c r="S207" s="31"/>
      <c r="T207" s="31"/>
      <c r="U207" s="261"/>
    </row>
    <row r="208" spans="1:21" ht="99" hidden="1" customHeight="1" x14ac:dyDescent="0.35">
      <c r="A208" s="20" t="s">
        <v>139</v>
      </c>
      <c r="B208" s="21">
        <v>22</v>
      </c>
      <c r="C208" s="21" t="s">
        <v>683</v>
      </c>
      <c r="D208" s="21" t="s">
        <v>1192</v>
      </c>
      <c r="E208" s="21">
        <v>224</v>
      </c>
      <c r="F208" s="64" t="s">
        <v>1208</v>
      </c>
      <c r="G208" s="53" t="s">
        <v>1209</v>
      </c>
      <c r="H208" s="54" t="s">
        <v>1210</v>
      </c>
      <c r="I208" s="21" t="s">
        <v>139</v>
      </c>
      <c r="J208" s="40" t="s">
        <v>1211</v>
      </c>
      <c r="K208" s="40">
        <v>500000000</v>
      </c>
      <c r="L208" s="21" t="s">
        <v>57</v>
      </c>
      <c r="M208" s="41"/>
      <c r="N208" s="40">
        <v>500000000</v>
      </c>
      <c r="O208" s="29"/>
      <c r="P208" s="30"/>
      <c r="Q208" s="31" t="s">
        <v>672</v>
      </c>
      <c r="R208" s="31"/>
      <c r="S208" s="31"/>
      <c r="T208" s="31"/>
      <c r="U208" s="17"/>
    </row>
    <row r="209" spans="1:21" ht="99" hidden="1" customHeight="1" x14ac:dyDescent="0.35">
      <c r="A209" s="20"/>
      <c r="B209" s="21"/>
      <c r="C209" s="21" t="s">
        <v>683</v>
      </c>
      <c r="D209" s="21" t="s">
        <v>1192</v>
      </c>
      <c r="E209" s="21">
        <v>225</v>
      </c>
      <c r="F209" s="64" t="s">
        <v>1212</v>
      </c>
      <c r="G209" s="33"/>
      <c r="H209" s="54"/>
      <c r="I209" s="21"/>
      <c r="J209" s="40"/>
      <c r="K209" s="40"/>
      <c r="L209" s="21"/>
      <c r="M209" s="41"/>
      <c r="N209" s="40"/>
      <c r="O209" s="29"/>
      <c r="P209" s="30"/>
      <c r="Q209" s="31"/>
      <c r="R209" s="31"/>
      <c r="S209" s="31"/>
      <c r="T209" s="31"/>
      <c r="U209" s="17"/>
    </row>
    <row r="210" spans="1:21" s="18" customFormat="1" ht="99" hidden="1" customHeight="1" x14ac:dyDescent="0.35">
      <c r="A210" s="20" t="s">
        <v>308</v>
      </c>
      <c r="B210" s="21">
        <v>245</v>
      </c>
      <c r="C210" s="26" t="s">
        <v>891</v>
      </c>
      <c r="D210" s="26" t="s">
        <v>1204</v>
      </c>
      <c r="E210" s="26">
        <v>369</v>
      </c>
      <c r="F210" s="32" t="s">
        <v>1205</v>
      </c>
      <c r="G210" s="53" t="s">
        <v>1213</v>
      </c>
      <c r="H210" s="54" t="s">
        <v>1214</v>
      </c>
      <c r="I210" s="21" t="s">
        <v>308</v>
      </c>
      <c r="J210" s="21" t="s">
        <v>309</v>
      </c>
      <c r="K210" s="40">
        <v>40000000</v>
      </c>
      <c r="L210" s="21" t="s">
        <v>62</v>
      </c>
      <c r="M210" s="41">
        <v>34000000</v>
      </c>
      <c r="N210" s="27">
        <v>10000000</v>
      </c>
      <c r="O210" s="29" t="s">
        <v>65</v>
      </c>
      <c r="P210" s="30"/>
      <c r="Q210" s="31" t="s">
        <v>741</v>
      </c>
      <c r="R210" s="31"/>
      <c r="S210" s="31"/>
      <c r="T210" s="31"/>
      <c r="U210" s="227"/>
    </row>
    <row r="211" spans="1:21" s="18" customFormat="1" ht="99" hidden="1" customHeight="1" x14ac:dyDescent="0.35">
      <c r="A211" s="20" t="s">
        <v>308</v>
      </c>
      <c r="B211" s="21">
        <v>249</v>
      </c>
      <c r="C211" s="21" t="s">
        <v>891</v>
      </c>
      <c r="D211" s="21" t="s">
        <v>892</v>
      </c>
      <c r="E211" s="21">
        <v>380</v>
      </c>
      <c r="F211" s="32" t="s">
        <v>1199</v>
      </c>
      <c r="G211" s="53" t="s">
        <v>1215</v>
      </c>
      <c r="H211" s="54" t="s">
        <v>1216</v>
      </c>
      <c r="I211" s="21" t="s">
        <v>308</v>
      </c>
      <c r="J211" s="40" t="s">
        <v>767</v>
      </c>
      <c r="K211" s="40">
        <v>155000000</v>
      </c>
      <c r="L211" s="21" t="s">
        <v>62</v>
      </c>
      <c r="M211" s="41"/>
      <c r="N211" s="27">
        <v>38750000</v>
      </c>
      <c r="O211" s="29" t="s">
        <v>65</v>
      </c>
      <c r="P211" s="30"/>
      <c r="Q211" s="31" t="s">
        <v>672</v>
      </c>
      <c r="R211" s="31"/>
      <c r="S211" s="31"/>
      <c r="T211" s="31"/>
      <c r="U211" s="227"/>
    </row>
    <row r="212" spans="1:21" ht="99" hidden="1" customHeight="1" x14ac:dyDescent="0.35">
      <c r="A212" s="20" t="s">
        <v>104</v>
      </c>
      <c r="B212" s="21">
        <v>79</v>
      </c>
      <c r="C212" s="21" t="s">
        <v>683</v>
      </c>
      <c r="D212" s="21" t="s">
        <v>684</v>
      </c>
      <c r="E212" s="21">
        <v>237</v>
      </c>
      <c r="F212" s="64" t="s">
        <v>685</v>
      </c>
      <c r="G212" s="53" t="s">
        <v>1217</v>
      </c>
      <c r="H212" s="54" t="s">
        <v>1218</v>
      </c>
      <c r="I212" s="21" t="s">
        <v>104</v>
      </c>
      <c r="J212" s="40"/>
      <c r="K212" s="40">
        <v>100000000</v>
      </c>
      <c r="L212" s="21" t="s">
        <v>57</v>
      </c>
      <c r="M212" s="41"/>
      <c r="N212" s="40">
        <v>100000000</v>
      </c>
      <c r="O212" s="29"/>
      <c r="P212" s="30"/>
      <c r="Q212" s="31" t="s">
        <v>672</v>
      </c>
      <c r="R212" s="31"/>
      <c r="S212" s="31"/>
      <c r="T212" s="31"/>
      <c r="U212" s="17"/>
    </row>
    <row r="213" spans="1:21" ht="99" hidden="1" customHeight="1" x14ac:dyDescent="0.35">
      <c r="A213" s="20" t="s">
        <v>816</v>
      </c>
      <c r="B213" s="21">
        <v>161</v>
      </c>
      <c r="C213" s="21" t="s">
        <v>683</v>
      </c>
      <c r="D213" s="21" t="s">
        <v>684</v>
      </c>
      <c r="E213" s="21">
        <v>237</v>
      </c>
      <c r="F213" s="64" t="s">
        <v>685</v>
      </c>
      <c r="G213" s="53" t="s">
        <v>1219</v>
      </c>
      <c r="H213" s="54" t="s">
        <v>1220</v>
      </c>
      <c r="I213" s="21" t="s">
        <v>820</v>
      </c>
      <c r="J213" s="40"/>
      <c r="K213" s="40">
        <v>60951</v>
      </c>
      <c r="L213" s="21" t="s">
        <v>57</v>
      </c>
      <c r="M213" s="41"/>
      <c r="N213" s="40">
        <v>60951</v>
      </c>
      <c r="O213" s="29"/>
      <c r="P213" s="30"/>
      <c r="Q213" s="31"/>
      <c r="R213" s="31"/>
      <c r="S213" s="31"/>
      <c r="T213" s="31"/>
      <c r="U213" s="17"/>
    </row>
    <row r="214" spans="1:21" s="18" customFormat="1" ht="99" hidden="1" customHeight="1" x14ac:dyDescent="0.35">
      <c r="A214" s="20" t="s">
        <v>308</v>
      </c>
      <c r="B214" s="21">
        <v>251</v>
      </c>
      <c r="C214" s="21" t="s">
        <v>891</v>
      </c>
      <c r="D214" s="21" t="s">
        <v>1204</v>
      </c>
      <c r="E214" s="21">
        <v>370</v>
      </c>
      <c r="F214" s="32" t="s">
        <v>1221</v>
      </c>
      <c r="G214" s="53" t="s">
        <v>1222</v>
      </c>
      <c r="H214" s="54" t="s">
        <v>1223</v>
      </c>
      <c r="I214" s="21" t="s">
        <v>308</v>
      </c>
      <c r="J214" s="21" t="s">
        <v>86</v>
      </c>
      <c r="K214" s="40">
        <v>39300000</v>
      </c>
      <c r="L214" s="21" t="s">
        <v>57</v>
      </c>
      <c r="M214" s="41"/>
      <c r="N214" s="27">
        <v>10000000</v>
      </c>
      <c r="O214" s="29" t="s">
        <v>65</v>
      </c>
      <c r="P214" s="30"/>
      <c r="Q214" s="31"/>
      <c r="R214" s="31"/>
      <c r="S214" s="31" t="s">
        <v>671</v>
      </c>
      <c r="T214" s="31"/>
      <c r="U214" s="227"/>
    </row>
    <row r="215" spans="1:21" ht="99" hidden="1" customHeight="1" x14ac:dyDescent="0.35">
      <c r="A215" s="20"/>
      <c r="B215" s="21"/>
      <c r="C215" s="21" t="s">
        <v>683</v>
      </c>
      <c r="D215" s="21" t="s">
        <v>684</v>
      </c>
      <c r="E215" s="21">
        <v>238</v>
      </c>
      <c r="F215" s="64" t="s">
        <v>1224</v>
      </c>
      <c r="G215" s="33"/>
      <c r="H215" s="54"/>
      <c r="I215" s="21"/>
      <c r="J215" s="21"/>
      <c r="K215" s="46"/>
      <c r="L215" s="21"/>
      <c r="M215" s="41"/>
      <c r="N215" s="46"/>
      <c r="O215" s="29"/>
      <c r="P215" s="30"/>
      <c r="Q215" s="31"/>
      <c r="R215" s="31"/>
      <c r="S215" s="31"/>
      <c r="T215" s="31"/>
      <c r="U215" s="17"/>
    </row>
    <row r="216" spans="1:21" s="18" customFormat="1" ht="99" hidden="1" customHeight="1" x14ac:dyDescent="0.35">
      <c r="A216" s="20" t="s">
        <v>308</v>
      </c>
      <c r="B216" s="21">
        <v>252</v>
      </c>
      <c r="C216" s="21" t="s">
        <v>692</v>
      </c>
      <c r="D216" s="21" t="s">
        <v>1096</v>
      </c>
      <c r="E216" s="21">
        <v>410</v>
      </c>
      <c r="F216" s="32" t="s">
        <v>1225</v>
      </c>
      <c r="G216" s="53" t="s">
        <v>1226</v>
      </c>
      <c r="H216" s="39" t="s">
        <v>1227</v>
      </c>
      <c r="I216" s="21" t="s">
        <v>308</v>
      </c>
      <c r="J216" s="21" t="s">
        <v>1228</v>
      </c>
      <c r="K216" s="40">
        <v>14182000</v>
      </c>
      <c r="L216" s="21" t="s">
        <v>57</v>
      </c>
      <c r="M216" s="41"/>
      <c r="N216" s="27">
        <v>14182000</v>
      </c>
      <c r="O216" s="29" t="s">
        <v>65</v>
      </c>
      <c r="P216" s="30"/>
      <c r="Q216" s="31" t="s">
        <v>672</v>
      </c>
      <c r="R216" s="31"/>
      <c r="S216" s="31"/>
      <c r="T216" s="31"/>
      <c r="U216" s="227"/>
    </row>
    <row r="217" spans="1:21" ht="99" hidden="1" customHeight="1" x14ac:dyDescent="0.35">
      <c r="A217" s="20" t="s">
        <v>82</v>
      </c>
      <c r="B217" s="21">
        <v>43</v>
      </c>
      <c r="C217" s="21" t="s">
        <v>683</v>
      </c>
      <c r="D217" s="21" t="s">
        <v>684</v>
      </c>
      <c r="E217" s="21">
        <v>239</v>
      </c>
      <c r="F217" s="64" t="s">
        <v>761</v>
      </c>
      <c r="G217" s="53" t="s">
        <v>1229</v>
      </c>
      <c r="H217" s="54" t="s">
        <v>1230</v>
      </c>
      <c r="I217" s="21" t="s">
        <v>82</v>
      </c>
      <c r="J217" s="40" t="s">
        <v>187</v>
      </c>
      <c r="K217" s="40">
        <v>9000000</v>
      </c>
      <c r="L217" s="21" t="s">
        <v>57</v>
      </c>
      <c r="M217" s="41"/>
      <c r="N217" s="40">
        <v>9000000</v>
      </c>
      <c r="O217" s="29"/>
      <c r="P217" s="30"/>
      <c r="Q217" s="31" t="s">
        <v>741</v>
      </c>
      <c r="R217" s="31"/>
      <c r="S217" s="31"/>
      <c r="T217" s="31"/>
      <c r="U217" s="17"/>
    </row>
    <row r="218" spans="1:21" s="18" customFormat="1" ht="99" hidden="1" customHeight="1" x14ac:dyDescent="0.35">
      <c r="A218" s="20" t="s">
        <v>308</v>
      </c>
      <c r="B218" s="21">
        <v>253</v>
      </c>
      <c r="C218" s="21" t="s">
        <v>692</v>
      </c>
      <c r="D218" s="21" t="s">
        <v>1096</v>
      </c>
      <c r="E218" s="21">
        <v>411</v>
      </c>
      <c r="F218" s="32" t="s">
        <v>1231</v>
      </c>
      <c r="G218" s="53" t="s">
        <v>1232</v>
      </c>
      <c r="H218" s="39" t="s">
        <v>1227</v>
      </c>
      <c r="I218" s="21" t="s">
        <v>308</v>
      </c>
      <c r="J218" s="21" t="s">
        <v>1233</v>
      </c>
      <c r="K218" s="40">
        <v>1750000</v>
      </c>
      <c r="L218" s="21" t="s">
        <v>57</v>
      </c>
      <c r="M218" s="41"/>
      <c r="N218" s="27">
        <v>875000</v>
      </c>
      <c r="O218" s="29" t="s">
        <v>65</v>
      </c>
      <c r="P218" s="30"/>
      <c r="Q218" s="31" t="s">
        <v>672</v>
      </c>
      <c r="R218" s="31"/>
      <c r="S218" s="31"/>
      <c r="T218" s="31"/>
      <c r="U218" s="227"/>
    </row>
    <row r="219" spans="1:21" ht="99" hidden="1" customHeight="1" x14ac:dyDescent="0.35">
      <c r="A219" s="20" t="s">
        <v>104</v>
      </c>
      <c r="B219" s="21">
        <v>82</v>
      </c>
      <c r="C219" s="21" t="s">
        <v>683</v>
      </c>
      <c r="D219" s="21" t="s">
        <v>684</v>
      </c>
      <c r="E219" s="21">
        <v>239</v>
      </c>
      <c r="F219" s="64" t="s">
        <v>761</v>
      </c>
      <c r="G219" s="53" t="s">
        <v>1234</v>
      </c>
      <c r="H219" s="54" t="s">
        <v>440</v>
      </c>
      <c r="I219" s="21" t="s">
        <v>104</v>
      </c>
      <c r="J219" s="40" t="s">
        <v>187</v>
      </c>
      <c r="K219" s="40">
        <v>150000000</v>
      </c>
      <c r="L219" s="21" t="s">
        <v>58</v>
      </c>
      <c r="M219" s="41">
        <v>105000000</v>
      </c>
      <c r="N219" s="27">
        <v>50000000</v>
      </c>
      <c r="O219" s="29"/>
      <c r="P219" s="30"/>
      <c r="Q219" s="31" t="s">
        <v>672</v>
      </c>
      <c r="R219" s="31"/>
      <c r="S219" s="31"/>
      <c r="T219" s="31"/>
      <c r="U219" s="17"/>
    </row>
    <row r="220" spans="1:21" ht="99" hidden="1" customHeight="1" x14ac:dyDescent="0.35">
      <c r="A220" s="20" t="s">
        <v>104</v>
      </c>
      <c r="B220" s="21">
        <v>84</v>
      </c>
      <c r="C220" s="21" t="s">
        <v>683</v>
      </c>
      <c r="D220" s="21" t="s">
        <v>684</v>
      </c>
      <c r="E220" s="21">
        <v>239</v>
      </c>
      <c r="F220" s="64" t="s">
        <v>761</v>
      </c>
      <c r="G220" s="53" t="s">
        <v>1235</v>
      </c>
      <c r="H220" s="54" t="s">
        <v>435</v>
      </c>
      <c r="I220" s="21" t="s">
        <v>104</v>
      </c>
      <c r="J220" s="40" t="s">
        <v>187</v>
      </c>
      <c r="K220" s="40">
        <v>200000000</v>
      </c>
      <c r="L220" s="21" t="s">
        <v>58</v>
      </c>
      <c r="M220" s="41">
        <v>140000000</v>
      </c>
      <c r="N220" s="27">
        <v>50000000</v>
      </c>
      <c r="O220" s="29"/>
      <c r="P220" s="30"/>
      <c r="Q220" s="31" t="s">
        <v>672</v>
      </c>
      <c r="R220" s="31"/>
      <c r="S220" s="31"/>
      <c r="T220" s="31"/>
      <c r="U220" s="17"/>
    </row>
    <row r="221" spans="1:21" ht="99" hidden="1" customHeight="1" x14ac:dyDescent="0.35">
      <c r="A221" s="20" t="s">
        <v>104</v>
      </c>
      <c r="B221" s="21">
        <v>85</v>
      </c>
      <c r="C221" s="21" t="s">
        <v>683</v>
      </c>
      <c r="D221" s="21" t="s">
        <v>684</v>
      </c>
      <c r="E221" s="21">
        <v>239</v>
      </c>
      <c r="F221" s="64" t="s">
        <v>761</v>
      </c>
      <c r="G221" s="53" t="s">
        <v>1236</v>
      </c>
      <c r="H221" s="54" t="s">
        <v>141</v>
      </c>
      <c r="I221" s="21" t="s">
        <v>104</v>
      </c>
      <c r="J221" s="40" t="s">
        <v>139</v>
      </c>
      <c r="K221" s="40">
        <v>50000000</v>
      </c>
      <c r="L221" s="21" t="s">
        <v>59</v>
      </c>
      <c r="M221" s="41">
        <v>22500000</v>
      </c>
      <c r="N221" s="68">
        <v>50000000</v>
      </c>
      <c r="O221" s="29" t="s">
        <v>1237</v>
      </c>
      <c r="P221" s="30"/>
      <c r="Q221" s="31" t="s">
        <v>672</v>
      </c>
      <c r="R221" s="31"/>
      <c r="S221" s="31"/>
      <c r="T221" s="31"/>
      <c r="U221" s="17"/>
    </row>
    <row r="222" spans="1:21" s="262" customFormat="1" ht="99" customHeight="1" x14ac:dyDescent="0.35">
      <c r="A222" s="253" t="s">
        <v>308</v>
      </c>
      <c r="B222" s="254">
        <v>256</v>
      </c>
      <c r="C222" s="254" t="s">
        <v>891</v>
      </c>
      <c r="D222" s="254" t="s">
        <v>892</v>
      </c>
      <c r="E222" s="254">
        <v>383</v>
      </c>
      <c r="F222" s="255" t="s">
        <v>1238</v>
      </c>
      <c r="G222" s="256" t="s">
        <v>1239</v>
      </c>
      <c r="H222" s="257" t="s">
        <v>241</v>
      </c>
      <c r="I222" s="254" t="s">
        <v>242</v>
      </c>
      <c r="J222" s="254" t="s">
        <v>243</v>
      </c>
      <c r="K222" s="40">
        <v>10000000</v>
      </c>
      <c r="L222" s="254" t="s">
        <v>58</v>
      </c>
      <c r="M222" s="41">
        <v>8500000</v>
      </c>
      <c r="N222" s="259">
        <v>5000000</v>
      </c>
      <c r="O222" s="260" t="s">
        <v>65</v>
      </c>
      <c r="P222" s="30"/>
      <c r="Q222" s="31" t="s">
        <v>672</v>
      </c>
      <c r="R222" s="31" t="s">
        <v>784</v>
      </c>
      <c r="S222" s="31" t="s">
        <v>671</v>
      </c>
      <c r="T222" s="31"/>
      <c r="U222" s="261"/>
    </row>
    <row r="223" spans="1:21" s="18" customFormat="1" ht="99" hidden="1" customHeight="1" x14ac:dyDescent="0.35">
      <c r="A223" s="20" t="s">
        <v>308</v>
      </c>
      <c r="B223" s="21">
        <v>257</v>
      </c>
      <c r="C223" s="21" t="s">
        <v>891</v>
      </c>
      <c r="D223" s="21" t="s">
        <v>1204</v>
      </c>
      <c r="E223" s="21">
        <v>367</v>
      </c>
      <c r="F223" s="32" t="s">
        <v>1240</v>
      </c>
      <c r="G223" s="53" t="s">
        <v>1241</v>
      </c>
      <c r="H223" s="54" t="s">
        <v>1242</v>
      </c>
      <c r="I223" s="21" t="s">
        <v>242</v>
      </c>
      <c r="J223" s="40"/>
      <c r="K223" s="40">
        <v>20000000</v>
      </c>
      <c r="L223" s="21" t="s">
        <v>63</v>
      </c>
      <c r="M223" s="41">
        <v>17000000</v>
      </c>
      <c r="N223" s="27">
        <v>5000000</v>
      </c>
      <c r="O223" s="29" t="s">
        <v>65</v>
      </c>
      <c r="P223" s="30"/>
      <c r="Q223" s="31" t="s">
        <v>672</v>
      </c>
      <c r="R223" s="31"/>
      <c r="S223" s="31"/>
      <c r="T223" s="31"/>
      <c r="U223" s="227"/>
    </row>
    <row r="224" spans="1:21" s="18" customFormat="1" ht="99" hidden="1" customHeight="1" x14ac:dyDescent="0.35">
      <c r="A224" s="20" t="s">
        <v>308</v>
      </c>
      <c r="B224" s="21">
        <v>259</v>
      </c>
      <c r="C224" s="21" t="s">
        <v>891</v>
      </c>
      <c r="D224" s="21" t="s">
        <v>1204</v>
      </c>
      <c r="E224" s="21">
        <v>367</v>
      </c>
      <c r="F224" s="32" t="s">
        <v>1240</v>
      </c>
      <c r="G224" s="53" t="s">
        <v>1243</v>
      </c>
      <c r="H224" s="54" t="s">
        <v>1244</v>
      </c>
      <c r="I224" s="21" t="s">
        <v>308</v>
      </c>
      <c r="J224" s="40" t="s">
        <v>93</v>
      </c>
      <c r="K224" s="40">
        <v>24500000</v>
      </c>
      <c r="L224" s="21" t="s">
        <v>63</v>
      </c>
      <c r="M224" s="41"/>
      <c r="N224" s="27">
        <v>24500000</v>
      </c>
      <c r="O224" s="29" t="s">
        <v>65</v>
      </c>
      <c r="P224" s="30" t="s">
        <v>671</v>
      </c>
      <c r="Q224" s="31" t="s">
        <v>672</v>
      </c>
      <c r="R224" s="31"/>
      <c r="S224" s="31"/>
      <c r="T224" s="31"/>
      <c r="U224" s="227"/>
    </row>
    <row r="225" spans="1:21" s="18" customFormat="1" ht="99" hidden="1" customHeight="1" x14ac:dyDescent="0.35">
      <c r="A225" s="20" t="s">
        <v>308</v>
      </c>
      <c r="B225" s="21">
        <v>261</v>
      </c>
      <c r="C225" s="21" t="s">
        <v>891</v>
      </c>
      <c r="D225" s="21" t="s">
        <v>1204</v>
      </c>
      <c r="E225" s="21">
        <v>370</v>
      </c>
      <c r="F225" s="32" t="s">
        <v>1221</v>
      </c>
      <c r="G225" s="53" t="s">
        <v>1245</v>
      </c>
      <c r="H225" s="54" t="s">
        <v>1246</v>
      </c>
      <c r="I225" s="21" t="s">
        <v>308</v>
      </c>
      <c r="J225" s="40"/>
      <c r="K225" s="40">
        <v>1550000</v>
      </c>
      <c r="L225" s="21" t="s">
        <v>57</v>
      </c>
      <c r="M225" s="41"/>
      <c r="N225" s="27">
        <v>1550000</v>
      </c>
      <c r="O225" s="29" t="s">
        <v>65</v>
      </c>
      <c r="P225" s="30"/>
      <c r="Q225" s="31"/>
      <c r="R225" s="31"/>
      <c r="S225" s="31" t="s">
        <v>671</v>
      </c>
      <c r="T225" s="31"/>
      <c r="U225" s="227"/>
    </row>
    <row r="226" spans="1:21" s="18" customFormat="1" ht="99" hidden="1" customHeight="1" x14ac:dyDescent="0.35">
      <c r="A226" s="20" t="s">
        <v>308</v>
      </c>
      <c r="B226" s="21">
        <v>262</v>
      </c>
      <c r="C226" s="21" t="s">
        <v>891</v>
      </c>
      <c r="D226" s="21" t="s">
        <v>892</v>
      </c>
      <c r="E226" s="21">
        <v>382</v>
      </c>
      <c r="F226" s="32" t="s">
        <v>1247</v>
      </c>
      <c r="G226" s="53" t="s">
        <v>1248</v>
      </c>
      <c r="H226" s="54" t="s">
        <v>1249</v>
      </c>
      <c r="I226" s="21" t="s">
        <v>308</v>
      </c>
      <c r="J226" s="40"/>
      <c r="K226" s="40">
        <v>17200000</v>
      </c>
      <c r="L226" s="21" t="s">
        <v>57</v>
      </c>
      <c r="M226" s="41"/>
      <c r="N226" s="27">
        <v>8600000</v>
      </c>
      <c r="O226" s="29" t="s">
        <v>65</v>
      </c>
      <c r="P226" s="30"/>
      <c r="Q226" s="31"/>
      <c r="R226" s="31"/>
      <c r="S226" s="31"/>
      <c r="T226" s="31"/>
      <c r="U226" s="227"/>
    </row>
    <row r="227" spans="1:21" ht="99" hidden="1" customHeight="1" x14ac:dyDescent="0.35">
      <c r="A227" s="20" t="s">
        <v>104</v>
      </c>
      <c r="B227" s="21">
        <v>86</v>
      </c>
      <c r="C227" s="21" t="s">
        <v>683</v>
      </c>
      <c r="D227" s="21" t="s">
        <v>684</v>
      </c>
      <c r="E227" s="21">
        <v>240</v>
      </c>
      <c r="F227" s="64" t="s">
        <v>809</v>
      </c>
      <c r="G227" s="53" t="s">
        <v>1250</v>
      </c>
      <c r="H227" s="54" t="s">
        <v>409</v>
      </c>
      <c r="I227" s="21" t="s">
        <v>104</v>
      </c>
      <c r="J227" s="40" t="s">
        <v>109</v>
      </c>
      <c r="K227" s="40">
        <v>40000000</v>
      </c>
      <c r="L227" s="21" t="s">
        <v>58</v>
      </c>
      <c r="M227" s="41">
        <v>28000000</v>
      </c>
      <c r="N227" s="27">
        <v>10000000</v>
      </c>
      <c r="O227" s="29"/>
      <c r="P227" s="30"/>
      <c r="Q227" s="31" t="s">
        <v>672</v>
      </c>
      <c r="R227" s="31"/>
      <c r="S227" s="31"/>
      <c r="T227" s="31"/>
      <c r="U227" s="17"/>
    </row>
    <row r="228" spans="1:21" ht="99" hidden="1" customHeight="1" x14ac:dyDescent="0.35">
      <c r="A228" s="20"/>
      <c r="B228" s="21"/>
      <c r="C228" s="21" t="s">
        <v>683</v>
      </c>
      <c r="D228" s="21" t="s">
        <v>684</v>
      </c>
      <c r="E228" s="21">
        <v>241</v>
      </c>
      <c r="F228" s="64" t="s">
        <v>1251</v>
      </c>
      <c r="G228" s="33"/>
      <c r="H228" s="54"/>
      <c r="I228" s="21"/>
      <c r="J228" s="40"/>
      <c r="K228" s="40"/>
      <c r="L228" s="21"/>
      <c r="M228" s="41"/>
      <c r="N228" s="27"/>
      <c r="O228" s="29"/>
      <c r="P228" s="30"/>
      <c r="Q228" s="31"/>
      <c r="R228" s="31"/>
      <c r="S228" s="31"/>
      <c r="T228" s="31"/>
      <c r="U228" s="17"/>
    </row>
    <row r="229" spans="1:21" ht="99" hidden="1" customHeight="1" x14ac:dyDescent="0.35">
      <c r="A229" s="20"/>
      <c r="B229" s="21"/>
      <c r="C229" s="21" t="s">
        <v>683</v>
      </c>
      <c r="D229" s="21" t="s">
        <v>684</v>
      </c>
      <c r="E229" s="21">
        <v>242</v>
      </c>
      <c r="F229" s="64" t="s">
        <v>1252</v>
      </c>
      <c r="G229" s="33"/>
      <c r="H229" s="54"/>
      <c r="I229" s="21"/>
      <c r="J229" s="40"/>
      <c r="K229" s="40"/>
      <c r="L229" s="21"/>
      <c r="M229" s="41"/>
      <c r="N229" s="27"/>
      <c r="O229" s="29"/>
      <c r="P229" s="30"/>
      <c r="Q229" s="31"/>
      <c r="R229" s="31"/>
      <c r="S229" s="31"/>
      <c r="T229" s="31"/>
      <c r="U229" s="17"/>
    </row>
    <row r="230" spans="1:21" s="289" customFormat="1" ht="99" customHeight="1" x14ac:dyDescent="0.35">
      <c r="A230" s="281"/>
      <c r="B230" s="282"/>
      <c r="C230" s="282" t="s">
        <v>683</v>
      </c>
      <c r="D230" s="282" t="s">
        <v>684</v>
      </c>
      <c r="E230" s="282">
        <v>243</v>
      </c>
      <c r="F230" s="292" t="s">
        <v>298</v>
      </c>
      <c r="G230" s="284"/>
      <c r="H230" s="285"/>
      <c r="I230" s="282"/>
      <c r="J230" s="286"/>
      <c r="K230" s="40"/>
      <c r="L230" s="282"/>
      <c r="M230" s="41"/>
      <c r="N230" s="291"/>
      <c r="O230" s="287"/>
      <c r="P230" s="30"/>
      <c r="Q230" s="31"/>
      <c r="R230" s="31"/>
      <c r="S230" s="31"/>
      <c r="T230" s="31"/>
      <c r="U230" s="288"/>
    </row>
    <row r="231" spans="1:21" ht="99" hidden="1" customHeight="1" x14ac:dyDescent="0.35">
      <c r="A231" s="20" t="s">
        <v>139</v>
      </c>
      <c r="B231" s="21">
        <v>25</v>
      </c>
      <c r="C231" s="21" t="s">
        <v>742</v>
      </c>
      <c r="D231" s="21" t="s">
        <v>772</v>
      </c>
      <c r="E231" s="21">
        <v>281</v>
      </c>
      <c r="F231" s="32" t="s">
        <v>824</v>
      </c>
      <c r="G231" s="53" t="s">
        <v>1253</v>
      </c>
      <c r="H231" s="54" t="s">
        <v>1254</v>
      </c>
      <c r="I231" s="21" t="s">
        <v>104</v>
      </c>
      <c r="J231" s="40" t="s">
        <v>767</v>
      </c>
      <c r="K231" s="40">
        <v>80000000</v>
      </c>
      <c r="L231" s="21" t="s">
        <v>59</v>
      </c>
      <c r="M231" s="41">
        <v>64000000</v>
      </c>
      <c r="N231" s="34">
        <v>20000000</v>
      </c>
      <c r="O231" s="29" t="s">
        <v>1255</v>
      </c>
      <c r="P231" s="30"/>
      <c r="Q231" s="31" t="s">
        <v>672</v>
      </c>
      <c r="R231" s="31"/>
      <c r="S231" s="31"/>
      <c r="T231" s="31" t="s">
        <v>827</v>
      </c>
      <c r="U231" s="17"/>
    </row>
    <row r="232" spans="1:21" s="18" customFormat="1" ht="99" hidden="1" customHeight="1" x14ac:dyDescent="0.35">
      <c r="A232" s="20" t="s">
        <v>308</v>
      </c>
      <c r="B232" s="21">
        <v>264</v>
      </c>
      <c r="C232" s="21" t="s">
        <v>891</v>
      </c>
      <c r="D232" s="21" t="s">
        <v>1204</v>
      </c>
      <c r="E232" s="21">
        <v>370</v>
      </c>
      <c r="F232" s="32" t="s">
        <v>1221</v>
      </c>
      <c r="G232" s="53" t="s">
        <v>1256</v>
      </c>
      <c r="H232" s="54" t="s">
        <v>1257</v>
      </c>
      <c r="I232" s="21" t="s">
        <v>308</v>
      </c>
      <c r="J232" s="40"/>
      <c r="K232" s="40">
        <v>7500000</v>
      </c>
      <c r="L232" s="21" t="s">
        <v>57</v>
      </c>
      <c r="M232" s="41"/>
      <c r="N232" s="40">
        <v>7500000</v>
      </c>
      <c r="O232" s="29" t="s">
        <v>65</v>
      </c>
      <c r="P232" s="30"/>
      <c r="Q232" s="31" t="s">
        <v>672</v>
      </c>
      <c r="R232" s="31"/>
      <c r="S232" s="31"/>
      <c r="T232" s="31"/>
      <c r="U232" s="227"/>
    </row>
    <row r="233" spans="1:21" s="18" customFormat="1" ht="99" hidden="1" customHeight="1" x14ac:dyDescent="0.35">
      <c r="A233" s="20" t="s">
        <v>308</v>
      </c>
      <c r="B233" s="21">
        <v>265</v>
      </c>
      <c r="C233" s="21" t="s">
        <v>692</v>
      </c>
      <c r="D233" s="21" t="s">
        <v>1096</v>
      </c>
      <c r="E233" s="21">
        <v>410</v>
      </c>
      <c r="F233" s="32" t="s">
        <v>1225</v>
      </c>
      <c r="G233" s="80" t="s">
        <v>1258</v>
      </c>
      <c r="H233" s="83" t="s">
        <v>1259</v>
      </c>
      <c r="I233" s="21" t="s">
        <v>1260</v>
      </c>
      <c r="J233" s="40" t="s">
        <v>86</v>
      </c>
      <c r="K233" s="40">
        <v>346944000</v>
      </c>
      <c r="L233" s="21" t="s">
        <v>57</v>
      </c>
      <c r="M233" s="41"/>
      <c r="N233" s="27">
        <v>110000000</v>
      </c>
      <c r="O233" s="29" t="s">
        <v>65</v>
      </c>
      <c r="P233" s="30"/>
      <c r="Q233" s="31"/>
      <c r="R233" s="31"/>
      <c r="S233" s="31"/>
      <c r="T233" s="31"/>
      <c r="U233" s="227"/>
    </row>
    <row r="234" spans="1:21" s="18" customFormat="1" ht="99" hidden="1" customHeight="1" x14ac:dyDescent="0.35">
      <c r="A234" s="20" t="s">
        <v>308</v>
      </c>
      <c r="B234" s="21">
        <v>266</v>
      </c>
      <c r="C234" s="21" t="s">
        <v>692</v>
      </c>
      <c r="D234" s="21" t="s">
        <v>1096</v>
      </c>
      <c r="E234" s="21">
        <v>410</v>
      </c>
      <c r="F234" s="32" t="s">
        <v>1225</v>
      </c>
      <c r="G234" s="80" t="s">
        <v>1261</v>
      </c>
      <c r="H234" s="83" t="s">
        <v>1259</v>
      </c>
      <c r="I234" s="21" t="s">
        <v>1260</v>
      </c>
      <c r="J234" s="40" t="s">
        <v>86</v>
      </c>
      <c r="K234" s="40">
        <v>34694400</v>
      </c>
      <c r="L234" s="21" t="s">
        <v>58</v>
      </c>
      <c r="M234" s="41">
        <v>29490240</v>
      </c>
      <c r="N234" s="27">
        <v>17347200</v>
      </c>
      <c r="O234" s="29" t="s">
        <v>65</v>
      </c>
      <c r="P234" s="30"/>
      <c r="Q234" s="31"/>
      <c r="R234" s="31"/>
      <c r="S234" s="31" t="s">
        <v>671</v>
      </c>
      <c r="T234" s="31"/>
      <c r="U234" s="227"/>
    </row>
    <row r="235" spans="1:21" s="18" customFormat="1" ht="99" hidden="1" customHeight="1" x14ac:dyDescent="0.35">
      <c r="A235" s="20" t="s">
        <v>308</v>
      </c>
      <c r="B235" s="21">
        <v>267</v>
      </c>
      <c r="C235" s="21" t="s">
        <v>692</v>
      </c>
      <c r="D235" s="21" t="s">
        <v>1096</v>
      </c>
      <c r="E235" s="21">
        <v>410</v>
      </c>
      <c r="F235" s="32" t="s">
        <v>1225</v>
      </c>
      <c r="G235" s="53" t="s">
        <v>1262</v>
      </c>
      <c r="H235" s="39" t="s">
        <v>1263</v>
      </c>
      <c r="I235" s="21" t="s">
        <v>1264</v>
      </c>
      <c r="J235" s="40" t="s">
        <v>1265</v>
      </c>
      <c r="K235" s="40">
        <v>100000000</v>
      </c>
      <c r="L235" s="21" t="s">
        <v>59</v>
      </c>
      <c r="M235" s="41"/>
      <c r="N235" s="34">
        <v>40000000</v>
      </c>
      <c r="O235" s="29" t="s">
        <v>65</v>
      </c>
      <c r="P235" s="30"/>
      <c r="Q235" s="31"/>
      <c r="R235" s="31"/>
      <c r="S235" s="31"/>
      <c r="T235" s="31" t="s">
        <v>827</v>
      </c>
      <c r="U235" s="227"/>
    </row>
    <row r="236" spans="1:21" s="18" customFormat="1" ht="99" hidden="1" customHeight="1" x14ac:dyDescent="0.35">
      <c r="A236" s="20" t="s">
        <v>308</v>
      </c>
      <c r="B236" s="21">
        <v>268</v>
      </c>
      <c r="C236" s="21" t="s">
        <v>692</v>
      </c>
      <c r="D236" s="21" t="s">
        <v>1096</v>
      </c>
      <c r="E236" s="21">
        <v>406</v>
      </c>
      <c r="F236" s="32" t="s">
        <v>1266</v>
      </c>
      <c r="G236" s="80" t="s">
        <v>1267</v>
      </c>
      <c r="H236" s="39" t="s">
        <v>1268</v>
      </c>
      <c r="I236" s="21" t="s">
        <v>1269</v>
      </c>
      <c r="J236" s="40" t="s">
        <v>1270</v>
      </c>
      <c r="K236" s="40">
        <v>2800000</v>
      </c>
      <c r="L236" s="21" t="s">
        <v>57</v>
      </c>
      <c r="M236" s="41"/>
      <c r="N236" s="27">
        <v>1400000</v>
      </c>
      <c r="O236" s="29" t="s">
        <v>65</v>
      </c>
      <c r="P236" s="30"/>
      <c r="Q236" s="31" t="s">
        <v>672</v>
      </c>
      <c r="R236" s="31"/>
      <c r="S236" s="31"/>
      <c r="T236" s="31"/>
      <c r="U236" s="227"/>
    </row>
    <row r="237" spans="1:21" s="18" customFormat="1" ht="99" hidden="1" customHeight="1" x14ac:dyDescent="0.35">
      <c r="A237" s="20" t="s">
        <v>308</v>
      </c>
      <c r="B237" s="21">
        <v>269</v>
      </c>
      <c r="C237" s="21" t="s">
        <v>692</v>
      </c>
      <c r="D237" s="21" t="s">
        <v>1096</v>
      </c>
      <c r="E237" s="21">
        <v>407</v>
      </c>
      <c r="F237" s="32" t="s">
        <v>1271</v>
      </c>
      <c r="G237" s="80" t="s">
        <v>1272</v>
      </c>
      <c r="H237" s="39" t="s">
        <v>1273</v>
      </c>
      <c r="I237" s="21" t="s">
        <v>308</v>
      </c>
      <c r="J237" s="40" t="s">
        <v>1274</v>
      </c>
      <c r="K237" s="40">
        <v>20500000</v>
      </c>
      <c r="L237" s="21" t="s">
        <v>57</v>
      </c>
      <c r="M237" s="41"/>
      <c r="N237" s="27">
        <v>10250000</v>
      </c>
      <c r="O237" s="29" t="s">
        <v>65</v>
      </c>
      <c r="P237" s="30"/>
      <c r="Q237" s="31" t="s">
        <v>672</v>
      </c>
      <c r="R237" s="31"/>
      <c r="S237" s="31"/>
      <c r="T237" s="31"/>
      <c r="U237" s="227"/>
    </row>
    <row r="238" spans="1:21" s="18" customFormat="1" ht="99" hidden="1" customHeight="1" x14ac:dyDescent="0.35">
      <c r="A238" s="20" t="s">
        <v>308</v>
      </c>
      <c r="B238" s="21">
        <v>270</v>
      </c>
      <c r="C238" s="21" t="s">
        <v>692</v>
      </c>
      <c r="D238" s="21" t="s">
        <v>1096</v>
      </c>
      <c r="E238" s="21">
        <v>407</v>
      </c>
      <c r="F238" s="32" t="s">
        <v>1271</v>
      </c>
      <c r="G238" s="80" t="s">
        <v>1275</v>
      </c>
      <c r="H238" s="39" t="s">
        <v>1273</v>
      </c>
      <c r="I238" s="21" t="s">
        <v>1276</v>
      </c>
      <c r="J238" s="40" t="s">
        <v>1277</v>
      </c>
      <c r="K238" s="40">
        <v>10000000</v>
      </c>
      <c r="L238" s="21" t="s">
        <v>63</v>
      </c>
      <c r="M238" s="41">
        <v>8500000</v>
      </c>
      <c r="N238" s="27">
        <v>5000000</v>
      </c>
      <c r="O238" s="29" t="s">
        <v>65</v>
      </c>
      <c r="P238" s="30"/>
      <c r="Q238" s="31" t="s">
        <v>672</v>
      </c>
      <c r="R238" s="31"/>
      <c r="S238" s="31"/>
      <c r="T238" s="31"/>
      <c r="U238" s="227"/>
    </row>
    <row r="239" spans="1:21" s="18" customFormat="1" ht="99" hidden="1" customHeight="1" x14ac:dyDescent="0.35">
      <c r="A239" s="20" t="s">
        <v>308</v>
      </c>
      <c r="B239" s="21">
        <v>271.10000000000002</v>
      </c>
      <c r="C239" s="21" t="s">
        <v>692</v>
      </c>
      <c r="D239" s="21" t="s">
        <v>1096</v>
      </c>
      <c r="E239" s="21">
        <v>408</v>
      </c>
      <c r="F239" s="32" t="s">
        <v>1097</v>
      </c>
      <c r="G239" s="80" t="s">
        <v>1278</v>
      </c>
      <c r="H239" s="39" t="s">
        <v>1279</v>
      </c>
      <c r="I239" s="21" t="s">
        <v>1280</v>
      </c>
      <c r="J239" s="40" t="s">
        <v>1281</v>
      </c>
      <c r="K239" s="40">
        <v>7750000</v>
      </c>
      <c r="L239" s="21" t="s">
        <v>63</v>
      </c>
      <c r="M239" s="41">
        <v>6587500</v>
      </c>
      <c r="N239" s="27">
        <v>3000000</v>
      </c>
      <c r="O239" s="29" t="s">
        <v>65</v>
      </c>
      <c r="P239" s="30"/>
      <c r="Q239" s="31"/>
      <c r="R239" s="31"/>
      <c r="S239" s="31"/>
      <c r="T239" s="31"/>
      <c r="U239" s="227"/>
    </row>
    <row r="240" spans="1:21" ht="99" hidden="1" customHeight="1" x14ac:dyDescent="0.35">
      <c r="A240" s="20" t="s">
        <v>82</v>
      </c>
      <c r="B240" s="21">
        <v>52</v>
      </c>
      <c r="C240" s="21" t="s">
        <v>742</v>
      </c>
      <c r="D240" s="21" t="s">
        <v>772</v>
      </c>
      <c r="E240" s="21">
        <v>282</v>
      </c>
      <c r="F240" s="32" t="s">
        <v>828</v>
      </c>
      <c r="G240" s="53" t="s">
        <v>1282</v>
      </c>
      <c r="H240" s="54" t="s">
        <v>1283</v>
      </c>
      <c r="I240" s="21" t="s">
        <v>82</v>
      </c>
      <c r="J240" s="40"/>
      <c r="K240" s="40">
        <v>65500000</v>
      </c>
      <c r="L240" s="21" t="s">
        <v>57</v>
      </c>
      <c r="M240" s="69"/>
      <c r="N240" s="27">
        <v>16375000</v>
      </c>
      <c r="O240" s="29"/>
      <c r="P240" s="30"/>
      <c r="Q240" s="31" t="s">
        <v>672</v>
      </c>
      <c r="R240" s="31"/>
      <c r="S240" s="31"/>
      <c r="T240" s="31"/>
      <c r="U240" s="17"/>
    </row>
    <row r="241" spans="1:21" ht="99" hidden="1" customHeight="1" x14ac:dyDescent="0.35">
      <c r="A241" s="20" t="s">
        <v>82</v>
      </c>
      <c r="B241" s="21">
        <v>53</v>
      </c>
      <c r="C241" s="21" t="s">
        <v>742</v>
      </c>
      <c r="D241" s="21" t="s">
        <v>772</v>
      </c>
      <c r="E241" s="21">
        <v>282</v>
      </c>
      <c r="F241" s="32" t="s">
        <v>828</v>
      </c>
      <c r="G241" s="53" t="s">
        <v>1284</v>
      </c>
      <c r="H241" s="54" t="s">
        <v>1285</v>
      </c>
      <c r="I241" s="21" t="s">
        <v>82</v>
      </c>
      <c r="J241" s="40"/>
      <c r="K241" s="40">
        <v>4850000</v>
      </c>
      <c r="L241" s="21" t="s">
        <v>57</v>
      </c>
      <c r="M241" s="41"/>
      <c r="N241" s="27">
        <v>2425000</v>
      </c>
      <c r="O241" s="29"/>
      <c r="P241" s="30"/>
      <c r="Q241" s="31" t="s">
        <v>672</v>
      </c>
      <c r="R241" s="31"/>
      <c r="S241" s="31"/>
      <c r="T241" s="31"/>
      <c r="U241" s="17"/>
    </row>
    <row r="242" spans="1:21" ht="99" hidden="1" customHeight="1" x14ac:dyDescent="0.35">
      <c r="A242" s="20" t="s">
        <v>82</v>
      </c>
      <c r="B242" s="21">
        <v>54</v>
      </c>
      <c r="C242" s="21" t="s">
        <v>742</v>
      </c>
      <c r="D242" s="21" t="s">
        <v>772</v>
      </c>
      <c r="E242" s="21">
        <v>282</v>
      </c>
      <c r="F242" s="32" t="s">
        <v>828</v>
      </c>
      <c r="G242" s="53" t="s">
        <v>1286</v>
      </c>
      <c r="H242" s="54" t="s">
        <v>1287</v>
      </c>
      <c r="I242" s="21" t="s">
        <v>82</v>
      </c>
      <c r="J242" s="40"/>
      <c r="K242" s="40">
        <v>27548582</v>
      </c>
      <c r="L242" s="21" t="s">
        <v>57</v>
      </c>
      <c r="M242" s="41"/>
      <c r="N242" s="27">
        <v>13774291</v>
      </c>
      <c r="O242" s="29"/>
      <c r="P242" s="30"/>
      <c r="Q242" s="31" t="s">
        <v>672</v>
      </c>
      <c r="R242" s="31"/>
      <c r="S242" s="31"/>
      <c r="T242" s="31"/>
      <c r="U242" s="17"/>
    </row>
    <row r="243" spans="1:21" s="18" customFormat="1" ht="99" hidden="1" customHeight="1" x14ac:dyDescent="0.35">
      <c r="A243" s="20" t="s">
        <v>308</v>
      </c>
      <c r="B243" s="21">
        <v>272</v>
      </c>
      <c r="C243" s="21" t="s">
        <v>692</v>
      </c>
      <c r="D243" s="21" t="s">
        <v>1096</v>
      </c>
      <c r="E243" s="21">
        <v>408</v>
      </c>
      <c r="F243" s="32" t="s">
        <v>1097</v>
      </c>
      <c r="G243" s="80" t="s">
        <v>1288</v>
      </c>
      <c r="H243" s="39" t="s">
        <v>1279</v>
      </c>
      <c r="I243" s="21" t="s">
        <v>1280</v>
      </c>
      <c r="J243" s="40" t="s">
        <v>1281</v>
      </c>
      <c r="K243" s="40">
        <v>11250000</v>
      </c>
      <c r="L243" s="21" t="s">
        <v>1100</v>
      </c>
      <c r="M243" s="41">
        <v>9000000</v>
      </c>
      <c r="N243" s="40">
        <v>11250000</v>
      </c>
      <c r="O243" s="29" t="s">
        <v>88</v>
      </c>
      <c r="P243" s="30"/>
      <c r="Q243" s="31" t="s">
        <v>672</v>
      </c>
      <c r="R243" s="31"/>
      <c r="S243" s="31"/>
      <c r="T243" s="31"/>
      <c r="U243" s="227"/>
    </row>
    <row r="244" spans="1:21" s="18" customFormat="1" ht="99" hidden="1" customHeight="1" x14ac:dyDescent="0.35">
      <c r="A244" s="20" t="s">
        <v>308</v>
      </c>
      <c r="B244" s="21">
        <v>273</v>
      </c>
      <c r="C244" s="21" t="s">
        <v>692</v>
      </c>
      <c r="D244" s="21" t="s">
        <v>1096</v>
      </c>
      <c r="E244" s="21">
        <v>409</v>
      </c>
      <c r="F244" s="32" t="s">
        <v>1289</v>
      </c>
      <c r="G244" s="80" t="s">
        <v>1290</v>
      </c>
      <c r="H244" s="39" t="s">
        <v>1291</v>
      </c>
      <c r="I244" s="21" t="s">
        <v>1292</v>
      </c>
      <c r="J244" s="40" t="s">
        <v>1293</v>
      </c>
      <c r="K244" s="40">
        <v>2000000</v>
      </c>
      <c r="L244" s="21" t="s">
        <v>1100</v>
      </c>
      <c r="M244" s="41">
        <v>1600000</v>
      </c>
      <c r="N244" s="40">
        <v>2000000</v>
      </c>
      <c r="O244" s="29" t="s">
        <v>88</v>
      </c>
      <c r="P244" s="30"/>
      <c r="Q244" s="31"/>
      <c r="R244" s="31"/>
      <c r="S244" s="31"/>
      <c r="T244" s="31"/>
      <c r="U244" s="227"/>
    </row>
    <row r="245" spans="1:21" s="262" customFormat="1" ht="99" customHeight="1" x14ac:dyDescent="0.35">
      <c r="A245" s="253" t="s">
        <v>86</v>
      </c>
      <c r="B245" s="254">
        <v>274</v>
      </c>
      <c r="C245" s="254" t="s">
        <v>742</v>
      </c>
      <c r="D245" s="266" t="s">
        <v>743</v>
      </c>
      <c r="E245" s="254">
        <v>316</v>
      </c>
      <c r="F245" s="255" t="s">
        <v>744</v>
      </c>
      <c r="G245" s="256" t="s">
        <v>1294</v>
      </c>
      <c r="H245" s="257" t="s">
        <v>258</v>
      </c>
      <c r="I245" s="254" t="s">
        <v>86</v>
      </c>
      <c r="J245" s="258" t="s">
        <v>259</v>
      </c>
      <c r="K245" s="40">
        <v>250000000</v>
      </c>
      <c r="L245" s="254" t="s">
        <v>58</v>
      </c>
      <c r="M245" s="41">
        <v>175000000</v>
      </c>
      <c r="N245" s="259">
        <v>125000000</v>
      </c>
      <c r="O245" s="260" t="s">
        <v>65</v>
      </c>
      <c r="P245" s="30"/>
      <c r="Q245" s="31" t="s">
        <v>672</v>
      </c>
      <c r="R245" s="31"/>
      <c r="S245" s="31" t="s">
        <v>671</v>
      </c>
      <c r="T245" s="31"/>
      <c r="U245" s="261"/>
    </row>
    <row r="246" spans="1:21" s="262" customFormat="1" ht="131.25" customHeight="1" x14ac:dyDescent="0.35">
      <c r="A246" s="253" t="s">
        <v>86</v>
      </c>
      <c r="B246" s="254">
        <v>275</v>
      </c>
      <c r="C246" s="254" t="s">
        <v>742</v>
      </c>
      <c r="D246" s="254" t="s">
        <v>743</v>
      </c>
      <c r="E246" s="254">
        <v>317</v>
      </c>
      <c r="F246" s="263" t="s">
        <v>1130</v>
      </c>
      <c r="G246" s="275" t="s">
        <v>1295</v>
      </c>
      <c r="H246" s="276" t="s">
        <v>280</v>
      </c>
      <c r="I246" s="254" t="s">
        <v>86</v>
      </c>
      <c r="J246" s="258" t="s">
        <v>281</v>
      </c>
      <c r="K246" s="40">
        <v>30000000</v>
      </c>
      <c r="L246" s="254" t="s">
        <v>63</v>
      </c>
      <c r="M246" s="41">
        <v>21000000</v>
      </c>
      <c r="N246" s="259">
        <v>15000000</v>
      </c>
      <c r="O246" s="260" t="s">
        <v>65</v>
      </c>
      <c r="P246" s="30"/>
      <c r="Q246" s="31" t="s">
        <v>672</v>
      </c>
      <c r="R246" s="31"/>
      <c r="S246" s="31" t="s">
        <v>671</v>
      </c>
      <c r="T246" s="31"/>
      <c r="U246" s="261"/>
    </row>
    <row r="247" spans="1:21" s="262" customFormat="1" ht="191.25" customHeight="1" x14ac:dyDescent="0.35">
      <c r="A247" s="253" t="s">
        <v>86</v>
      </c>
      <c r="B247" s="254">
        <v>276</v>
      </c>
      <c r="C247" s="254" t="s">
        <v>742</v>
      </c>
      <c r="D247" s="266" t="s">
        <v>763</v>
      </c>
      <c r="E247" s="254">
        <v>332</v>
      </c>
      <c r="F247" s="255" t="s">
        <v>847</v>
      </c>
      <c r="G247" s="256" t="s">
        <v>1296</v>
      </c>
      <c r="H247" s="257" t="s">
        <v>1297</v>
      </c>
      <c r="I247" s="254" t="s">
        <v>86</v>
      </c>
      <c r="J247" s="254" t="s">
        <v>1298</v>
      </c>
      <c r="K247" s="40">
        <v>571428571.42857099</v>
      </c>
      <c r="L247" s="254" t="s">
        <v>62</v>
      </c>
      <c r="M247" s="41">
        <v>400000000</v>
      </c>
      <c r="N247" s="259">
        <v>180000000</v>
      </c>
      <c r="O247" s="260" t="s">
        <v>65</v>
      </c>
      <c r="P247" s="30"/>
      <c r="Q247" s="31" t="s">
        <v>741</v>
      </c>
      <c r="R247" s="31"/>
      <c r="S247" s="31"/>
      <c r="T247" s="31"/>
      <c r="U247" s="261"/>
    </row>
    <row r="248" spans="1:21" s="18" customFormat="1" ht="99" hidden="1" customHeight="1" x14ac:dyDescent="0.35">
      <c r="A248" s="20" t="s">
        <v>86</v>
      </c>
      <c r="B248" s="21">
        <v>280</v>
      </c>
      <c r="C248" s="21" t="s">
        <v>742</v>
      </c>
      <c r="D248" s="21" t="s">
        <v>763</v>
      </c>
      <c r="E248" s="21">
        <v>334</v>
      </c>
      <c r="F248" s="32" t="s">
        <v>856</v>
      </c>
      <c r="G248" s="53" t="s">
        <v>1299</v>
      </c>
      <c r="H248" s="54" t="s">
        <v>1300</v>
      </c>
      <c r="I248" s="21" t="s">
        <v>1301</v>
      </c>
      <c r="J248" s="21" t="s">
        <v>1302</v>
      </c>
      <c r="K248" s="40">
        <v>2040815.7142857143</v>
      </c>
      <c r="L248" s="21" t="s">
        <v>62</v>
      </c>
      <c r="M248" s="41">
        <v>1428571</v>
      </c>
      <c r="N248" s="27">
        <v>510203.92857142858</v>
      </c>
      <c r="O248" s="29" t="s">
        <v>65</v>
      </c>
      <c r="P248" s="30"/>
      <c r="Q248" s="31" t="s">
        <v>672</v>
      </c>
      <c r="R248" s="31"/>
      <c r="S248" s="31"/>
      <c r="T248" s="31"/>
      <c r="U248" s="227"/>
    </row>
    <row r="249" spans="1:21" s="18" customFormat="1" ht="12" hidden="1" customHeight="1" x14ac:dyDescent="0.35">
      <c r="A249" s="20" t="s">
        <v>86</v>
      </c>
      <c r="B249" s="21">
        <v>282</v>
      </c>
      <c r="C249" s="21" t="s">
        <v>742</v>
      </c>
      <c r="D249" s="21" t="s">
        <v>763</v>
      </c>
      <c r="E249" s="21">
        <v>335</v>
      </c>
      <c r="F249" s="32" t="s">
        <v>1303</v>
      </c>
      <c r="G249" s="53" t="s">
        <v>1304</v>
      </c>
      <c r="H249" s="54" t="s">
        <v>1305</v>
      </c>
      <c r="I249" s="21" t="s">
        <v>86</v>
      </c>
      <c r="J249" s="21" t="s">
        <v>1306</v>
      </c>
      <c r="K249" s="40">
        <v>300000000</v>
      </c>
      <c r="L249" s="21" t="s">
        <v>57</v>
      </c>
      <c r="M249" s="41"/>
      <c r="N249" s="27">
        <v>100000000</v>
      </c>
      <c r="O249" s="29" t="s">
        <v>65</v>
      </c>
      <c r="P249" s="30"/>
      <c r="Q249" s="31" t="s">
        <v>741</v>
      </c>
      <c r="R249" s="31"/>
      <c r="S249" s="31"/>
      <c r="T249" s="31"/>
      <c r="U249" s="227"/>
    </row>
    <row r="250" spans="1:21" s="262" customFormat="1" ht="117" customHeight="1" x14ac:dyDescent="0.35">
      <c r="A250" s="253" t="s">
        <v>86</v>
      </c>
      <c r="B250" s="254">
        <v>283</v>
      </c>
      <c r="C250" s="254" t="s">
        <v>742</v>
      </c>
      <c r="D250" s="266" t="s">
        <v>763</v>
      </c>
      <c r="E250" s="254">
        <v>336</v>
      </c>
      <c r="F250" s="255" t="s">
        <v>764</v>
      </c>
      <c r="G250" s="256" t="s">
        <v>1307</v>
      </c>
      <c r="H250" s="257" t="s">
        <v>290</v>
      </c>
      <c r="I250" s="254" t="s">
        <v>86</v>
      </c>
      <c r="J250" s="254" t="s">
        <v>291</v>
      </c>
      <c r="K250" s="40">
        <v>142857142.85714287</v>
      </c>
      <c r="L250" s="254" t="s">
        <v>59</v>
      </c>
      <c r="M250" s="41">
        <v>100000000</v>
      </c>
      <c r="N250" s="274">
        <v>35714285.714285716</v>
      </c>
      <c r="O250" s="260" t="s">
        <v>65</v>
      </c>
      <c r="P250" s="30"/>
      <c r="Q250" s="31" t="s">
        <v>672</v>
      </c>
      <c r="R250" s="31"/>
      <c r="S250" s="31"/>
      <c r="T250" s="31" t="s">
        <v>827</v>
      </c>
      <c r="U250" s="261"/>
    </row>
    <row r="251" spans="1:21" s="18" customFormat="1" ht="99" hidden="1" customHeight="1" x14ac:dyDescent="0.35">
      <c r="A251" s="20" t="s">
        <v>86</v>
      </c>
      <c r="B251" s="21">
        <v>284</v>
      </c>
      <c r="C251" s="21" t="s">
        <v>742</v>
      </c>
      <c r="D251" s="26" t="s">
        <v>763</v>
      </c>
      <c r="E251" s="21">
        <v>336</v>
      </c>
      <c r="F251" s="32" t="s">
        <v>764</v>
      </c>
      <c r="G251" s="53" t="s">
        <v>1308</v>
      </c>
      <c r="H251" s="54" t="s">
        <v>1309</v>
      </c>
      <c r="I251" s="21" t="s">
        <v>86</v>
      </c>
      <c r="J251" s="21" t="s">
        <v>1310</v>
      </c>
      <c r="K251" s="40">
        <v>114285714.2857143</v>
      </c>
      <c r="L251" s="21" t="s">
        <v>62</v>
      </c>
      <c r="M251" s="41">
        <v>80000000</v>
      </c>
      <c r="N251" s="27">
        <v>35000000</v>
      </c>
      <c r="O251" s="29" t="s">
        <v>65</v>
      </c>
      <c r="P251" s="30" t="s">
        <v>671</v>
      </c>
      <c r="Q251" s="31" t="s">
        <v>672</v>
      </c>
      <c r="R251" s="31"/>
      <c r="S251" s="31"/>
      <c r="T251" s="31"/>
      <c r="U251" s="227"/>
    </row>
    <row r="252" spans="1:21" s="262" customFormat="1" ht="99" customHeight="1" x14ac:dyDescent="0.35">
      <c r="A252" s="253" t="s">
        <v>86</v>
      </c>
      <c r="B252" s="254">
        <v>285</v>
      </c>
      <c r="C252" s="254" t="s">
        <v>742</v>
      </c>
      <c r="D252" s="254" t="s">
        <v>763</v>
      </c>
      <c r="E252" s="254">
        <v>336</v>
      </c>
      <c r="F252" s="255" t="s">
        <v>764</v>
      </c>
      <c r="G252" s="256" t="s">
        <v>1311</v>
      </c>
      <c r="H252" s="257" t="s">
        <v>304</v>
      </c>
      <c r="I252" s="254" t="s">
        <v>86</v>
      </c>
      <c r="J252" s="254" t="s">
        <v>305</v>
      </c>
      <c r="K252" s="40">
        <v>142857142.85714287</v>
      </c>
      <c r="L252" s="254" t="s">
        <v>62</v>
      </c>
      <c r="M252" s="41">
        <v>100000000</v>
      </c>
      <c r="N252" s="259">
        <v>32000000</v>
      </c>
      <c r="O252" s="260" t="s">
        <v>65</v>
      </c>
      <c r="P252" s="30"/>
      <c r="Q252" s="31" t="s">
        <v>672</v>
      </c>
      <c r="R252" s="31"/>
      <c r="S252" s="31"/>
      <c r="T252" s="31"/>
      <c r="U252" s="261"/>
    </row>
    <row r="253" spans="1:21" ht="112" hidden="1" x14ac:dyDescent="0.35">
      <c r="A253" s="20" t="s">
        <v>420</v>
      </c>
      <c r="B253" s="21">
        <v>361</v>
      </c>
      <c r="C253" s="21" t="s">
        <v>742</v>
      </c>
      <c r="D253" s="21" t="s">
        <v>772</v>
      </c>
      <c r="E253" s="21">
        <v>284</v>
      </c>
      <c r="F253" s="32" t="s">
        <v>832</v>
      </c>
      <c r="G253" s="57" t="s">
        <v>1312</v>
      </c>
      <c r="H253" s="43" t="s">
        <v>1313</v>
      </c>
      <c r="I253" s="26" t="s">
        <v>420</v>
      </c>
      <c r="J253" s="26" t="s">
        <v>1314</v>
      </c>
      <c r="K253" s="27">
        <v>157633</v>
      </c>
      <c r="L253" s="21" t="s">
        <v>57</v>
      </c>
      <c r="M253" s="28"/>
      <c r="N253" s="27">
        <v>39408.25</v>
      </c>
      <c r="O253" s="29"/>
      <c r="P253" s="30"/>
      <c r="Q253" s="31"/>
      <c r="R253" s="31"/>
      <c r="S253" s="31"/>
      <c r="T253" s="31"/>
      <c r="U253" s="17"/>
    </row>
    <row r="254" spans="1:21" s="262" customFormat="1" ht="99" customHeight="1" x14ac:dyDescent="0.35">
      <c r="A254" s="253" t="s">
        <v>86</v>
      </c>
      <c r="B254" s="254">
        <v>286</v>
      </c>
      <c r="C254" s="254" t="s">
        <v>742</v>
      </c>
      <c r="D254" s="254" t="s">
        <v>763</v>
      </c>
      <c r="E254" s="254">
        <v>336</v>
      </c>
      <c r="F254" s="255" t="s">
        <v>764</v>
      </c>
      <c r="G254" s="277" t="s">
        <v>1315</v>
      </c>
      <c r="H254" s="257" t="s">
        <v>1316</v>
      </c>
      <c r="I254" s="254" t="s">
        <v>86</v>
      </c>
      <c r="J254" s="254" t="s">
        <v>1317</v>
      </c>
      <c r="K254" s="40">
        <v>42857142.857142858</v>
      </c>
      <c r="L254" s="254" t="s">
        <v>62</v>
      </c>
      <c r="M254" s="41">
        <v>30000000</v>
      </c>
      <c r="N254" s="259">
        <v>21000000</v>
      </c>
      <c r="O254" s="260" t="s">
        <v>65</v>
      </c>
      <c r="P254" s="30"/>
      <c r="Q254" s="31" t="s">
        <v>672</v>
      </c>
      <c r="R254" s="31"/>
      <c r="S254" s="31" t="s">
        <v>671</v>
      </c>
      <c r="T254" s="31" t="s">
        <v>827</v>
      </c>
      <c r="U254" s="261"/>
    </row>
    <row r="255" spans="1:21" s="18" customFormat="1" ht="99" hidden="1" customHeight="1" x14ac:dyDescent="0.35">
      <c r="A255" s="20" t="s">
        <v>86</v>
      </c>
      <c r="B255" s="21">
        <v>287</v>
      </c>
      <c r="C255" s="21" t="s">
        <v>742</v>
      </c>
      <c r="D255" s="21" t="s">
        <v>772</v>
      </c>
      <c r="E255" s="21">
        <v>281</v>
      </c>
      <c r="F255" s="32" t="s">
        <v>824</v>
      </c>
      <c r="G255" s="71" t="s">
        <v>1318</v>
      </c>
      <c r="H255" s="54" t="s">
        <v>1319</v>
      </c>
      <c r="I255" s="21" t="s">
        <v>86</v>
      </c>
      <c r="J255" s="40" t="s">
        <v>359</v>
      </c>
      <c r="K255" s="40">
        <v>150000000</v>
      </c>
      <c r="L255" s="21" t="s">
        <v>59</v>
      </c>
      <c r="M255" s="41">
        <v>105000000</v>
      </c>
      <c r="N255" s="34">
        <v>50000000</v>
      </c>
      <c r="O255" s="29" t="s">
        <v>65</v>
      </c>
      <c r="P255" s="30"/>
      <c r="Q255" s="31" t="s">
        <v>672</v>
      </c>
      <c r="R255" s="31"/>
      <c r="S255" s="31"/>
      <c r="T255" s="31" t="s">
        <v>827</v>
      </c>
      <c r="U255" s="227"/>
    </row>
    <row r="256" spans="1:21" ht="266" hidden="1" x14ac:dyDescent="0.35">
      <c r="A256" s="20" t="s">
        <v>82</v>
      </c>
      <c r="B256" s="21">
        <v>31</v>
      </c>
      <c r="C256" s="21" t="s">
        <v>742</v>
      </c>
      <c r="D256" s="21" t="s">
        <v>772</v>
      </c>
      <c r="E256" s="21">
        <v>285</v>
      </c>
      <c r="F256" s="32" t="s">
        <v>773</v>
      </c>
      <c r="G256" s="53" t="s">
        <v>1320</v>
      </c>
      <c r="H256" s="39" t="s">
        <v>1321</v>
      </c>
      <c r="I256" s="21" t="s">
        <v>82</v>
      </c>
      <c r="J256" s="40"/>
      <c r="K256" s="40">
        <v>30372500</v>
      </c>
      <c r="L256" s="21" t="s">
        <v>57</v>
      </c>
      <c r="M256" s="41"/>
      <c r="N256" s="40">
        <v>30372500</v>
      </c>
      <c r="O256" s="29"/>
      <c r="P256" s="30"/>
      <c r="Q256" s="31" t="s">
        <v>672</v>
      </c>
      <c r="R256" s="31"/>
      <c r="S256" s="31"/>
      <c r="T256" s="31"/>
      <c r="U256" s="17"/>
    </row>
    <row r="257" spans="1:21" s="18" customFormat="1" ht="99" hidden="1" customHeight="1" x14ac:dyDescent="0.35">
      <c r="A257" s="20" t="s">
        <v>86</v>
      </c>
      <c r="B257" s="21">
        <v>288</v>
      </c>
      <c r="C257" s="21" t="s">
        <v>742</v>
      </c>
      <c r="D257" s="21" t="s">
        <v>772</v>
      </c>
      <c r="E257" s="21">
        <v>281</v>
      </c>
      <c r="F257" s="32" t="s">
        <v>824</v>
      </c>
      <c r="G257" s="71" t="s">
        <v>1322</v>
      </c>
      <c r="H257" s="54" t="s">
        <v>1323</v>
      </c>
      <c r="I257" s="21" t="s">
        <v>86</v>
      </c>
      <c r="J257" s="40" t="s">
        <v>359</v>
      </c>
      <c r="K257" s="40">
        <v>500000000</v>
      </c>
      <c r="L257" s="21" t="s">
        <v>59</v>
      </c>
      <c r="M257" s="41">
        <v>350000000</v>
      </c>
      <c r="N257" s="40">
        <v>130000000</v>
      </c>
      <c r="O257" s="29" t="s">
        <v>65</v>
      </c>
      <c r="P257" s="30"/>
      <c r="Q257" s="31" t="s">
        <v>672</v>
      </c>
      <c r="R257" s="31"/>
      <c r="S257" s="31"/>
      <c r="T257" s="31" t="s">
        <v>827</v>
      </c>
      <c r="U257" s="227"/>
    </row>
    <row r="258" spans="1:21" ht="99" hidden="1" customHeight="1" x14ac:dyDescent="0.35">
      <c r="A258" s="20" t="s">
        <v>82</v>
      </c>
      <c r="B258" s="21">
        <v>32</v>
      </c>
      <c r="C258" s="21" t="s">
        <v>742</v>
      </c>
      <c r="D258" s="21" t="s">
        <v>772</v>
      </c>
      <c r="E258" s="21">
        <v>285</v>
      </c>
      <c r="F258" s="32" t="s">
        <v>773</v>
      </c>
      <c r="G258" s="53" t="s">
        <v>1324</v>
      </c>
      <c r="H258" s="39" t="s">
        <v>1325</v>
      </c>
      <c r="I258" s="21" t="s">
        <v>82</v>
      </c>
      <c r="J258" s="40" t="s">
        <v>788</v>
      </c>
      <c r="K258" s="40">
        <v>28000000</v>
      </c>
      <c r="L258" s="21" t="s">
        <v>57</v>
      </c>
      <c r="M258" s="41"/>
      <c r="N258" s="40">
        <v>28000000</v>
      </c>
      <c r="O258" s="29"/>
      <c r="P258" s="30"/>
      <c r="Q258" s="31" t="s">
        <v>672</v>
      </c>
      <c r="R258" s="31"/>
      <c r="S258" s="31"/>
      <c r="T258" s="31"/>
      <c r="U258" s="17"/>
    </row>
    <row r="259" spans="1:21" ht="99" hidden="1" customHeight="1" x14ac:dyDescent="0.35">
      <c r="A259" s="20"/>
      <c r="B259" s="72"/>
      <c r="C259" s="21" t="s">
        <v>742</v>
      </c>
      <c r="D259" s="21" t="s">
        <v>772</v>
      </c>
      <c r="E259" s="21">
        <v>286</v>
      </c>
      <c r="F259" s="32" t="s">
        <v>1326</v>
      </c>
      <c r="G259" s="53"/>
      <c r="H259" s="54"/>
      <c r="I259" s="21"/>
      <c r="J259" s="40"/>
      <c r="K259" s="40"/>
      <c r="L259" s="21"/>
      <c r="M259" s="41"/>
      <c r="N259" s="27"/>
      <c r="O259" s="29"/>
      <c r="P259" s="30"/>
      <c r="Q259" s="31"/>
      <c r="R259" s="31"/>
      <c r="S259" s="31"/>
      <c r="T259" s="31"/>
      <c r="U259" s="17"/>
    </row>
    <row r="260" spans="1:21" s="18" customFormat="1" ht="99" hidden="1" customHeight="1" x14ac:dyDescent="0.35">
      <c r="A260" s="20" t="s">
        <v>86</v>
      </c>
      <c r="B260" s="21">
        <v>290</v>
      </c>
      <c r="C260" s="21" t="s">
        <v>742</v>
      </c>
      <c r="D260" s="21" t="s">
        <v>772</v>
      </c>
      <c r="E260" s="21">
        <v>283</v>
      </c>
      <c r="F260" s="32" t="s">
        <v>932</v>
      </c>
      <c r="G260" s="53" t="s">
        <v>1327</v>
      </c>
      <c r="H260" s="54" t="s">
        <v>1328</v>
      </c>
      <c r="I260" s="21" t="s">
        <v>86</v>
      </c>
      <c r="J260" s="40"/>
      <c r="K260" s="40">
        <v>110000000</v>
      </c>
      <c r="L260" s="21" t="s">
        <v>59</v>
      </c>
      <c r="M260" s="41">
        <v>77000000</v>
      </c>
      <c r="N260" s="34">
        <v>27500000</v>
      </c>
      <c r="O260" s="29" t="s">
        <v>65</v>
      </c>
      <c r="P260" s="30"/>
      <c r="Q260" s="31" t="s">
        <v>672</v>
      </c>
      <c r="R260" s="31"/>
      <c r="S260" s="31"/>
      <c r="T260" s="31" t="s">
        <v>827</v>
      </c>
      <c r="U260" s="227"/>
    </row>
    <row r="261" spans="1:21" s="18" customFormat="1" ht="99" hidden="1" customHeight="1" x14ac:dyDescent="0.35">
      <c r="A261" s="20" t="s">
        <v>86</v>
      </c>
      <c r="B261" s="21">
        <v>293</v>
      </c>
      <c r="C261" s="21" t="s">
        <v>742</v>
      </c>
      <c r="D261" s="21" t="s">
        <v>772</v>
      </c>
      <c r="E261" s="21">
        <v>283</v>
      </c>
      <c r="F261" s="32" t="s">
        <v>932</v>
      </c>
      <c r="G261" s="53" t="s">
        <v>1329</v>
      </c>
      <c r="H261" s="54" t="s">
        <v>1328</v>
      </c>
      <c r="I261" s="21" t="s">
        <v>1330</v>
      </c>
      <c r="J261" s="40" t="s">
        <v>1001</v>
      </c>
      <c r="K261" s="40">
        <v>15000000</v>
      </c>
      <c r="L261" s="21" t="s">
        <v>62</v>
      </c>
      <c r="M261" s="41">
        <v>10500000</v>
      </c>
      <c r="N261" s="27">
        <v>3750000</v>
      </c>
      <c r="O261" s="29" t="s">
        <v>65</v>
      </c>
      <c r="P261" s="30"/>
      <c r="Q261" s="31" t="s">
        <v>672</v>
      </c>
      <c r="R261" s="31" t="s">
        <v>784</v>
      </c>
      <c r="S261" s="31" t="s">
        <v>671</v>
      </c>
      <c r="T261" s="31" t="s">
        <v>827</v>
      </c>
      <c r="U261" s="227"/>
    </row>
    <row r="262" spans="1:21" s="18" customFormat="1" ht="99" hidden="1" customHeight="1" x14ac:dyDescent="0.35">
      <c r="A262" s="20" t="s">
        <v>86</v>
      </c>
      <c r="B262" s="21">
        <v>295</v>
      </c>
      <c r="C262" s="21" t="s">
        <v>742</v>
      </c>
      <c r="D262" s="21" t="s">
        <v>772</v>
      </c>
      <c r="E262" s="21">
        <v>284</v>
      </c>
      <c r="F262" s="32" t="s">
        <v>832</v>
      </c>
      <c r="G262" s="53" t="s">
        <v>1331</v>
      </c>
      <c r="H262" s="54" t="s">
        <v>1332</v>
      </c>
      <c r="I262" s="21" t="s">
        <v>1333</v>
      </c>
      <c r="J262" s="40" t="s">
        <v>1334</v>
      </c>
      <c r="K262" s="40">
        <v>200000000</v>
      </c>
      <c r="L262" s="21" t="s">
        <v>64</v>
      </c>
      <c r="M262" s="41">
        <v>80000000</v>
      </c>
      <c r="N262" s="27">
        <v>80000000</v>
      </c>
      <c r="O262" s="29" t="s">
        <v>65</v>
      </c>
      <c r="P262" s="30"/>
      <c r="Q262" s="31" t="s">
        <v>672</v>
      </c>
      <c r="R262" s="31"/>
      <c r="S262" s="31"/>
      <c r="T262" s="31" t="s">
        <v>827</v>
      </c>
      <c r="U262" s="227"/>
    </row>
    <row r="263" spans="1:21" s="262" customFormat="1" ht="99" customHeight="1" x14ac:dyDescent="0.35">
      <c r="A263" s="253" t="s">
        <v>86</v>
      </c>
      <c r="B263" s="273">
        <v>296</v>
      </c>
      <c r="C263" s="254" t="s">
        <v>742</v>
      </c>
      <c r="D263" s="254" t="s">
        <v>772</v>
      </c>
      <c r="E263" s="254">
        <v>285</v>
      </c>
      <c r="F263" s="255" t="s">
        <v>773</v>
      </c>
      <c r="G263" s="256" t="s">
        <v>1335</v>
      </c>
      <c r="H263" s="257" t="s">
        <v>161</v>
      </c>
      <c r="I263" s="254" t="s">
        <v>86</v>
      </c>
      <c r="J263" s="258" t="s">
        <v>162</v>
      </c>
      <c r="K263" s="40">
        <v>115000000</v>
      </c>
      <c r="L263" s="254" t="s">
        <v>64</v>
      </c>
      <c r="M263" s="41">
        <v>80500000</v>
      </c>
      <c r="N263" s="259">
        <v>55000000</v>
      </c>
      <c r="O263" s="260" t="s">
        <v>65</v>
      </c>
      <c r="P263" s="30"/>
      <c r="Q263" s="31" t="s">
        <v>672</v>
      </c>
      <c r="R263" s="31"/>
      <c r="S263" s="31"/>
      <c r="T263" s="31" t="s">
        <v>827</v>
      </c>
      <c r="U263" s="261"/>
    </row>
    <row r="264" spans="1:21" s="262" customFormat="1" ht="99" customHeight="1" x14ac:dyDescent="0.35">
      <c r="A264" s="253" t="s">
        <v>86</v>
      </c>
      <c r="B264" s="254">
        <v>297</v>
      </c>
      <c r="C264" s="254" t="s">
        <v>742</v>
      </c>
      <c r="D264" s="254" t="s">
        <v>772</v>
      </c>
      <c r="E264" s="254">
        <v>287</v>
      </c>
      <c r="F264" s="255" t="s">
        <v>1336</v>
      </c>
      <c r="G264" s="256" t="s">
        <v>1337</v>
      </c>
      <c r="H264" s="257" t="s">
        <v>233</v>
      </c>
      <c r="I264" s="254" t="s">
        <v>86</v>
      </c>
      <c r="J264" s="258" t="s">
        <v>162</v>
      </c>
      <c r="K264" s="40">
        <v>235000000</v>
      </c>
      <c r="L264" s="254" t="s">
        <v>64</v>
      </c>
      <c r="M264" s="41">
        <v>164500000</v>
      </c>
      <c r="N264" s="259">
        <v>85000000</v>
      </c>
      <c r="O264" s="260" t="s">
        <v>65</v>
      </c>
      <c r="P264" s="30"/>
      <c r="Q264" s="31" t="s">
        <v>672</v>
      </c>
      <c r="R264" s="31"/>
      <c r="S264" s="31"/>
      <c r="T264" s="31" t="s">
        <v>827</v>
      </c>
      <c r="U264" s="261"/>
    </row>
    <row r="265" spans="1:21" s="18" customFormat="1" ht="99" hidden="1" customHeight="1" x14ac:dyDescent="0.35">
      <c r="A265" s="20" t="s">
        <v>86</v>
      </c>
      <c r="B265" s="21">
        <v>298</v>
      </c>
      <c r="C265" s="21" t="s">
        <v>742</v>
      </c>
      <c r="D265" s="21" t="s">
        <v>772</v>
      </c>
      <c r="E265" s="21">
        <v>288</v>
      </c>
      <c r="F265" s="32" t="s">
        <v>1338</v>
      </c>
      <c r="G265" s="53" t="s">
        <v>1339</v>
      </c>
      <c r="H265" s="54" t="s">
        <v>1340</v>
      </c>
      <c r="I265" s="21" t="s">
        <v>86</v>
      </c>
      <c r="J265" s="40" t="s">
        <v>1341</v>
      </c>
      <c r="K265" s="40">
        <v>50000000</v>
      </c>
      <c r="L265" s="21" t="s">
        <v>64</v>
      </c>
      <c r="M265" s="41">
        <v>35000000</v>
      </c>
      <c r="N265" s="27">
        <v>12500000</v>
      </c>
      <c r="O265" s="29" t="s">
        <v>65</v>
      </c>
      <c r="P265" s="30"/>
      <c r="Q265" s="31" t="s">
        <v>741</v>
      </c>
      <c r="R265" s="31"/>
      <c r="S265" s="31"/>
      <c r="T265" s="31" t="s">
        <v>827</v>
      </c>
      <c r="U265" s="227"/>
    </row>
    <row r="266" spans="1:21" s="18" customFormat="1" ht="99" hidden="1" customHeight="1" x14ac:dyDescent="0.35">
      <c r="A266" s="20" t="s">
        <v>86</v>
      </c>
      <c r="B266" s="21">
        <v>299</v>
      </c>
      <c r="C266" s="21" t="s">
        <v>742</v>
      </c>
      <c r="D266" s="21" t="s">
        <v>772</v>
      </c>
      <c r="E266" s="21">
        <v>289</v>
      </c>
      <c r="F266" s="32" t="s">
        <v>1342</v>
      </c>
      <c r="G266" s="53" t="s">
        <v>1343</v>
      </c>
      <c r="H266" s="54" t="s">
        <v>1344</v>
      </c>
      <c r="I266" s="21" t="s">
        <v>86</v>
      </c>
      <c r="J266" s="40"/>
      <c r="K266" s="40">
        <v>15000000</v>
      </c>
      <c r="L266" s="21" t="s">
        <v>59</v>
      </c>
      <c r="M266" s="41">
        <v>10000000</v>
      </c>
      <c r="N266" s="34">
        <v>10000000</v>
      </c>
      <c r="O266" s="29" t="s">
        <v>65</v>
      </c>
      <c r="P266" s="30"/>
      <c r="Q266" s="31" t="s">
        <v>741</v>
      </c>
      <c r="R266" s="31" t="s">
        <v>784</v>
      </c>
      <c r="S266" s="31" t="s">
        <v>671</v>
      </c>
      <c r="T266" s="31" t="s">
        <v>827</v>
      </c>
      <c r="U266" s="227"/>
    </row>
    <row r="267" spans="1:21" s="18" customFormat="1" ht="99" hidden="1" customHeight="1" x14ac:dyDescent="0.35">
      <c r="A267" s="20" t="s">
        <v>86</v>
      </c>
      <c r="B267" s="21">
        <v>300</v>
      </c>
      <c r="C267" s="21" t="s">
        <v>742</v>
      </c>
      <c r="D267" s="21" t="s">
        <v>772</v>
      </c>
      <c r="E267" s="21">
        <v>290</v>
      </c>
      <c r="F267" s="32" t="s">
        <v>1345</v>
      </c>
      <c r="G267" s="53" t="s">
        <v>1346</v>
      </c>
      <c r="H267" s="54" t="s">
        <v>1347</v>
      </c>
      <c r="I267" s="21" t="s">
        <v>86</v>
      </c>
      <c r="J267" s="40" t="s">
        <v>1348</v>
      </c>
      <c r="K267" s="40">
        <v>60000000</v>
      </c>
      <c r="L267" s="21" t="s">
        <v>59</v>
      </c>
      <c r="M267" s="41">
        <v>39000000</v>
      </c>
      <c r="N267" s="34">
        <v>35000000</v>
      </c>
      <c r="O267" s="29" t="s">
        <v>65</v>
      </c>
      <c r="P267" s="30"/>
      <c r="Q267" s="31" t="s">
        <v>741</v>
      </c>
      <c r="R267" s="31"/>
      <c r="S267" s="31"/>
      <c r="T267" s="31" t="s">
        <v>827</v>
      </c>
      <c r="U267" s="227"/>
    </row>
    <row r="268" spans="1:21" s="18" customFormat="1" ht="99" hidden="1" customHeight="1" x14ac:dyDescent="0.35">
      <c r="A268" s="20" t="s">
        <v>86</v>
      </c>
      <c r="B268" s="21">
        <v>301</v>
      </c>
      <c r="C268" s="21" t="s">
        <v>742</v>
      </c>
      <c r="D268" s="21" t="s">
        <v>772</v>
      </c>
      <c r="E268" s="21">
        <v>292</v>
      </c>
      <c r="F268" s="32" t="s">
        <v>843</v>
      </c>
      <c r="G268" s="53" t="s">
        <v>1349</v>
      </c>
      <c r="H268" s="54" t="s">
        <v>1350</v>
      </c>
      <c r="I268" s="21" t="s">
        <v>86</v>
      </c>
      <c r="J268" s="21" t="s">
        <v>1351</v>
      </c>
      <c r="K268" s="40">
        <v>7000000</v>
      </c>
      <c r="L268" s="21" t="s">
        <v>63</v>
      </c>
      <c r="M268" s="41">
        <v>4900000</v>
      </c>
      <c r="N268" s="27">
        <v>1750000</v>
      </c>
      <c r="O268" s="29" t="s">
        <v>65</v>
      </c>
      <c r="P268" s="30"/>
      <c r="Q268" s="31"/>
      <c r="R268" s="31"/>
      <c r="S268" s="31"/>
      <c r="T268" s="31" t="s">
        <v>827</v>
      </c>
      <c r="U268" s="227"/>
    </row>
    <row r="269" spans="1:21" s="18" customFormat="1" ht="99" hidden="1" customHeight="1" x14ac:dyDescent="0.35">
      <c r="A269" s="20" t="s">
        <v>86</v>
      </c>
      <c r="B269" s="21">
        <v>302</v>
      </c>
      <c r="C269" s="21" t="s">
        <v>742</v>
      </c>
      <c r="D269" s="21" t="s">
        <v>772</v>
      </c>
      <c r="E269" s="21">
        <v>292</v>
      </c>
      <c r="F269" s="32" t="s">
        <v>843</v>
      </c>
      <c r="G269" s="53" t="s">
        <v>1352</v>
      </c>
      <c r="H269" s="54" t="s">
        <v>1353</v>
      </c>
      <c r="I269" s="21" t="s">
        <v>86</v>
      </c>
      <c r="J269" s="21" t="s">
        <v>1354</v>
      </c>
      <c r="K269" s="40">
        <v>44000000</v>
      </c>
      <c r="L269" s="21" t="s">
        <v>59</v>
      </c>
      <c r="M269" s="41">
        <v>30800000</v>
      </c>
      <c r="N269" s="34">
        <v>11000000</v>
      </c>
      <c r="O269" s="29" t="s">
        <v>65</v>
      </c>
      <c r="P269" s="30"/>
      <c r="Q269" s="31" t="s">
        <v>672</v>
      </c>
      <c r="R269" s="31"/>
      <c r="S269" s="31"/>
      <c r="T269" s="31" t="s">
        <v>827</v>
      </c>
      <c r="U269" s="227"/>
    </row>
    <row r="270" spans="1:21" s="18" customFormat="1" ht="99" hidden="1" customHeight="1" x14ac:dyDescent="0.35">
      <c r="A270" s="20" t="s">
        <v>86</v>
      </c>
      <c r="B270" s="21">
        <v>303</v>
      </c>
      <c r="C270" s="21" t="s">
        <v>742</v>
      </c>
      <c r="D270" s="21" t="s">
        <v>772</v>
      </c>
      <c r="E270" s="21">
        <v>292</v>
      </c>
      <c r="F270" s="32" t="s">
        <v>843</v>
      </c>
      <c r="G270" s="53" t="s">
        <v>1355</v>
      </c>
      <c r="H270" s="54" t="s">
        <v>1356</v>
      </c>
      <c r="I270" s="21" t="s">
        <v>86</v>
      </c>
      <c r="J270" s="40" t="s">
        <v>1357</v>
      </c>
      <c r="K270" s="40">
        <v>35000000</v>
      </c>
      <c r="L270" s="21" t="s">
        <v>59</v>
      </c>
      <c r="M270" s="41">
        <v>24500000</v>
      </c>
      <c r="N270" s="34">
        <v>8750000</v>
      </c>
      <c r="O270" s="29" t="s">
        <v>65</v>
      </c>
      <c r="P270" s="30"/>
      <c r="Q270" s="31" t="s">
        <v>672</v>
      </c>
      <c r="R270" s="31" t="s">
        <v>784</v>
      </c>
      <c r="S270" s="31" t="s">
        <v>671</v>
      </c>
      <c r="T270" s="31" t="s">
        <v>827</v>
      </c>
      <c r="U270" s="227"/>
    </row>
    <row r="271" spans="1:21" s="18" customFormat="1" ht="99" hidden="1" customHeight="1" x14ac:dyDescent="0.35">
      <c r="A271" s="20" t="s">
        <v>86</v>
      </c>
      <c r="B271" s="21">
        <v>304</v>
      </c>
      <c r="C271" s="21" t="s">
        <v>742</v>
      </c>
      <c r="D271" s="21" t="s">
        <v>772</v>
      </c>
      <c r="E271" s="21">
        <v>282</v>
      </c>
      <c r="F271" s="32" t="s">
        <v>828</v>
      </c>
      <c r="G271" s="53" t="s">
        <v>1358</v>
      </c>
      <c r="H271" s="54" t="s">
        <v>1359</v>
      </c>
      <c r="I271" s="21" t="s">
        <v>86</v>
      </c>
      <c r="J271" s="40" t="s">
        <v>1360</v>
      </c>
      <c r="K271" s="40">
        <v>2182278</v>
      </c>
      <c r="L271" s="21" t="s">
        <v>61</v>
      </c>
      <c r="M271" s="41">
        <v>1854936</v>
      </c>
      <c r="N271" s="68">
        <v>2182278</v>
      </c>
      <c r="O271" s="29" t="s">
        <v>88</v>
      </c>
      <c r="P271" s="30"/>
      <c r="Q271" s="31" t="s">
        <v>672</v>
      </c>
      <c r="R271" s="31"/>
      <c r="S271" s="31"/>
      <c r="T271" s="31" t="s">
        <v>827</v>
      </c>
      <c r="U271" s="227"/>
    </row>
    <row r="272" spans="1:21" s="18" customFormat="1" ht="99" hidden="1" customHeight="1" x14ac:dyDescent="0.35">
      <c r="A272" s="20" t="s">
        <v>86</v>
      </c>
      <c r="B272" s="21">
        <v>305</v>
      </c>
      <c r="C272" s="21" t="s">
        <v>742</v>
      </c>
      <c r="D272" s="21" t="s">
        <v>772</v>
      </c>
      <c r="E272" s="21">
        <v>282</v>
      </c>
      <c r="F272" s="32" t="s">
        <v>828</v>
      </c>
      <c r="G272" s="53" t="s">
        <v>1361</v>
      </c>
      <c r="H272" s="54" t="s">
        <v>1362</v>
      </c>
      <c r="I272" s="21" t="s">
        <v>1363</v>
      </c>
      <c r="J272" s="40" t="s">
        <v>1364</v>
      </c>
      <c r="K272" s="40">
        <v>1835369</v>
      </c>
      <c r="L272" s="21" t="s">
        <v>61</v>
      </c>
      <c r="M272" s="41">
        <v>1560064</v>
      </c>
      <c r="N272" s="40">
        <v>1835369</v>
      </c>
      <c r="O272" s="29" t="s">
        <v>88</v>
      </c>
      <c r="P272" s="30"/>
      <c r="Q272" s="31" t="s">
        <v>672</v>
      </c>
      <c r="R272" s="31"/>
      <c r="S272" s="31" t="s">
        <v>671</v>
      </c>
      <c r="T272" s="31" t="s">
        <v>827</v>
      </c>
      <c r="U272" s="227"/>
    </row>
    <row r="273" spans="1:21" ht="99" hidden="1" customHeight="1" x14ac:dyDescent="0.35">
      <c r="A273" s="20" t="s">
        <v>1365</v>
      </c>
      <c r="B273" s="26">
        <v>531</v>
      </c>
      <c r="C273" s="21" t="s">
        <v>742</v>
      </c>
      <c r="D273" s="26" t="s">
        <v>743</v>
      </c>
      <c r="E273" s="26">
        <v>312</v>
      </c>
      <c r="F273" s="32" t="s">
        <v>1366</v>
      </c>
      <c r="G273" s="53" t="s">
        <v>1367</v>
      </c>
      <c r="H273" s="54" t="s">
        <v>1368</v>
      </c>
      <c r="I273" s="21" t="s">
        <v>1365</v>
      </c>
      <c r="J273" s="21" t="s">
        <v>1365</v>
      </c>
      <c r="K273" s="40">
        <v>40000000</v>
      </c>
      <c r="L273" s="21" t="s">
        <v>64</v>
      </c>
      <c r="M273" s="41">
        <v>28000000</v>
      </c>
      <c r="N273" s="40">
        <v>40000000</v>
      </c>
      <c r="O273" s="29"/>
      <c r="P273" s="30"/>
      <c r="Q273" s="31"/>
      <c r="R273" s="31"/>
      <c r="S273" s="31"/>
      <c r="T273" s="31"/>
      <c r="U273" s="17"/>
    </row>
    <row r="274" spans="1:21" s="18" customFormat="1" ht="99" hidden="1" customHeight="1" x14ac:dyDescent="0.35">
      <c r="A274" s="20" t="s">
        <v>86</v>
      </c>
      <c r="B274" s="21">
        <v>306</v>
      </c>
      <c r="C274" s="21" t="s">
        <v>742</v>
      </c>
      <c r="D274" s="21" t="s">
        <v>772</v>
      </c>
      <c r="E274" s="21">
        <v>288</v>
      </c>
      <c r="F274" s="32" t="s">
        <v>1338</v>
      </c>
      <c r="G274" s="53" t="s">
        <v>1369</v>
      </c>
      <c r="H274" s="54" t="s">
        <v>1370</v>
      </c>
      <c r="I274" s="21" t="s">
        <v>86</v>
      </c>
      <c r="J274" s="40"/>
      <c r="K274" s="40">
        <v>11000000</v>
      </c>
      <c r="L274" s="21" t="s">
        <v>61</v>
      </c>
      <c r="M274" s="41">
        <v>9350000</v>
      </c>
      <c r="N274" s="40">
        <v>11000000</v>
      </c>
      <c r="O274" s="29" t="s">
        <v>88</v>
      </c>
      <c r="P274" s="30"/>
      <c r="Q274" s="31" t="s">
        <v>672</v>
      </c>
      <c r="R274" s="31"/>
      <c r="S274" s="31"/>
      <c r="T274" s="31"/>
      <c r="U274" s="227"/>
    </row>
    <row r="275" spans="1:21" s="262" customFormat="1" ht="99" customHeight="1" x14ac:dyDescent="0.35">
      <c r="A275" s="253" t="s">
        <v>86</v>
      </c>
      <c r="B275" s="254">
        <v>307</v>
      </c>
      <c r="C275" s="254" t="s">
        <v>742</v>
      </c>
      <c r="D275" s="254" t="s">
        <v>763</v>
      </c>
      <c r="E275" s="254">
        <v>334</v>
      </c>
      <c r="F275" s="255" t="s">
        <v>856</v>
      </c>
      <c r="G275" s="256" t="s">
        <v>1371</v>
      </c>
      <c r="H275" s="257" t="s">
        <v>1372</v>
      </c>
      <c r="I275" s="254" t="s">
        <v>86</v>
      </c>
      <c r="J275" s="258" t="s">
        <v>96</v>
      </c>
      <c r="K275" s="40">
        <v>4908824</v>
      </c>
      <c r="L275" s="254" t="s">
        <v>61</v>
      </c>
      <c r="M275" s="41">
        <v>4172500</v>
      </c>
      <c r="N275" s="258">
        <v>4908824</v>
      </c>
      <c r="O275" s="260" t="s">
        <v>88</v>
      </c>
      <c r="P275" s="30"/>
      <c r="Q275" s="31" t="s">
        <v>672</v>
      </c>
      <c r="R275" s="31"/>
      <c r="S275" s="31"/>
      <c r="T275" s="31"/>
      <c r="U275" s="261"/>
    </row>
    <row r="276" spans="1:21" s="18" customFormat="1" ht="99" hidden="1" customHeight="1" x14ac:dyDescent="0.35">
      <c r="A276" s="20" t="s">
        <v>86</v>
      </c>
      <c r="B276" s="21">
        <v>308</v>
      </c>
      <c r="C276" s="21" t="s">
        <v>742</v>
      </c>
      <c r="D276" s="21" t="s">
        <v>763</v>
      </c>
      <c r="E276" s="21">
        <v>333</v>
      </c>
      <c r="F276" s="32" t="s">
        <v>1373</v>
      </c>
      <c r="G276" s="53" t="s">
        <v>1374</v>
      </c>
      <c r="H276" s="54" t="s">
        <v>1375</v>
      </c>
      <c r="I276" s="21" t="s">
        <v>86</v>
      </c>
      <c r="J276" s="40"/>
      <c r="K276" s="40">
        <v>540000</v>
      </c>
      <c r="L276" s="21" t="s">
        <v>61</v>
      </c>
      <c r="M276" s="41">
        <v>459000</v>
      </c>
      <c r="N276" s="40">
        <v>540000</v>
      </c>
      <c r="O276" s="29" t="s">
        <v>88</v>
      </c>
      <c r="P276" s="30"/>
      <c r="Q276" s="31" t="s">
        <v>741</v>
      </c>
      <c r="R276" s="31"/>
      <c r="S276" s="31"/>
      <c r="T276" s="31"/>
      <c r="U276" s="227"/>
    </row>
    <row r="277" spans="1:21" ht="99" hidden="1" customHeight="1" x14ac:dyDescent="0.35">
      <c r="A277" s="20" t="s">
        <v>1365</v>
      </c>
      <c r="B277" s="26">
        <v>508</v>
      </c>
      <c r="C277" s="21" t="s">
        <v>742</v>
      </c>
      <c r="D277" s="26" t="s">
        <v>743</v>
      </c>
      <c r="E277" s="26">
        <v>312</v>
      </c>
      <c r="F277" s="32" t="s">
        <v>1366</v>
      </c>
      <c r="G277" s="53" t="s">
        <v>1376</v>
      </c>
      <c r="H277" s="54" t="s">
        <v>1377</v>
      </c>
      <c r="I277" s="21" t="s">
        <v>1365</v>
      </c>
      <c r="J277" s="21" t="s">
        <v>1365</v>
      </c>
      <c r="K277" s="40">
        <v>5000000</v>
      </c>
      <c r="L277" s="21" t="s">
        <v>64</v>
      </c>
      <c r="M277" s="41">
        <v>3500000</v>
      </c>
      <c r="N277" s="40">
        <v>5000000</v>
      </c>
      <c r="O277" s="29"/>
      <c r="P277" s="30"/>
      <c r="Q277" s="31" t="s">
        <v>672</v>
      </c>
      <c r="R277" s="31"/>
      <c r="S277" s="31"/>
      <c r="T277" s="31"/>
      <c r="U277" s="17"/>
    </row>
    <row r="278" spans="1:21" ht="99" hidden="1" customHeight="1" x14ac:dyDescent="0.35">
      <c r="A278" s="20" t="s">
        <v>1365</v>
      </c>
      <c r="B278" s="26">
        <v>509</v>
      </c>
      <c r="C278" s="21" t="s">
        <v>742</v>
      </c>
      <c r="D278" s="26" t="s">
        <v>743</v>
      </c>
      <c r="E278" s="26">
        <v>312</v>
      </c>
      <c r="F278" s="32" t="s">
        <v>1366</v>
      </c>
      <c r="G278" s="53" t="s">
        <v>1376</v>
      </c>
      <c r="H278" s="54" t="s">
        <v>1377</v>
      </c>
      <c r="I278" s="21" t="s">
        <v>1365</v>
      </c>
      <c r="J278" s="21" t="s">
        <v>1365</v>
      </c>
      <c r="K278" s="40">
        <v>45000000</v>
      </c>
      <c r="L278" s="21" t="s">
        <v>64</v>
      </c>
      <c r="M278" s="41">
        <v>31499999.999999996</v>
      </c>
      <c r="N278" s="27">
        <v>45000000</v>
      </c>
      <c r="O278" s="29"/>
      <c r="P278" s="30"/>
      <c r="Q278" s="31" t="s">
        <v>741</v>
      </c>
      <c r="R278" s="31"/>
      <c r="S278" s="31"/>
      <c r="T278" s="31"/>
      <c r="U278" s="17"/>
    </row>
    <row r="279" spans="1:21" s="18" customFormat="1" ht="99" hidden="1" customHeight="1" x14ac:dyDescent="0.35">
      <c r="A279" s="20" t="s">
        <v>86</v>
      </c>
      <c r="B279" s="21">
        <v>309</v>
      </c>
      <c r="C279" s="21" t="s">
        <v>891</v>
      </c>
      <c r="D279" s="21" t="s">
        <v>892</v>
      </c>
      <c r="E279" s="21">
        <v>382</v>
      </c>
      <c r="F279" s="32" t="s">
        <v>1247</v>
      </c>
      <c r="G279" s="53" t="s">
        <v>1378</v>
      </c>
      <c r="H279" s="54" t="s">
        <v>1379</v>
      </c>
      <c r="I279" s="21" t="s">
        <v>1380</v>
      </c>
      <c r="J279" s="40"/>
      <c r="K279" s="40">
        <v>3192353</v>
      </c>
      <c r="L279" s="21" t="s">
        <v>61</v>
      </c>
      <c r="M279" s="41">
        <v>2713500</v>
      </c>
      <c r="N279" s="40">
        <v>3192353</v>
      </c>
      <c r="O279" s="29" t="s">
        <v>88</v>
      </c>
      <c r="P279" s="30"/>
      <c r="Q279" s="31"/>
      <c r="R279" s="31"/>
      <c r="S279" s="31"/>
      <c r="T279" s="31"/>
      <c r="U279" s="227"/>
    </row>
    <row r="280" spans="1:21" ht="99" hidden="1" customHeight="1" x14ac:dyDescent="0.35">
      <c r="A280" s="20" t="s">
        <v>1365</v>
      </c>
      <c r="B280" s="26">
        <v>520</v>
      </c>
      <c r="C280" s="21" t="s">
        <v>742</v>
      </c>
      <c r="D280" s="21" t="s">
        <v>743</v>
      </c>
      <c r="E280" s="26">
        <v>312</v>
      </c>
      <c r="F280" s="32" t="s">
        <v>1366</v>
      </c>
      <c r="G280" s="54" t="s">
        <v>1381</v>
      </c>
      <c r="H280" s="54" t="s">
        <v>1381</v>
      </c>
      <c r="I280" s="21" t="s">
        <v>1365</v>
      </c>
      <c r="J280" s="21" t="s">
        <v>1365</v>
      </c>
      <c r="K280" s="40">
        <v>5000000</v>
      </c>
      <c r="L280" s="21" t="s">
        <v>64</v>
      </c>
      <c r="M280" s="41">
        <v>3500000</v>
      </c>
      <c r="N280" s="40">
        <v>5000000</v>
      </c>
      <c r="O280" s="29"/>
      <c r="P280" s="30"/>
      <c r="Q280" s="31" t="s">
        <v>741</v>
      </c>
      <c r="R280" s="31"/>
      <c r="S280" s="31"/>
      <c r="T280" s="31"/>
      <c r="U280" s="17"/>
    </row>
    <row r="281" spans="1:21" ht="99" hidden="1" customHeight="1" x14ac:dyDescent="0.35">
      <c r="A281" s="20" t="s">
        <v>1365</v>
      </c>
      <c r="B281" s="26">
        <v>521</v>
      </c>
      <c r="C281" s="21" t="s">
        <v>742</v>
      </c>
      <c r="D281" s="21" t="s">
        <v>743</v>
      </c>
      <c r="E281" s="26">
        <v>312</v>
      </c>
      <c r="F281" s="32" t="s">
        <v>1366</v>
      </c>
      <c r="G281" s="54" t="s">
        <v>1381</v>
      </c>
      <c r="H281" s="54" t="s">
        <v>1381</v>
      </c>
      <c r="I281" s="21" t="s">
        <v>1365</v>
      </c>
      <c r="J281" s="21" t="s">
        <v>1365</v>
      </c>
      <c r="K281" s="40">
        <v>15000000</v>
      </c>
      <c r="L281" s="21" t="s">
        <v>64</v>
      </c>
      <c r="M281" s="41">
        <v>10500000</v>
      </c>
      <c r="N281" s="40">
        <v>15000000</v>
      </c>
      <c r="O281" s="29"/>
      <c r="P281" s="30"/>
      <c r="Q281" s="31" t="s">
        <v>741</v>
      </c>
      <c r="R281" s="31"/>
      <c r="S281" s="31"/>
      <c r="T281" s="31"/>
      <c r="U281" s="17"/>
    </row>
    <row r="282" spans="1:21" ht="99" hidden="1" customHeight="1" x14ac:dyDescent="0.35">
      <c r="A282" s="20" t="s">
        <v>1365</v>
      </c>
      <c r="B282" s="26">
        <v>522</v>
      </c>
      <c r="C282" s="21" t="s">
        <v>742</v>
      </c>
      <c r="D282" s="26" t="s">
        <v>743</v>
      </c>
      <c r="E282" s="26">
        <v>312</v>
      </c>
      <c r="F282" s="32" t="s">
        <v>1366</v>
      </c>
      <c r="G282" s="53" t="s">
        <v>1382</v>
      </c>
      <c r="H282" s="54" t="s">
        <v>1368</v>
      </c>
      <c r="I282" s="21" t="s">
        <v>1365</v>
      </c>
      <c r="J282" s="21" t="s">
        <v>1365</v>
      </c>
      <c r="K282" s="40">
        <v>600000</v>
      </c>
      <c r="L282" s="21" t="s">
        <v>64</v>
      </c>
      <c r="M282" s="41">
        <v>420000</v>
      </c>
      <c r="N282" s="40">
        <v>600000</v>
      </c>
      <c r="O282" s="29"/>
      <c r="P282" s="30"/>
      <c r="Q282" s="31" t="s">
        <v>741</v>
      </c>
      <c r="R282" s="31"/>
      <c r="S282" s="31"/>
      <c r="T282" s="31"/>
      <c r="U282" s="17"/>
    </row>
    <row r="283" spans="1:21" ht="99" hidden="1" customHeight="1" x14ac:dyDescent="0.35">
      <c r="A283" s="20" t="s">
        <v>1365</v>
      </c>
      <c r="B283" s="26">
        <v>523</v>
      </c>
      <c r="C283" s="21" t="s">
        <v>742</v>
      </c>
      <c r="D283" s="26" t="s">
        <v>743</v>
      </c>
      <c r="E283" s="26">
        <v>312</v>
      </c>
      <c r="F283" s="32" t="s">
        <v>1366</v>
      </c>
      <c r="G283" s="53" t="s">
        <v>1383</v>
      </c>
      <c r="H283" s="54" t="s">
        <v>1381</v>
      </c>
      <c r="I283" s="21" t="s">
        <v>1365</v>
      </c>
      <c r="J283" s="21" t="s">
        <v>1365</v>
      </c>
      <c r="K283" s="40">
        <v>2000000</v>
      </c>
      <c r="L283" s="21" t="s">
        <v>64</v>
      </c>
      <c r="M283" s="41">
        <v>1400000</v>
      </c>
      <c r="N283" s="40">
        <v>2000000</v>
      </c>
      <c r="O283" s="29"/>
      <c r="P283" s="30"/>
      <c r="Q283" s="31" t="s">
        <v>741</v>
      </c>
      <c r="R283" s="31"/>
      <c r="S283" s="31"/>
      <c r="T283" s="31"/>
      <c r="U283" s="17"/>
    </row>
    <row r="284" spans="1:21" ht="99" hidden="1" customHeight="1" x14ac:dyDescent="0.35">
      <c r="A284" s="20" t="s">
        <v>1365</v>
      </c>
      <c r="B284" s="26">
        <v>524</v>
      </c>
      <c r="C284" s="21" t="s">
        <v>742</v>
      </c>
      <c r="D284" s="21" t="s">
        <v>743</v>
      </c>
      <c r="E284" s="26">
        <v>312</v>
      </c>
      <c r="F284" s="32" t="s">
        <v>1366</v>
      </c>
      <c r="G284" s="53" t="s">
        <v>1384</v>
      </c>
      <c r="H284" s="54" t="s">
        <v>1381</v>
      </c>
      <c r="I284" s="21" t="s">
        <v>1365</v>
      </c>
      <c r="J284" s="21" t="s">
        <v>1365</v>
      </c>
      <c r="K284" s="40">
        <v>15000000</v>
      </c>
      <c r="L284" s="21" t="s">
        <v>64</v>
      </c>
      <c r="M284" s="41">
        <v>10500000</v>
      </c>
      <c r="N284" s="27">
        <v>3750000</v>
      </c>
      <c r="O284" s="29"/>
      <c r="P284" s="30"/>
      <c r="Q284" s="31" t="s">
        <v>741</v>
      </c>
      <c r="R284" s="31"/>
      <c r="S284" s="31"/>
      <c r="T284" s="31"/>
      <c r="U284" s="17"/>
    </row>
    <row r="285" spans="1:21" ht="99" hidden="1" customHeight="1" x14ac:dyDescent="0.35">
      <c r="A285" s="20" t="s">
        <v>1365</v>
      </c>
      <c r="B285" s="26">
        <v>525</v>
      </c>
      <c r="C285" s="21" t="s">
        <v>742</v>
      </c>
      <c r="D285" s="21" t="s">
        <v>743</v>
      </c>
      <c r="E285" s="26">
        <v>312</v>
      </c>
      <c r="F285" s="32" t="s">
        <v>1366</v>
      </c>
      <c r="G285" s="53" t="s">
        <v>1385</v>
      </c>
      <c r="H285" s="54" t="s">
        <v>1381</v>
      </c>
      <c r="I285" s="21" t="s">
        <v>1365</v>
      </c>
      <c r="J285" s="21" t="s">
        <v>1365</v>
      </c>
      <c r="K285" s="40">
        <v>20000000</v>
      </c>
      <c r="L285" s="21" t="s">
        <v>64</v>
      </c>
      <c r="M285" s="41">
        <v>14000000</v>
      </c>
      <c r="N285" s="40">
        <v>20000000</v>
      </c>
      <c r="O285" s="29"/>
      <c r="P285" s="30"/>
      <c r="Q285" s="31" t="s">
        <v>741</v>
      </c>
      <c r="R285" s="31"/>
      <c r="S285" s="31"/>
      <c r="T285" s="31"/>
      <c r="U285" s="17"/>
    </row>
    <row r="286" spans="1:21" ht="99" hidden="1" customHeight="1" x14ac:dyDescent="0.35">
      <c r="A286" s="20" t="s">
        <v>1365</v>
      </c>
      <c r="B286" s="26">
        <v>526</v>
      </c>
      <c r="C286" s="21" t="s">
        <v>742</v>
      </c>
      <c r="D286" s="26" t="s">
        <v>743</v>
      </c>
      <c r="E286" s="26">
        <v>312</v>
      </c>
      <c r="F286" s="32" t="s">
        <v>1366</v>
      </c>
      <c r="G286" s="53" t="s">
        <v>1386</v>
      </c>
      <c r="H286" s="54" t="s">
        <v>1381</v>
      </c>
      <c r="I286" s="21" t="s">
        <v>1365</v>
      </c>
      <c r="J286" s="21" t="s">
        <v>1365</v>
      </c>
      <c r="K286" s="40">
        <v>100000000</v>
      </c>
      <c r="L286" s="21" t="s">
        <v>64</v>
      </c>
      <c r="M286" s="41">
        <v>70000000</v>
      </c>
      <c r="N286" s="40">
        <v>100000000</v>
      </c>
      <c r="O286" s="29"/>
      <c r="P286" s="30"/>
      <c r="Q286" s="31"/>
      <c r="R286" s="31"/>
      <c r="S286" s="31"/>
      <c r="T286" s="31"/>
      <c r="U286" s="17"/>
    </row>
    <row r="287" spans="1:21" ht="99" hidden="1" customHeight="1" x14ac:dyDescent="0.35">
      <c r="A287" s="20" t="s">
        <v>1365</v>
      </c>
      <c r="B287" s="26">
        <v>527</v>
      </c>
      <c r="C287" s="21" t="s">
        <v>742</v>
      </c>
      <c r="D287" s="21" t="s">
        <v>743</v>
      </c>
      <c r="E287" s="26">
        <v>312</v>
      </c>
      <c r="F287" s="32" t="s">
        <v>1366</v>
      </c>
      <c r="G287" s="53" t="s">
        <v>1387</v>
      </c>
      <c r="H287" s="54" t="s">
        <v>1368</v>
      </c>
      <c r="I287" s="21" t="s">
        <v>1365</v>
      </c>
      <c r="J287" s="21" t="s">
        <v>1365</v>
      </c>
      <c r="K287" s="40">
        <v>10000000</v>
      </c>
      <c r="L287" s="21" t="s">
        <v>64</v>
      </c>
      <c r="M287" s="41">
        <v>7000000</v>
      </c>
      <c r="N287" s="40">
        <v>10000000</v>
      </c>
      <c r="O287" s="29"/>
      <c r="P287" s="30"/>
      <c r="Q287" s="31"/>
      <c r="R287" s="31"/>
      <c r="S287" s="31"/>
      <c r="T287" s="31"/>
      <c r="U287" s="17"/>
    </row>
    <row r="288" spans="1:21" ht="99" hidden="1" customHeight="1" x14ac:dyDescent="0.35">
      <c r="A288" s="20" t="s">
        <v>1365</v>
      </c>
      <c r="B288" s="26">
        <v>528</v>
      </c>
      <c r="C288" s="21" t="s">
        <v>742</v>
      </c>
      <c r="D288" s="26" t="s">
        <v>743</v>
      </c>
      <c r="E288" s="26">
        <v>312</v>
      </c>
      <c r="F288" s="32" t="s">
        <v>1366</v>
      </c>
      <c r="G288" s="53" t="s">
        <v>1388</v>
      </c>
      <c r="H288" s="54" t="s">
        <v>1368</v>
      </c>
      <c r="I288" s="21" t="s">
        <v>1365</v>
      </c>
      <c r="J288" s="21" t="s">
        <v>1365</v>
      </c>
      <c r="K288" s="40">
        <v>34000000</v>
      </c>
      <c r="L288" s="21" t="s">
        <v>64</v>
      </c>
      <c r="M288" s="41">
        <v>23800000</v>
      </c>
      <c r="N288" s="40">
        <v>34000000</v>
      </c>
      <c r="O288" s="63"/>
      <c r="P288" s="30"/>
      <c r="Q288" s="31"/>
      <c r="R288" s="31"/>
      <c r="S288" s="31"/>
      <c r="T288" s="31"/>
      <c r="U288" s="17"/>
    </row>
    <row r="289" spans="1:21" ht="99" hidden="1" customHeight="1" x14ac:dyDescent="0.35">
      <c r="A289" s="20" t="s">
        <v>1365</v>
      </c>
      <c r="B289" s="26">
        <v>529</v>
      </c>
      <c r="C289" s="21" t="s">
        <v>742</v>
      </c>
      <c r="D289" s="21" t="s">
        <v>743</v>
      </c>
      <c r="E289" s="26">
        <v>312</v>
      </c>
      <c r="F289" s="32" t="s">
        <v>1366</v>
      </c>
      <c r="G289" s="53" t="s">
        <v>1389</v>
      </c>
      <c r="H289" s="54" t="s">
        <v>1381</v>
      </c>
      <c r="I289" s="21" t="s">
        <v>1365</v>
      </c>
      <c r="J289" s="21" t="s">
        <v>1365</v>
      </c>
      <c r="K289" s="40">
        <v>20000000</v>
      </c>
      <c r="L289" s="21" t="s">
        <v>64</v>
      </c>
      <c r="M289" s="41">
        <v>14000000</v>
      </c>
      <c r="N289" s="40">
        <v>20000000</v>
      </c>
      <c r="O289" s="63"/>
      <c r="P289" s="30"/>
      <c r="Q289" s="31"/>
      <c r="R289" s="31"/>
      <c r="S289" s="31"/>
      <c r="T289" s="31"/>
      <c r="U289" s="17"/>
    </row>
    <row r="290" spans="1:21" ht="99" hidden="1" customHeight="1" x14ac:dyDescent="0.35">
      <c r="A290" s="20" t="s">
        <v>1365</v>
      </c>
      <c r="B290" s="26">
        <v>530</v>
      </c>
      <c r="C290" s="21" t="s">
        <v>742</v>
      </c>
      <c r="D290" s="26" t="s">
        <v>743</v>
      </c>
      <c r="E290" s="26">
        <v>312</v>
      </c>
      <c r="F290" s="32" t="s">
        <v>1366</v>
      </c>
      <c r="G290" s="53" t="s">
        <v>1390</v>
      </c>
      <c r="H290" s="54" t="s">
        <v>1381</v>
      </c>
      <c r="I290" s="21" t="s">
        <v>1365</v>
      </c>
      <c r="J290" s="21" t="s">
        <v>1365</v>
      </c>
      <c r="K290" s="40">
        <v>27000000</v>
      </c>
      <c r="L290" s="21" t="s">
        <v>64</v>
      </c>
      <c r="M290" s="41">
        <v>18900000</v>
      </c>
      <c r="N290" s="40">
        <v>27000000</v>
      </c>
      <c r="O290" s="29"/>
      <c r="P290" s="30"/>
      <c r="Q290" s="31"/>
      <c r="R290" s="31"/>
      <c r="S290" s="31"/>
      <c r="T290" s="31"/>
      <c r="U290" s="17"/>
    </row>
    <row r="291" spans="1:21" ht="99" hidden="1" customHeight="1" x14ac:dyDescent="0.35">
      <c r="A291" s="20" t="s">
        <v>1365</v>
      </c>
      <c r="B291" s="26">
        <v>535</v>
      </c>
      <c r="C291" s="21" t="s">
        <v>742</v>
      </c>
      <c r="D291" s="26" t="s">
        <v>743</v>
      </c>
      <c r="E291" s="26">
        <v>312</v>
      </c>
      <c r="F291" s="32" t="s">
        <v>1366</v>
      </c>
      <c r="G291" s="53" t="s">
        <v>1391</v>
      </c>
      <c r="H291" s="54" t="s">
        <v>1392</v>
      </c>
      <c r="I291" s="21" t="s">
        <v>1365</v>
      </c>
      <c r="J291" s="21" t="s">
        <v>1365</v>
      </c>
      <c r="K291" s="40">
        <v>252000000</v>
      </c>
      <c r="L291" s="21" t="s">
        <v>64</v>
      </c>
      <c r="M291" s="41">
        <v>176400000</v>
      </c>
      <c r="N291" s="40">
        <v>252000000</v>
      </c>
      <c r="O291" s="29"/>
      <c r="P291" s="30"/>
      <c r="Q291" s="31" t="s">
        <v>672</v>
      </c>
      <c r="R291" s="31"/>
      <c r="S291" s="31"/>
      <c r="T291" s="31"/>
      <c r="U291" s="17"/>
    </row>
    <row r="292" spans="1:21" s="18" customFormat="1" ht="99" hidden="1" customHeight="1" x14ac:dyDescent="0.35">
      <c r="A292" s="20" t="s">
        <v>86</v>
      </c>
      <c r="B292" s="21">
        <v>310</v>
      </c>
      <c r="C292" s="21" t="s">
        <v>742</v>
      </c>
      <c r="D292" s="26" t="s">
        <v>763</v>
      </c>
      <c r="E292" s="21">
        <v>334</v>
      </c>
      <c r="F292" s="32" t="s">
        <v>856</v>
      </c>
      <c r="G292" s="53" t="s">
        <v>1393</v>
      </c>
      <c r="H292" s="54" t="s">
        <v>1394</v>
      </c>
      <c r="I292" s="21" t="s">
        <v>86</v>
      </c>
      <c r="J292" s="40" t="s">
        <v>1395</v>
      </c>
      <c r="K292" s="40">
        <v>1250000</v>
      </c>
      <c r="L292" s="21" t="s">
        <v>61</v>
      </c>
      <c r="M292" s="41">
        <v>1062500</v>
      </c>
      <c r="N292" s="40">
        <v>1250000</v>
      </c>
      <c r="O292" s="29" t="s">
        <v>88</v>
      </c>
      <c r="P292" s="30"/>
      <c r="Q292" s="31" t="s">
        <v>672</v>
      </c>
      <c r="R292" s="31"/>
      <c r="S292" s="31"/>
      <c r="T292" s="31"/>
      <c r="U292" s="227"/>
    </row>
    <row r="293" spans="1:21" s="18" customFormat="1" ht="99" hidden="1" customHeight="1" x14ac:dyDescent="0.35">
      <c r="A293" s="20" t="s">
        <v>86</v>
      </c>
      <c r="B293" s="21">
        <v>311</v>
      </c>
      <c r="C293" s="21" t="s">
        <v>692</v>
      </c>
      <c r="D293" s="21" t="s">
        <v>1096</v>
      </c>
      <c r="E293" s="21">
        <v>408</v>
      </c>
      <c r="F293" s="32" t="s">
        <v>1097</v>
      </c>
      <c r="G293" s="53" t="s">
        <v>1396</v>
      </c>
      <c r="H293" s="39" t="s">
        <v>1397</v>
      </c>
      <c r="I293" s="21" t="s">
        <v>86</v>
      </c>
      <c r="J293" s="40" t="s">
        <v>1398</v>
      </c>
      <c r="K293" s="40">
        <v>750000</v>
      </c>
      <c r="L293" s="21" t="s">
        <v>61</v>
      </c>
      <c r="M293" s="41">
        <v>637500</v>
      </c>
      <c r="N293" s="40">
        <v>750000</v>
      </c>
      <c r="O293" s="29" t="s">
        <v>88</v>
      </c>
      <c r="P293" s="30"/>
      <c r="Q293" s="31"/>
      <c r="R293" s="31"/>
      <c r="S293" s="31"/>
      <c r="T293" s="31"/>
      <c r="U293" s="227"/>
    </row>
    <row r="294" spans="1:21" s="18" customFormat="1" ht="99" hidden="1" customHeight="1" x14ac:dyDescent="0.35">
      <c r="A294" s="20" t="s">
        <v>420</v>
      </c>
      <c r="B294" s="21">
        <v>312</v>
      </c>
      <c r="C294" s="21" t="s">
        <v>664</v>
      </c>
      <c r="D294" s="21" t="s">
        <v>673</v>
      </c>
      <c r="E294" s="21">
        <v>68</v>
      </c>
      <c r="F294" s="24" t="s">
        <v>674</v>
      </c>
      <c r="G294" s="24" t="s">
        <v>1399</v>
      </c>
      <c r="H294" s="25" t="s">
        <v>1400</v>
      </c>
      <c r="I294" s="26" t="s">
        <v>420</v>
      </c>
      <c r="J294" s="26"/>
      <c r="K294" s="27">
        <v>170085797</v>
      </c>
      <c r="L294" s="21" t="s">
        <v>57</v>
      </c>
      <c r="M294" s="28"/>
      <c r="N294" s="27">
        <v>16000000</v>
      </c>
      <c r="O294" s="29" t="s">
        <v>65</v>
      </c>
      <c r="P294" s="30"/>
      <c r="Q294" s="31" t="s">
        <v>672</v>
      </c>
      <c r="R294" s="31"/>
      <c r="S294" s="31"/>
      <c r="T294" s="31"/>
      <c r="U294" s="227"/>
    </row>
    <row r="295" spans="1:21" s="18" customFormat="1" ht="99" hidden="1" customHeight="1" x14ac:dyDescent="0.35">
      <c r="A295" s="20" t="s">
        <v>420</v>
      </c>
      <c r="B295" s="21">
        <v>317</v>
      </c>
      <c r="C295" s="21" t="s">
        <v>664</v>
      </c>
      <c r="D295" s="21" t="s">
        <v>673</v>
      </c>
      <c r="E295" s="21">
        <v>68</v>
      </c>
      <c r="F295" s="24" t="s">
        <v>674</v>
      </c>
      <c r="G295" s="33" t="s">
        <v>1401</v>
      </c>
      <c r="H295" s="25" t="s">
        <v>1402</v>
      </c>
      <c r="I295" s="26" t="s">
        <v>420</v>
      </c>
      <c r="J295" s="27" t="s">
        <v>139</v>
      </c>
      <c r="K295" s="27">
        <v>31179526</v>
      </c>
      <c r="L295" s="21" t="s">
        <v>57</v>
      </c>
      <c r="M295" s="28"/>
      <c r="N295" s="27">
        <v>7794881.5</v>
      </c>
      <c r="O295" s="29" t="s">
        <v>65</v>
      </c>
      <c r="P295" s="30" t="s">
        <v>671</v>
      </c>
      <c r="Q295" s="34" t="s">
        <v>672</v>
      </c>
      <c r="R295" s="34"/>
      <c r="S295" s="34"/>
      <c r="T295" s="34"/>
      <c r="U295" s="227"/>
    </row>
    <row r="296" spans="1:21" ht="99" hidden="1" customHeight="1" x14ac:dyDescent="0.35">
      <c r="A296" s="20" t="s">
        <v>1365</v>
      </c>
      <c r="B296" s="26">
        <v>571</v>
      </c>
      <c r="C296" s="21" t="s">
        <v>742</v>
      </c>
      <c r="D296" s="21" t="s">
        <v>743</v>
      </c>
      <c r="E296" s="26">
        <v>312</v>
      </c>
      <c r="F296" s="32" t="s">
        <v>1366</v>
      </c>
      <c r="G296" s="53" t="s">
        <v>1403</v>
      </c>
      <c r="H296" s="54" t="s">
        <v>1404</v>
      </c>
      <c r="I296" s="21" t="s">
        <v>1365</v>
      </c>
      <c r="J296" s="21" t="s">
        <v>1365</v>
      </c>
      <c r="K296" s="40">
        <v>12100000</v>
      </c>
      <c r="L296" s="21" t="s">
        <v>64</v>
      </c>
      <c r="M296" s="41">
        <v>8470000</v>
      </c>
      <c r="N296" s="27">
        <v>6050000</v>
      </c>
      <c r="O296" s="29"/>
      <c r="P296" s="30"/>
      <c r="Q296" s="31" t="s">
        <v>741</v>
      </c>
      <c r="R296" s="31"/>
      <c r="S296" s="31"/>
      <c r="T296" s="31"/>
      <c r="U296" s="17"/>
    </row>
    <row r="297" spans="1:21" s="18" customFormat="1" ht="99" hidden="1" customHeight="1" x14ac:dyDescent="0.35">
      <c r="A297" s="20" t="s">
        <v>420</v>
      </c>
      <c r="B297" s="21">
        <v>319</v>
      </c>
      <c r="C297" s="21" t="s">
        <v>664</v>
      </c>
      <c r="D297" s="21" t="s">
        <v>673</v>
      </c>
      <c r="E297" s="21">
        <v>68</v>
      </c>
      <c r="F297" s="24" t="s">
        <v>674</v>
      </c>
      <c r="G297" s="32" t="s">
        <v>1405</v>
      </c>
      <c r="H297" s="25" t="s">
        <v>1406</v>
      </c>
      <c r="I297" s="26" t="s">
        <v>420</v>
      </c>
      <c r="J297" s="27" t="s">
        <v>139</v>
      </c>
      <c r="K297" s="27">
        <v>490111471</v>
      </c>
      <c r="L297" s="21" t="s">
        <v>57</v>
      </c>
      <c r="M297" s="28"/>
      <c r="N297" s="27">
        <v>16000000</v>
      </c>
      <c r="O297" s="29" t="s">
        <v>65</v>
      </c>
      <c r="P297" s="30"/>
      <c r="Q297" s="31"/>
      <c r="R297" s="31"/>
      <c r="S297" s="31"/>
      <c r="T297" s="31"/>
      <c r="U297" s="227"/>
    </row>
    <row r="298" spans="1:21" s="18" customFormat="1" ht="99" hidden="1" customHeight="1" x14ac:dyDescent="0.35">
      <c r="A298" s="20" t="s">
        <v>420</v>
      </c>
      <c r="B298" s="21">
        <v>320</v>
      </c>
      <c r="C298" s="21" t="s">
        <v>664</v>
      </c>
      <c r="D298" s="21" t="s">
        <v>673</v>
      </c>
      <c r="E298" s="21">
        <v>68</v>
      </c>
      <c r="F298" s="24" t="s">
        <v>674</v>
      </c>
      <c r="G298" s="32" t="s">
        <v>1407</v>
      </c>
      <c r="H298" s="25" t="s">
        <v>1408</v>
      </c>
      <c r="I298" s="26" t="s">
        <v>420</v>
      </c>
      <c r="J298" s="27" t="s">
        <v>139</v>
      </c>
      <c r="K298" s="27">
        <v>34588512</v>
      </c>
      <c r="L298" s="21" t="s">
        <v>57</v>
      </c>
      <c r="M298" s="28"/>
      <c r="N298" s="27">
        <v>8647128</v>
      </c>
      <c r="O298" s="29" t="s">
        <v>65</v>
      </c>
      <c r="P298" s="30" t="s">
        <v>671</v>
      </c>
      <c r="Q298" s="31" t="s">
        <v>672</v>
      </c>
      <c r="R298" s="31"/>
      <c r="S298" s="31"/>
      <c r="T298" s="31"/>
      <c r="U298" s="227"/>
    </row>
    <row r="299" spans="1:21" ht="126.5" hidden="1" x14ac:dyDescent="0.35">
      <c r="A299" s="20" t="s">
        <v>1365</v>
      </c>
      <c r="B299" s="26">
        <v>515</v>
      </c>
      <c r="C299" s="21" t="s">
        <v>742</v>
      </c>
      <c r="D299" s="26" t="s">
        <v>743</v>
      </c>
      <c r="E299" s="26">
        <v>313</v>
      </c>
      <c r="F299" s="32" t="s">
        <v>1409</v>
      </c>
      <c r="G299" s="53" t="s">
        <v>1410</v>
      </c>
      <c r="H299" s="54" t="s">
        <v>1411</v>
      </c>
      <c r="I299" s="21" t="s">
        <v>1365</v>
      </c>
      <c r="J299" s="21" t="s">
        <v>1365</v>
      </c>
      <c r="K299" s="40">
        <v>162000000</v>
      </c>
      <c r="L299" s="21" t="s">
        <v>64</v>
      </c>
      <c r="M299" s="41">
        <v>113400000</v>
      </c>
      <c r="N299" s="68">
        <v>162000000</v>
      </c>
      <c r="O299" s="29"/>
      <c r="P299" s="30"/>
      <c r="Q299" s="31"/>
      <c r="R299" s="31"/>
      <c r="S299" s="31"/>
      <c r="T299" s="31"/>
      <c r="U299" s="17"/>
    </row>
    <row r="300" spans="1:21" ht="126.5" hidden="1" x14ac:dyDescent="0.35">
      <c r="A300" s="20" t="s">
        <v>1365</v>
      </c>
      <c r="B300" s="26">
        <v>516</v>
      </c>
      <c r="C300" s="21" t="s">
        <v>742</v>
      </c>
      <c r="D300" s="26" t="s">
        <v>743</v>
      </c>
      <c r="E300" s="26">
        <v>313</v>
      </c>
      <c r="F300" s="32" t="s">
        <v>1409</v>
      </c>
      <c r="G300" s="53" t="s">
        <v>1412</v>
      </c>
      <c r="H300" s="54" t="s">
        <v>1411</v>
      </c>
      <c r="I300" s="21" t="s">
        <v>1365</v>
      </c>
      <c r="J300" s="21" t="s">
        <v>1365</v>
      </c>
      <c r="K300" s="40">
        <v>900000</v>
      </c>
      <c r="L300" s="21" t="s">
        <v>64</v>
      </c>
      <c r="M300" s="41">
        <v>630000</v>
      </c>
      <c r="N300" s="40">
        <v>900000</v>
      </c>
      <c r="O300" s="29"/>
      <c r="P300" s="30"/>
      <c r="Q300" s="31" t="s">
        <v>741</v>
      </c>
      <c r="R300" s="31"/>
      <c r="S300" s="31"/>
      <c r="T300" s="31"/>
      <c r="U300" s="17"/>
    </row>
    <row r="301" spans="1:21" ht="126.5" hidden="1" x14ac:dyDescent="0.35">
      <c r="A301" s="20" t="s">
        <v>1365</v>
      </c>
      <c r="B301" s="26">
        <v>517</v>
      </c>
      <c r="C301" s="21" t="s">
        <v>742</v>
      </c>
      <c r="D301" s="21" t="s">
        <v>743</v>
      </c>
      <c r="E301" s="26">
        <v>313</v>
      </c>
      <c r="F301" s="32" t="s">
        <v>1409</v>
      </c>
      <c r="G301" s="53" t="s">
        <v>1413</v>
      </c>
      <c r="H301" s="54" t="s">
        <v>1411</v>
      </c>
      <c r="I301" s="21" t="s">
        <v>1365</v>
      </c>
      <c r="J301" s="21" t="s">
        <v>1365</v>
      </c>
      <c r="K301" s="40">
        <v>21500000</v>
      </c>
      <c r="L301" s="21" t="s">
        <v>64</v>
      </c>
      <c r="M301" s="41">
        <v>15049999.999999998</v>
      </c>
      <c r="N301" s="40">
        <v>21500000</v>
      </c>
      <c r="O301" s="29"/>
      <c r="P301" s="30"/>
      <c r="Q301" s="31" t="s">
        <v>741</v>
      </c>
      <c r="R301" s="31"/>
      <c r="S301" s="31"/>
      <c r="T301" s="31"/>
      <c r="U301" s="17"/>
    </row>
    <row r="302" spans="1:21" s="18" customFormat="1" ht="99" hidden="1" customHeight="1" x14ac:dyDescent="0.35">
      <c r="A302" s="20" t="s">
        <v>420</v>
      </c>
      <c r="B302" s="21">
        <v>328</v>
      </c>
      <c r="C302" s="21" t="s">
        <v>664</v>
      </c>
      <c r="D302" s="21" t="s">
        <v>673</v>
      </c>
      <c r="E302" s="21">
        <v>69</v>
      </c>
      <c r="F302" s="33" t="s">
        <v>708</v>
      </c>
      <c r="G302" s="32" t="s">
        <v>1414</v>
      </c>
      <c r="H302" s="25" t="s">
        <v>1415</v>
      </c>
      <c r="I302" s="26" t="s">
        <v>420</v>
      </c>
      <c r="J302" s="26"/>
      <c r="K302" s="27">
        <v>22500000</v>
      </c>
      <c r="L302" s="21" t="s">
        <v>63</v>
      </c>
      <c r="M302" s="28">
        <v>16875000</v>
      </c>
      <c r="N302" s="27">
        <v>20000000</v>
      </c>
      <c r="O302" s="29" t="s">
        <v>65</v>
      </c>
      <c r="P302" s="30"/>
      <c r="Q302" s="31"/>
      <c r="R302" s="31" t="s">
        <v>784</v>
      </c>
      <c r="S302" s="31"/>
      <c r="T302" s="31"/>
      <c r="U302" s="227"/>
    </row>
    <row r="303" spans="1:21" ht="99" hidden="1" customHeight="1" x14ac:dyDescent="0.35">
      <c r="A303" s="20" t="s">
        <v>1365</v>
      </c>
      <c r="B303" s="26">
        <v>536</v>
      </c>
      <c r="C303" s="21" t="s">
        <v>742</v>
      </c>
      <c r="D303" s="21" t="s">
        <v>743</v>
      </c>
      <c r="E303" s="26">
        <v>313</v>
      </c>
      <c r="F303" s="32" t="s">
        <v>1409</v>
      </c>
      <c r="G303" s="53" t="s">
        <v>1416</v>
      </c>
      <c r="H303" s="54" t="s">
        <v>1417</v>
      </c>
      <c r="I303" s="21" t="s">
        <v>1365</v>
      </c>
      <c r="J303" s="21" t="s">
        <v>1365</v>
      </c>
      <c r="K303" s="40">
        <v>40919000</v>
      </c>
      <c r="L303" s="21" t="s">
        <v>62</v>
      </c>
      <c r="M303" s="41">
        <v>28643300</v>
      </c>
      <c r="N303" s="27">
        <v>10229750</v>
      </c>
      <c r="O303" s="29" t="s">
        <v>1418</v>
      </c>
      <c r="P303" s="30"/>
      <c r="Q303" s="31" t="s">
        <v>741</v>
      </c>
      <c r="R303" s="31"/>
      <c r="S303" s="31"/>
      <c r="T303" s="31"/>
      <c r="U303" s="17"/>
    </row>
    <row r="304" spans="1:21" s="18" customFormat="1" ht="99" hidden="1" customHeight="1" x14ac:dyDescent="0.35">
      <c r="A304" s="20" t="s">
        <v>420</v>
      </c>
      <c r="B304" s="21">
        <v>329</v>
      </c>
      <c r="C304" s="21" t="s">
        <v>664</v>
      </c>
      <c r="D304" s="21" t="s">
        <v>673</v>
      </c>
      <c r="E304" s="21">
        <v>69</v>
      </c>
      <c r="F304" s="33" t="s">
        <v>708</v>
      </c>
      <c r="G304" s="32" t="s">
        <v>1419</v>
      </c>
      <c r="H304" s="25" t="s">
        <v>1420</v>
      </c>
      <c r="I304" s="26" t="s">
        <v>420</v>
      </c>
      <c r="J304" s="26" t="s">
        <v>139</v>
      </c>
      <c r="K304" s="27">
        <v>1400000</v>
      </c>
      <c r="L304" s="21" t="s">
        <v>57</v>
      </c>
      <c r="M304" s="28"/>
      <c r="N304" s="27">
        <v>1400000</v>
      </c>
      <c r="O304" s="29" t="s">
        <v>65</v>
      </c>
      <c r="P304" s="30"/>
      <c r="Q304" s="31"/>
      <c r="R304" s="31"/>
      <c r="S304" s="31"/>
      <c r="T304" s="31"/>
      <c r="U304" s="227"/>
    </row>
    <row r="305" spans="1:21" s="18" customFormat="1" ht="99" hidden="1" customHeight="1" x14ac:dyDescent="0.35">
      <c r="A305" s="20" t="s">
        <v>420</v>
      </c>
      <c r="B305" s="21">
        <v>331</v>
      </c>
      <c r="C305" s="21" t="s">
        <v>664</v>
      </c>
      <c r="D305" s="21" t="s">
        <v>673</v>
      </c>
      <c r="E305" s="21">
        <v>69</v>
      </c>
      <c r="F305" s="33" t="s">
        <v>708</v>
      </c>
      <c r="G305" s="32" t="s">
        <v>1421</v>
      </c>
      <c r="H305" s="25" t="s">
        <v>1422</v>
      </c>
      <c r="I305" s="26" t="s">
        <v>420</v>
      </c>
      <c r="J305" s="26" t="s">
        <v>139</v>
      </c>
      <c r="K305" s="27">
        <v>10000000</v>
      </c>
      <c r="L305" s="21" t="s">
        <v>63</v>
      </c>
      <c r="M305" s="28">
        <v>7500000</v>
      </c>
      <c r="N305" s="27">
        <v>7690000</v>
      </c>
      <c r="O305" s="29" t="s">
        <v>65</v>
      </c>
      <c r="P305" s="30"/>
      <c r="Q305" s="31" t="s">
        <v>672</v>
      </c>
      <c r="R305" s="31"/>
      <c r="S305" s="31"/>
      <c r="T305" s="31"/>
      <c r="U305" s="227"/>
    </row>
    <row r="306" spans="1:21" ht="99" hidden="1" customHeight="1" x14ac:dyDescent="0.35">
      <c r="A306" s="20" t="s">
        <v>1365</v>
      </c>
      <c r="B306" s="26">
        <v>511</v>
      </c>
      <c r="C306" s="21" t="s">
        <v>742</v>
      </c>
      <c r="D306" s="26" t="s">
        <v>743</v>
      </c>
      <c r="E306" s="26">
        <v>314</v>
      </c>
      <c r="F306" s="32" t="s">
        <v>1423</v>
      </c>
      <c r="G306" s="53" t="s">
        <v>1424</v>
      </c>
      <c r="H306" s="54" t="s">
        <v>1425</v>
      </c>
      <c r="I306" s="21" t="s">
        <v>1365</v>
      </c>
      <c r="J306" s="21" t="s">
        <v>1365</v>
      </c>
      <c r="K306" s="40">
        <v>345000000</v>
      </c>
      <c r="L306" s="21" t="s">
        <v>64</v>
      </c>
      <c r="M306" s="41">
        <v>241499999.99999997</v>
      </c>
      <c r="N306" s="40">
        <v>345000000</v>
      </c>
      <c r="O306" s="29"/>
      <c r="P306" s="30"/>
      <c r="Q306" s="31" t="s">
        <v>672</v>
      </c>
      <c r="R306" s="31"/>
      <c r="S306" s="31"/>
      <c r="T306" s="31"/>
      <c r="U306" s="17"/>
    </row>
    <row r="307" spans="1:21" ht="99" hidden="1" customHeight="1" x14ac:dyDescent="0.35">
      <c r="A307" s="20" t="s">
        <v>1365</v>
      </c>
      <c r="B307" s="26">
        <v>512</v>
      </c>
      <c r="C307" s="21" t="s">
        <v>742</v>
      </c>
      <c r="D307" s="21" t="s">
        <v>743</v>
      </c>
      <c r="E307" s="26">
        <v>314</v>
      </c>
      <c r="F307" s="32" t="s">
        <v>1423</v>
      </c>
      <c r="G307" s="53" t="s">
        <v>1426</v>
      </c>
      <c r="H307" s="54" t="s">
        <v>1427</v>
      </c>
      <c r="I307" s="21" t="s">
        <v>1365</v>
      </c>
      <c r="J307" s="21" t="s">
        <v>1365</v>
      </c>
      <c r="K307" s="40">
        <v>12000000</v>
      </c>
      <c r="L307" s="21" t="s">
        <v>64</v>
      </c>
      <c r="M307" s="41">
        <v>8400000</v>
      </c>
      <c r="N307" s="40">
        <v>12000000</v>
      </c>
      <c r="O307" s="29"/>
      <c r="P307" s="30"/>
      <c r="Q307" s="31" t="s">
        <v>672</v>
      </c>
      <c r="R307" s="31"/>
      <c r="S307" s="31"/>
      <c r="T307" s="31"/>
      <c r="U307" s="17"/>
    </row>
    <row r="308" spans="1:21" ht="99" hidden="1" customHeight="1" x14ac:dyDescent="0.35">
      <c r="A308" s="20" t="s">
        <v>1365</v>
      </c>
      <c r="B308" s="26">
        <v>532</v>
      </c>
      <c r="C308" s="21" t="s">
        <v>742</v>
      </c>
      <c r="D308" s="26" t="s">
        <v>743</v>
      </c>
      <c r="E308" s="26">
        <v>314</v>
      </c>
      <c r="F308" s="32" t="s">
        <v>1423</v>
      </c>
      <c r="G308" s="53" t="s">
        <v>1428</v>
      </c>
      <c r="H308" s="54" t="s">
        <v>1429</v>
      </c>
      <c r="I308" s="21" t="s">
        <v>1365</v>
      </c>
      <c r="J308" s="21" t="s">
        <v>1365</v>
      </c>
      <c r="K308" s="40">
        <v>30000000</v>
      </c>
      <c r="L308" s="21" t="s">
        <v>64</v>
      </c>
      <c r="M308" s="41">
        <v>21000000</v>
      </c>
      <c r="N308" s="40">
        <v>30000000</v>
      </c>
      <c r="O308" s="29"/>
      <c r="P308" s="30"/>
      <c r="Q308" s="31" t="s">
        <v>741</v>
      </c>
      <c r="R308" s="31"/>
      <c r="S308" s="31"/>
      <c r="T308" s="31"/>
      <c r="U308" s="17"/>
    </row>
    <row r="309" spans="1:21" ht="99" hidden="1" customHeight="1" x14ac:dyDescent="0.35">
      <c r="A309" s="20" t="s">
        <v>1365</v>
      </c>
      <c r="B309" s="26">
        <v>533</v>
      </c>
      <c r="C309" s="21" t="s">
        <v>742</v>
      </c>
      <c r="D309" s="26" t="s">
        <v>743</v>
      </c>
      <c r="E309" s="26">
        <v>314</v>
      </c>
      <c r="F309" s="32" t="s">
        <v>1423</v>
      </c>
      <c r="G309" s="53" t="s">
        <v>1430</v>
      </c>
      <c r="H309" s="54" t="s">
        <v>1429</v>
      </c>
      <c r="I309" s="21" t="s">
        <v>1365</v>
      </c>
      <c r="J309" s="21" t="s">
        <v>1365</v>
      </c>
      <c r="K309" s="40">
        <v>3500000</v>
      </c>
      <c r="L309" s="21" t="s">
        <v>64</v>
      </c>
      <c r="M309" s="41">
        <v>2450000</v>
      </c>
      <c r="N309" s="40">
        <v>3500000</v>
      </c>
      <c r="O309" s="29"/>
      <c r="P309" s="30"/>
      <c r="Q309" s="31" t="s">
        <v>741</v>
      </c>
      <c r="R309" s="31"/>
      <c r="S309" s="31"/>
      <c r="T309" s="31"/>
      <c r="U309" s="17"/>
    </row>
    <row r="310" spans="1:21" ht="99" hidden="1" customHeight="1" x14ac:dyDescent="0.35">
      <c r="A310" s="20" t="s">
        <v>1365</v>
      </c>
      <c r="B310" s="26">
        <v>534</v>
      </c>
      <c r="C310" s="21" t="s">
        <v>742</v>
      </c>
      <c r="D310" s="26" t="s">
        <v>743</v>
      </c>
      <c r="E310" s="26">
        <v>314</v>
      </c>
      <c r="F310" s="32" t="s">
        <v>1423</v>
      </c>
      <c r="G310" s="53" t="s">
        <v>1431</v>
      </c>
      <c r="H310" s="54" t="s">
        <v>1429</v>
      </c>
      <c r="I310" s="21" t="s">
        <v>1365</v>
      </c>
      <c r="J310" s="21" t="s">
        <v>1365</v>
      </c>
      <c r="K310" s="40">
        <v>3000000</v>
      </c>
      <c r="L310" s="21" t="s">
        <v>64</v>
      </c>
      <c r="M310" s="41">
        <v>2100000</v>
      </c>
      <c r="N310" s="40">
        <v>3000000</v>
      </c>
      <c r="O310" s="29"/>
      <c r="P310" s="30"/>
      <c r="Q310" s="31" t="s">
        <v>741</v>
      </c>
      <c r="R310" s="31"/>
      <c r="S310" s="31"/>
      <c r="T310" s="31"/>
      <c r="U310" s="17"/>
    </row>
    <row r="311" spans="1:21" ht="99" hidden="1" customHeight="1" x14ac:dyDescent="0.35">
      <c r="A311" s="20" t="s">
        <v>1365</v>
      </c>
      <c r="B311" s="26">
        <v>558</v>
      </c>
      <c r="C311" s="21" t="s">
        <v>742</v>
      </c>
      <c r="D311" s="26" t="s">
        <v>743</v>
      </c>
      <c r="E311" s="26">
        <v>314</v>
      </c>
      <c r="F311" s="32" t="s">
        <v>1423</v>
      </c>
      <c r="G311" s="53" t="s">
        <v>1432</v>
      </c>
      <c r="H311" s="54" t="s">
        <v>663</v>
      </c>
      <c r="I311" s="21" t="s">
        <v>1365</v>
      </c>
      <c r="J311" s="21" t="s">
        <v>1365</v>
      </c>
      <c r="K311" s="40">
        <v>27100000</v>
      </c>
      <c r="L311" s="21" t="s">
        <v>64</v>
      </c>
      <c r="M311" s="41">
        <v>18970000</v>
      </c>
      <c r="N311" s="40">
        <v>27100000</v>
      </c>
      <c r="O311" s="29"/>
      <c r="P311" s="30"/>
      <c r="Q311" s="31" t="s">
        <v>741</v>
      </c>
      <c r="R311" s="31"/>
      <c r="S311" s="31"/>
      <c r="T311" s="31"/>
      <c r="U311" s="17"/>
    </row>
    <row r="312" spans="1:21" ht="99" hidden="1" customHeight="1" x14ac:dyDescent="0.35">
      <c r="A312" s="20" t="s">
        <v>1365</v>
      </c>
      <c r="B312" s="26">
        <v>559</v>
      </c>
      <c r="C312" s="21" t="s">
        <v>742</v>
      </c>
      <c r="D312" s="26" t="s">
        <v>743</v>
      </c>
      <c r="E312" s="26">
        <v>314</v>
      </c>
      <c r="F312" s="32" t="s">
        <v>1423</v>
      </c>
      <c r="G312" s="53" t="s">
        <v>1433</v>
      </c>
      <c r="H312" s="54" t="s">
        <v>663</v>
      </c>
      <c r="I312" s="21" t="s">
        <v>1365</v>
      </c>
      <c r="J312" s="21" t="s">
        <v>1365</v>
      </c>
      <c r="K312" s="40">
        <v>2200000</v>
      </c>
      <c r="L312" s="21" t="s">
        <v>64</v>
      </c>
      <c r="M312" s="41">
        <v>1540000</v>
      </c>
      <c r="N312" s="40">
        <v>2200000</v>
      </c>
      <c r="O312" s="29"/>
      <c r="P312" s="30"/>
      <c r="Q312" s="31" t="s">
        <v>741</v>
      </c>
      <c r="R312" s="31"/>
      <c r="S312" s="31"/>
      <c r="T312" s="31"/>
      <c r="U312" s="17"/>
    </row>
    <row r="313" spans="1:21" ht="99" hidden="1" customHeight="1" x14ac:dyDescent="0.35">
      <c r="A313" s="20" t="s">
        <v>1365</v>
      </c>
      <c r="B313" s="26">
        <v>560</v>
      </c>
      <c r="C313" s="21" t="s">
        <v>742</v>
      </c>
      <c r="D313" s="26" t="s">
        <v>743</v>
      </c>
      <c r="E313" s="26">
        <v>314</v>
      </c>
      <c r="F313" s="32" t="s">
        <v>1423</v>
      </c>
      <c r="G313" s="53" t="s">
        <v>1434</v>
      </c>
      <c r="H313" s="54" t="s">
        <v>663</v>
      </c>
      <c r="I313" s="21" t="s">
        <v>1365</v>
      </c>
      <c r="J313" s="21" t="s">
        <v>1365</v>
      </c>
      <c r="K313" s="40">
        <v>400000</v>
      </c>
      <c r="L313" s="21" t="s">
        <v>64</v>
      </c>
      <c r="M313" s="41">
        <v>280000</v>
      </c>
      <c r="N313" s="40">
        <v>400000</v>
      </c>
      <c r="O313" s="29"/>
      <c r="P313" s="30"/>
      <c r="Q313" s="31" t="s">
        <v>741</v>
      </c>
      <c r="R313" s="31"/>
      <c r="S313" s="31"/>
      <c r="T313" s="31"/>
      <c r="U313" s="17"/>
    </row>
    <row r="314" spans="1:21" ht="99" hidden="1" customHeight="1" x14ac:dyDescent="0.35">
      <c r="A314" s="20" t="s">
        <v>1365</v>
      </c>
      <c r="B314" s="26">
        <v>561</v>
      </c>
      <c r="C314" s="21" t="s">
        <v>742</v>
      </c>
      <c r="D314" s="21" t="s">
        <v>743</v>
      </c>
      <c r="E314" s="26">
        <v>314</v>
      </c>
      <c r="F314" s="32" t="s">
        <v>1423</v>
      </c>
      <c r="G314" s="53" t="s">
        <v>1435</v>
      </c>
      <c r="H314" s="54" t="s">
        <v>663</v>
      </c>
      <c r="I314" s="21" t="s">
        <v>1365</v>
      </c>
      <c r="J314" s="21" t="s">
        <v>1365</v>
      </c>
      <c r="K314" s="40">
        <v>8000000</v>
      </c>
      <c r="L314" s="21" t="s">
        <v>64</v>
      </c>
      <c r="M314" s="41">
        <v>5600000</v>
      </c>
      <c r="N314" s="40">
        <v>8000000</v>
      </c>
      <c r="O314" s="29"/>
      <c r="P314" s="30"/>
      <c r="Q314" s="31" t="s">
        <v>741</v>
      </c>
      <c r="R314" s="31"/>
      <c r="S314" s="31"/>
      <c r="T314" s="31"/>
      <c r="U314" s="17"/>
    </row>
    <row r="315" spans="1:21" ht="99" hidden="1" customHeight="1" x14ac:dyDescent="0.35">
      <c r="A315" s="20" t="s">
        <v>1365</v>
      </c>
      <c r="B315" s="26">
        <v>562</v>
      </c>
      <c r="C315" s="21" t="s">
        <v>742</v>
      </c>
      <c r="D315" s="26" t="s">
        <v>743</v>
      </c>
      <c r="E315" s="26">
        <v>314</v>
      </c>
      <c r="F315" s="32" t="s">
        <v>1423</v>
      </c>
      <c r="G315" s="53" t="s">
        <v>1436</v>
      </c>
      <c r="H315" s="54" t="s">
        <v>663</v>
      </c>
      <c r="I315" s="21" t="s">
        <v>1365</v>
      </c>
      <c r="J315" s="21" t="s">
        <v>1365</v>
      </c>
      <c r="K315" s="40">
        <v>5000000</v>
      </c>
      <c r="L315" s="21" t="s">
        <v>64</v>
      </c>
      <c r="M315" s="41">
        <v>3500000</v>
      </c>
      <c r="N315" s="27">
        <v>1250000</v>
      </c>
      <c r="O315" s="29"/>
      <c r="P315" s="30"/>
      <c r="Q315" s="31" t="s">
        <v>741</v>
      </c>
      <c r="R315" s="31"/>
      <c r="S315" s="31"/>
      <c r="T315" s="31"/>
      <c r="U315" s="17"/>
    </row>
    <row r="316" spans="1:21" ht="99" hidden="1" customHeight="1" x14ac:dyDescent="0.35">
      <c r="A316" s="20" t="s">
        <v>1365</v>
      </c>
      <c r="B316" s="26">
        <v>563</v>
      </c>
      <c r="C316" s="21" t="s">
        <v>742</v>
      </c>
      <c r="D316" s="21" t="s">
        <v>743</v>
      </c>
      <c r="E316" s="26">
        <v>314</v>
      </c>
      <c r="F316" s="32" t="s">
        <v>1423</v>
      </c>
      <c r="G316" s="53" t="s">
        <v>1437</v>
      </c>
      <c r="H316" s="54" t="s">
        <v>663</v>
      </c>
      <c r="I316" s="21" t="s">
        <v>1365</v>
      </c>
      <c r="J316" s="21" t="s">
        <v>1365</v>
      </c>
      <c r="K316" s="40">
        <v>23269174</v>
      </c>
      <c r="L316" s="21" t="s">
        <v>62</v>
      </c>
      <c r="M316" s="41">
        <v>16288421.799999999</v>
      </c>
      <c r="N316" s="40">
        <v>23269174</v>
      </c>
      <c r="O316" s="29" t="s">
        <v>1438</v>
      </c>
      <c r="P316" s="30"/>
      <c r="Q316" s="31" t="s">
        <v>741</v>
      </c>
      <c r="R316" s="31"/>
      <c r="S316" s="31"/>
      <c r="T316" s="31"/>
      <c r="U316" s="17"/>
    </row>
    <row r="317" spans="1:21" ht="99" hidden="1" customHeight="1" x14ac:dyDescent="0.35">
      <c r="A317" s="20" t="s">
        <v>1365</v>
      </c>
      <c r="B317" s="26">
        <v>564</v>
      </c>
      <c r="C317" s="21" t="s">
        <v>742</v>
      </c>
      <c r="D317" s="21" t="s">
        <v>743</v>
      </c>
      <c r="E317" s="26">
        <v>314</v>
      </c>
      <c r="F317" s="32" t="s">
        <v>1423</v>
      </c>
      <c r="G317" s="53" t="s">
        <v>1439</v>
      </c>
      <c r="H317" s="54" t="s">
        <v>663</v>
      </c>
      <c r="I317" s="21" t="s">
        <v>1365</v>
      </c>
      <c r="J317" s="21" t="s">
        <v>1365</v>
      </c>
      <c r="K317" s="40">
        <v>16000000</v>
      </c>
      <c r="L317" s="21" t="s">
        <v>64</v>
      </c>
      <c r="M317" s="41">
        <v>11200000</v>
      </c>
      <c r="N317" s="40">
        <v>16000000</v>
      </c>
      <c r="O317" s="29"/>
      <c r="P317" s="30"/>
      <c r="Q317" s="31" t="s">
        <v>741</v>
      </c>
      <c r="R317" s="31"/>
      <c r="S317" s="31"/>
      <c r="T317" s="31"/>
      <c r="U317" s="17"/>
    </row>
    <row r="318" spans="1:21" ht="99" hidden="1" customHeight="1" x14ac:dyDescent="0.35">
      <c r="A318" s="20" t="s">
        <v>1365</v>
      </c>
      <c r="B318" s="26">
        <v>565</v>
      </c>
      <c r="C318" s="21" t="s">
        <v>742</v>
      </c>
      <c r="D318" s="26" t="s">
        <v>743</v>
      </c>
      <c r="E318" s="26">
        <v>314</v>
      </c>
      <c r="F318" s="32" t="s">
        <v>1423</v>
      </c>
      <c r="G318" s="53" t="s">
        <v>1440</v>
      </c>
      <c r="H318" s="54" t="s">
        <v>663</v>
      </c>
      <c r="I318" s="21" t="s">
        <v>1365</v>
      </c>
      <c r="J318" s="21" t="s">
        <v>1365</v>
      </c>
      <c r="K318" s="40">
        <v>1500000</v>
      </c>
      <c r="L318" s="21" t="s">
        <v>62</v>
      </c>
      <c r="M318" s="41">
        <v>1050000</v>
      </c>
      <c r="N318" s="40">
        <v>1500000</v>
      </c>
      <c r="O318" s="29"/>
      <c r="P318" s="30"/>
      <c r="Q318" s="31" t="s">
        <v>741</v>
      </c>
      <c r="R318" s="31"/>
      <c r="S318" s="31"/>
      <c r="T318" s="31"/>
      <c r="U318" s="17"/>
    </row>
    <row r="319" spans="1:21" ht="99" hidden="1" customHeight="1" x14ac:dyDescent="0.35">
      <c r="A319" s="20" t="s">
        <v>1365</v>
      </c>
      <c r="B319" s="26">
        <v>566</v>
      </c>
      <c r="C319" s="21" t="s">
        <v>742</v>
      </c>
      <c r="D319" s="26" t="s">
        <v>743</v>
      </c>
      <c r="E319" s="26">
        <v>314</v>
      </c>
      <c r="F319" s="32" t="s">
        <v>1423</v>
      </c>
      <c r="G319" s="53" t="s">
        <v>1441</v>
      </c>
      <c r="H319" s="54" t="s">
        <v>663</v>
      </c>
      <c r="I319" s="21" t="s">
        <v>1365</v>
      </c>
      <c r="J319" s="21" t="s">
        <v>1365</v>
      </c>
      <c r="K319" s="40">
        <v>56000</v>
      </c>
      <c r="L319" s="21" t="s">
        <v>62</v>
      </c>
      <c r="M319" s="41">
        <v>39200</v>
      </c>
      <c r="N319" s="40">
        <v>56000</v>
      </c>
      <c r="O319" s="29"/>
      <c r="P319" s="30"/>
      <c r="Q319" s="31" t="s">
        <v>741</v>
      </c>
      <c r="R319" s="31"/>
      <c r="S319" s="31"/>
      <c r="T319" s="31"/>
      <c r="U319" s="17"/>
    </row>
    <row r="320" spans="1:21" ht="99" hidden="1" customHeight="1" x14ac:dyDescent="0.35">
      <c r="A320" s="20" t="s">
        <v>1365</v>
      </c>
      <c r="B320" s="26">
        <v>567</v>
      </c>
      <c r="C320" s="21" t="s">
        <v>742</v>
      </c>
      <c r="D320" s="26" t="s">
        <v>743</v>
      </c>
      <c r="E320" s="26">
        <v>314</v>
      </c>
      <c r="F320" s="32" t="s">
        <v>1423</v>
      </c>
      <c r="G320" s="53" t="s">
        <v>1442</v>
      </c>
      <c r="H320" s="54" t="s">
        <v>663</v>
      </c>
      <c r="I320" s="21" t="s">
        <v>1365</v>
      </c>
      <c r="J320" s="21" t="s">
        <v>1365</v>
      </c>
      <c r="K320" s="40">
        <v>60000</v>
      </c>
      <c r="L320" s="21" t="s">
        <v>62</v>
      </c>
      <c r="M320" s="41">
        <v>42000</v>
      </c>
      <c r="N320" s="40">
        <v>60000</v>
      </c>
      <c r="O320" s="29"/>
      <c r="P320" s="30"/>
      <c r="Q320" s="31" t="s">
        <v>741</v>
      </c>
      <c r="R320" s="31"/>
      <c r="S320" s="31"/>
      <c r="T320" s="31"/>
      <c r="U320" s="17"/>
    </row>
    <row r="321" spans="1:21" s="18" customFormat="1" ht="99" hidden="1" customHeight="1" x14ac:dyDescent="0.35">
      <c r="A321" s="20" t="s">
        <v>420</v>
      </c>
      <c r="B321" s="21">
        <v>332</v>
      </c>
      <c r="C321" s="21" t="s">
        <v>664</v>
      </c>
      <c r="D321" s="21" t="s">
        <v>673</v>
      </c>
      <c r="E321" s="21">
        <v>70</v>
      </c>
      <c r="F321" s="32" t="s">
        <v>735</v>
      </c>
      <c r="G321" s="32" t="s">
        <v>1443</v>
      </c>
      <c r="H321" s="37" t="s">
        <v>1444</v>
      </c>
      <c r="I321" s="26" t="s">
        <v>420</v>
      </c>
      <c r="J321" s="26" t="s">
        <v>139</v>
      </c>
      <c r="K321" s="27">
        <v>110000000</v>
      </c>
      <c r="L321" s="21" t="s">
        <v>57</v>
      </c>
      <c r="M321" s="28"/>
      <c r="N321" s="27">
        <v>55000000</v>
      </c>
      <c r="O321" s="29" t="s">
        <v>65</v>
      </c>
      <c r="P321" s="30" t="s">
        <v>913</v>
      </c>
      <c r="Q321" s="31" t="s">
        <v>672</v>
      </c>
      <c r="R321" s="31"/>
      <c r="S321" s="31"/>
      <c r="T321" s="31"/>
      <c r="U321" s="227"/>
    </row>
    <row r="322" spans="1:21" s="18" customFormat="1" ht="99" hidden="1" customHeight="1" x14ac:dyDescent="0.35">
      <c r="A322" s="20" t="s">
        <v>420</v>
      </c>
      <c r="B322" s="21">
        <v>333</v>
      </c>
      <c r="C322" s="21" t="s">
        <v>664</v>
      </c>
      <c r="D322" s="21" t="s">
        <v>673</v>
      </c>
      <c r="E322" s="21">
        <v>70</v>
      </c>
      <c r="F322" s="32" t="s">
        <v>735</v>
      </c>
      <c r="G322" s="32" t="s">
        <v>1445</v>
      </c>
      <c r="H322" s="37" t="s">
        <v>1446</v>
      </c>
      <c r="I322" s="26" t="s">
        <v>420</v>
      </c>
      <c r="J322" s="26"/>
      <c r="K322" s="27">
        <v>15000000</v>
      </c>
      <c r="L322" s="21" t="s">
        <v>62</v>
      </c>
      <c r="M322" s="28">
        <v>11250000</v>
      </c>
      <c r="N322" s="27">
        <v>10000000</v>
      </c>
      <c r="O322" s="29" t="s">
        <v>65</v>
      </c>
      <c r="P322" s="30"/>
      <c r="Q322" s="31" t="s">
        <v>672</v>
      </c>
      <c r="R322" s="31"/>
      <c r="S322" s="31"/>
      <c r="T322" s="31"/>
      <c r="U322" s="227"/>
    </row>
    <row r="323" spans="1:21" s="18" customFormat="1" ht="99" hidden="1" customHeight="1" x14ac:dyDescent="0.35">
      <c r="A323" s="20" t="s">
        <v>420</v>
      </c>
      <c r="B323" s="21">
        <v>335</v>
      </c>
      <c r="C323" s="21" t="s">
        <v>664</v>
      </c>
      <c r="D323" s="21" t="s">
        <v>673</v>
      </c>
      <c r="E323" s="21">
        <v>70</v>
      </c>
      <c r="F323" s="32" t="s">
        <v>735</v>
      </c>
      <c r="G323" s="32" t="s">
        <v>1447</v>
      </c>
      <c r="H323" s="37" t="s">
        <v>1448</v>
      </c>
      <c r="I323" s="26" t="s">
        <v>420</v>
      </c>
      <c r="J323" s="26" t="s">
        <v>1001</v>
      </c>
      <c r="K323" s="27">
        <v>7615464</v>
      </c>
      <c r="L323" s="21" t="s">
        <v>63</v>
      </c>
      <c r="M323" s="28">
        <v>5711598</v>
      </c>
      <c r="N323" s="27">
        <v>2500000</v>
      </c>
      <c r="O323" s="29" t="s">
        <v>65</v>
      </c>
      <c r="P323" s="30"/>
      <c r="Q323" s="31" t="s">
        <v>672</v>
      </c>
      <c r="R323" s="31"/>
      <c r="S323" s="31"/>
      <c r="T323" s="31"/>
      <c r="U323" s="227"/>
    </row>
    <row r="324" spans="1:21" s="18" customFormat="1" ht="99" hidden="1" customHeight="1" x14ac:dyDescent="0.35">
      <c r="A324" s="20" t="s">
        <v>420</v>
      </c>
      <c r="B324" s="21">
        <v>336</v>
      </c>
      <c r="C324" s="21" t="s">
        <v>664</v>
      </c>
      <c r="D324" s="21" t="s">
        <v>673</v>
      </c>
      <c r="E324" s="21">
        <v>70</v>
      </c>
      <c r="F324" s="32" t="s">
        <v>735</v>
      </c>
      <c r="G324" s="32" t="s">
        <v>1449</v>
      </c>
      <c r="H324" s="37" t="s">
        <v>1450</v>
      </c>
      <c r="I324" s="26" t="s">
        <v>420</v>
      </c>
      <c r="J324" s="26"/>
      <c r="K324" s="27">
        <v>42278173</v>
      </c>
      <c r="L324" s="21" t="s">
        <v>57</v>
      </c>
      <c r="M324" s="28"/>
      <c r="N324" s="27">
        <v>21139086.5</v>
      </c>
      <c r="O324" s="29" t="s">
        <v>65</v>
      </c>
      <c r="P324" s="30" t="s">
        <v>671</v>
      </c>
      <c r="Q324" s="31"/>
      <c r="R324" s="31"/>
      <c r="S324" s="31"/>
      <c r="T324" s="31"/>
      <c r="U324" s="227"/>
    </row>
    <row r="325" spans="1:21" s="18" customFormat="1" ht="99" hidden="1" customHeight="1" x14ac:dyDescent="0.35">
      <c r="A325" s="20" t="s">
        <v>420</v>
      </c>
      <c r="B325" s="21">
        <v>337</v>
      </c>
      <c r="C325" s="21" t="s">
        <v>664</v>
      </c>
      <c r="D325" s="21" t="s">
        <v>673</v>
      </c>
      <c r="E325" s="21">
        <v>70</v>
      </c>
      <c r="F325" s="32" t="s">
        <v>735</v>
      </c>
      <c r="G325" s="32" t="s">
        <v>1451</v>
      </c>
      <c r="H325" s="25" t="s">
        <v>1452</v>
      </c>
      <c r="I325" s="26" t="s">
        <v>420</v>
      </c>
      <c r="J325" s="26"/>
      <c r="K325" s="27">
        <v>3500000</v>
      </c>
      <c r="L325" s="21" t="s">
        <v>63</v>
      </c>
      <c r="M325" s="28">
        <v>2625000</v>
      </c>
      <c r="N325" s="27">
        <v>3500000</v>
      </c>
      <c r="O325" s="29" t="s">
        <v>65</v>
      </c>
      <c r="P325" s="30"/>
      <c r="Q325" s="31"/>
      <c r="R325" s="31" t="s">
        <v>784</v>
      </c>
      <c r="S325" s="31" t="s">
        <v>671</v>
      </c>
      <c r="T325" s="31"/>
      <c r="U325" s="227"/>
    </row>
    <row r="326" spans="1:21" s="18" customFormat="1" ht="99" hidden="1" customHeight="1" x14ac:dyDescent="0.35">
      <c r="A326" s="20" t="s">
        <v>420</v>
      </c>
      <c r="B326" s="21">
        <v>341</v>
      </c>
      <c r="C326" s="21" t="s">
        <v>664</v>
      </c>
      <c r="D326" s="21" t="s">
        <v>673</v>
      </c>
      <c r="E326" s="21">
        <v>71</v>
      </c>
      <c r="F326" s="32" t="s">
        <v>1453</v>
      </c>
      <c r="G326" s="32" t="s">
        <v>1454</v>
      </c>
      <c r="H326" s="25" t="s">
        <v>1455</v>
      </c>
      <c r="I326" s="26" t="s">
        <v>420</v>
      </c>
      <c r="J326" s="26" t="s">
        <v>1456</v>
      </c>
      <c r="K326" s="27">
        <v>109403035</v>
      </c>
      <c r="L326" s="21" t="s">
        <v>57</v>
      </c>
      <c r="M326" s="28"/>
      <c r="N326" s="27">
        <v>30000000</v>
      </c>
      <c r="O326" s="29" t="s">
        <v>65</v>
      </c>
      <c r="P326" s="30"/>
      <c r="Q326" s="31" t="s">
        <v>672</v>
      </c>
      <c r="R326" s="31"/>
      <c r="S326" s="31"/>
      <c r="T326" s="31"/>
      <c r="U326" s="227"/>
    </row>
    <row r="327" spans="1:21" s="18" customFormat="1" ht="99" hidden="1" customHeight="1" x14ac:dyDescent="0.35">
      <c r="A327" s="20" t="s">
        <v>420</v>
      </c>
      <c r="B327" s="21">
        <v>342</v>
      </c>
      <c r="C327" s="21" t="s">
        <v>664</v>
      </c>
      <c r="D327" s="21" t="s">
        <v>673</v>
      </c>
      <c r="E327" s="21">
        <v>71</v>
      </c>
      <c r="F327" s="32" t="s">
        <v>1453</v>
      </c>
      <c r="G327" s="32" t="s">
        <v>1457</v>
      </c>
      <c r="H327" s="25" t="s">
        <v>1458</v>
      </c>
      <c r="I327" s="26" t="s">
        <v>420</v>
      </c>
      <c r="J327" s="26"/>
      <c r="K327" s="27">
        <v>20000000</v>
      </c>
      <c r="L327" s="21" t="s">
        <v>62</v>
      </c>
      <c r="M327" s="28">
        <v>15000000</v>
      </c>
      <c r="N327" s="27">
        <v>20000000</v>
      </c>
      <c r="O327" s="29" t="s">
        <v>65</v>
      </c>
      <c r="P327" s="30"/>
      <c r="Q327" s="31" t="s">
        <v>672</v>
      </c>
      <c r="R327" s="31"/>
      <c r="S327" s="31"/>
      <c r="T327" s="31"/>
      <c r="U327" s="227"/>
    </row>
    <row r="328" spans="1:21" ht="99" hidden="1" customHeight="1" x14ac:dyDescent="0.35">
      <c r="A328" s="20" t="s">
        <v>1365</v>
      </c>
      <c r="B328" s="26">
        <v>545</v>
      </c>
      <c r="C328" s="21" t="s">
        <v>742</v>
      </c>
      <c r="D328" s="26" t="s">
        <v>743</v>
      </c>
      <c r="E328" s="26">
        <v>315</v>
      </c>
      <c r="F328" s="32" t="s">
        <v>1459</v>
      </c>
      <c r="G328" s="53" t="s">
        <v>1460</v>
      </c>
      <c r="H328" s="54" t="s">
        <v>1461</v>
      </c>
      <c r="I328" s="21" t="s">
        <v>1365</v>
      </c>
      <c r="J328" s="21" t="s">
        <v>1365</v>
      </c>
      <c r="K328" s="40">
        <v>766000</v>
      </c>
      <c r="L328" s="21" t="s">
        <v>62</v>
      </c>
      <c r="M328" s="41">
        <v>536200</v>
      </c>
      <c r="N328" s="40">
        <v>766000</v>
      </c>
      <c r="O328" s="29"/>
      <c r="P328" s="30"/>
      <c r="Q328" s="31" t="s">
        <v>741</v>
      </c>
      <c r="R328" s="31"/>
      <c r="S328" s="31"/>
      <c r="T328" s="31"/>
      <c r="U328" s="17"/>
    </row>
    <row r="329" spans="1:21" ht="99" hidden="1" customHeight="1" x14ac:dyDescent="0.35">
      <c r="A329" s="20" t="s">
        <v>1365</v>
      </c>
      <c r="B329" s="26">
        <v>546</v>
      </c>
      <c r="C329" s="21" t="s">
        <v>742</v>
      </c>
      <c r="D329" s="26" t="s">
        <v>743</v>
      </c>
      <c r="E329" s="26">
        <v>315</v>
      </c>
      <c r="F329" s="32" t="s">
        <v>1459</v>
      </c>
      <c r="G329" s="53" t="s">
        <v>1462</v>
      </c>
      <c r="H329" s="54" t="s">
        <v>1461</v>
      </c>
      <c r="I329" s="21" t="s">
        <v>1365</v>
      </c>
      <c r="J329" s="21" t="s">
        <v>1365</v>
      </c>
      <c r="K329" s="40">
        <v>175000</v>
      </c>
      <c r="L329" s="21" t="s">
        <v>62</v>
      </c>
      <c r="M329" s="41">
        <v>122499.99999999999</v>
      </c>
      <c r="N329" s="40">
        <v>175000</v>
      </c>
      <c r="O329" s="29"/>
      <c r="P329" s="30"/>
      <c r="Q329" s="31" t="s">
        <v>741</v>
      </c>
      <c r="R329" s="31"/>
      <c r="S329" s="31"/>
      <c r="T329" s="31"/>
      <c r="U329" s="17"/>
    </row>
    <row r="330" spans="1:21" ht="99" hidden="1" customHeight="1" x14ac:dyDescent="0.35">
      <c r="A330" s="20" t="s">
        <v>1365</v>
      </c>
      <c r="B330" s="26">
        <v>547</v>
      </c>
      <c r="C330" s="21" t="s">
        <v>742</v>
      </c>
      <c r="D330" s="21" t="s">
        <v>743</v>
      </c>
      <c r="E330" s="26">
        <v>315</v>
      </c>
      <c r="F330" s="32" t="s">
        <v>1459</v>
      </c>
      <c r="G330" s="53" t="s">
        <v>1463</v>
      </c>
      <c r="H330" s="54" t="s">
        <v>1461</v>
      </c>
      <c r="I330" s="21" t="s">
        <v>1365</v>
      </c>
      <c r="J330" s="21" t="s">
        <v>1365</v>
      </c>
      <c r="K330" s="40">
        <v>10000000</v>
      </c>
      <c r="L330" s="21" t="s">
        <v>62</v>
      </c>
      <c r="M330" s="41">
        <v>7000000</v>
      </c>
      <c r="N330" s="27">
        <v>2500000</v>
      </c>
      <c r="O330" s="29"/>
      <c r="P330" s="30"/>
      <c r="Q330" s="31" t="s">
        <v>741</v>
      </c>
      <c r="R330" s="31"/>
      <c r="S330" s="31"/>
      <c r="T330" s="31"/>
      <c r="U330" s="17"/>
    </row>
    <row r="331" spans="1:21" ht="99" hidden="1" customHeight="1" x14ac:dyDescent="0.35">
      <c r="A331" s="20" t="s">
        <v>1365</v>
      </c>
      <c r="B331" s="26">
        <v>548</v>
      </c>
      <c r="C331" s="21" t="s">
        <v>742</v>
      </c>
      <c r="D331" s="21" t="s">
        <v>743</v>
      </c>
      <c r="E331" s="26">
        <v>315</v>
      </c>
      <c r="F331" s="32" t="s">
        <v>1459</v>
      </c>
      <c r="G331" s="53" t="s">
        <v>1464</v>
      </c>
      <c r="H331" s="54" t="s">
        <v>1461</v>
      </c>
      <c r="I331" s="21" t="s">
        <v>1365</v>
      </c>
      <c r="J331" s="21" t="s">
        <v>1365</v>
      </c>
      <c r="K331" s="40">
        <v>1500000</v>
      </c>
      <c r="L331" s="21" t="s">
        <v>62</v>
      </c>
      <c r="M331" s="41">
        <v>1050000</v>
      </c>
      <c r="N331" s="68">
        <v>1500000</v>
      </c>
      <c r="O331" s="29"/>
      <c r="P331" s="30"/>
      <c r="Q331" s="31" t="s">
        <v>741</v>
      </c>
      <c r="R331" s="31"/>
      <c r="S331" s="31"/>
      <c r="T331" s="31"/>
      <c r="U331" s="17"/>
    </row>
    <row r="332" spans="1:21" ht="99" hidden="1" customHeight="1" x14ac:dyDescent="0.35">
      <c r="A332" s="20" t="s">
        <v>1365</v>
      </c>
      <c r="B332" s="26">
        <v>549</v>
      </c>
      <c r="C332" s="21" t="s">
        <v>742</v>
      </c>
      <c r="D332" s="26" t="s">
        <v>743</v>
      </c>
      <c r="E332" s="26">
        <v>315</v>
      </c>
      <c r="F332" s="32" t="s">
        <v>1459</v>
      </c>
      <c r="G332" s="53" t="s">
        <v>1465</v>
      </c>
      <c r="H332" s="54" t="s">
        <v>1461</v>
      </c>
      <c r="I332" s="21" t="s">
        <v>1365</v>
      </c>
      <c r="J332" s="21" t="s">
        <v>1365</v>
      </c>
      <c r="K332" s="40">
        <v>100000</v>
      </c>
      <c r="L332" s="21" t="s">
        <v>62</v>
      </c>
      <c r="M332" s="41">
        <v>70000</v>
      </c>
      <c r="N332" s="40"/>
      <c r="O332" s="29"/>
      <c r="P332" s="30"/>
      <c r="Q332" s="31" t="s">
        <v>741</v>
      </c>
      <c r="R332" s="31"/>
      <c r="S332" s="31"/>
      <c r="T332" s="31"/>
      <c r="U332" s="17"/>
    </row>
    <row r="333" spans="1:21" ht="99" hidden="1" customHeight="1" x14ac:dyDescent="0.35">
      <c r="A333" s="20" t="s">
        <v>1365</v>
      </c>
      <c r="B333" s="26">
        <v>550</v>
      </c>
      <c r="C333" s="21" t="s">
        <v>742</v>
      </c>
      <c r="D333" s="26" t="s">
        <v>743</v>
      </c>
      <c r="E333" s="26">
        <v>315</v>
      </c>
      <c r="F333" s="32" t="s">
        <v>1459</v>
      </c>
      <c r="G333" s="53" t="s">
        <v>1466</v>
      </c>
      <c r="H333" s="54" t="s">
        <v>1461</v>
      </c>
      <c r="I333" s="21" t="s">
        <v>1365</v>
      </c>
      <c r="J333" s="21" t="s">
        <v>1365</v>
      </c>
      <c r="K333" s="40">
        <v>500000</v>
      </c>
      <c r="L333" s="21" t="s">
        <v>62</v>
      </c>
      <c r="M333" s="41">
        <v>350000</v>
      </c>
      <c r="N333" s="40"/>
      <c r="O333" s="29"/>
      <c r="P333" s="30"/>
      <c r="Q333" s="31" t="s">
        <v>741</v>
      </c>
      <c r="R333" s="31"/>
      <c r="S333" s="31"/>
      <c r="T333" s="31"/>
      <c r="U333" s="17"/>
    </row>
    <row r="334" spans="1:21" ht="99" hidden="1" customHeight="1" x14ac:dyDescent="0.35">
      <c r="A334" s="20" t="s">
        <v>1365</v>
      </c>
      <c r="B334" s="26">
        <v>551</v>
      </c>
      <c r="C334" s="21" t="s">
        <v>742</v>
      </c>
      <c r="D334" s="26" t="s">
        <v>743</v>
      </c>
      <c r="E334" s="26">
        <v>315</v>
      </c>
      <c r="F334" s="32" t="s">
        <v>1459</v>
      </c>
      <c r="G334" s="53" t="s">
        <v>1467</v>
      </c>
      <c r="H334" s="54" t="s">
        <v>1461</v>
      </c>
      <c r="I334" s="21" t="s">
        <v>1365</v>
      </c>
      <c r="J334" s="21" t="s">
        <v>1468</v>
      </c>
      <c r="K334" s="40">
        <v>2000000</v>
      </c>
      <c r="L334" s="21" t="s">
        <v>64</v>
      </c>
      <c r="M334" s="41">
        <v>1400000</v>
      </c>
      <c r="N334" s="40">
        <v>2000000</v>
      </c>
      <c r="O334" s="29"/>
      <c r="P334" s="30"/>
      <c r="Q334" s="31" t="s">
        <v>741</v>
      </c>
      <c r="R334" s="31"/>
      <c r="S334" s="31"/>
      <c r="T334" s="31"/>
      <c r="U334" s="17"/>
    </row>
    <row r="335" spans="1:21" ht="99" hidden="1" customHeight="1" x14ac:dyDescent="0.35">
      <c r="A335" s="20" t="s">
        <v>1365</v>
      </c>
      <c r="B335" s="26">
        <v>552</v>
      </c>
      <c r="C335" s="21" t="s">
        <v>742</v>
      </c>
      <c r="D335" s="26" t="s">
        <v>743</v>
      </c>
      <c r="E335" s="26">
        <v>315</v>
      </c>
      <c r="F335" s="32" t="s">
        <v>1459</v>
      </c>
      <c r="G335" s="53" t="s">
        <v>1469</v>
      </c>
      <c r="H335" s="54" t="s">
        <v>1461</v>
      </c>
      <c r="I335" s="21" t="s">
        <v>1365</v>
      </c>
      <c r="J335" s="21" t="s">
        <v>1365</v>
      </c>
      <c r="K335" s="40">
        <v>69000000</v>
      </c>
      <c r="L335" s="21" t="s">
        <v>64</v>
      </c>
      <c r="M335" s="41">
        <v>48300000</v>
      </c>
      <c r="N335" s="40">
        <v>69000000</v>
      </c>
      <c r="O335" s="29"/>
      <c r="P335" s="30"/>
      <c r="Q335" s="31" t="s">
        <v>672</v>
      </c>
      <c r="R335" s="31"/>
      <c r="S335" s="31"/>
      <c r="T335" s="31"/>
      <c r="U335" s="17"/>
    </row>
    <row r="336" spans="1:21" ht="99" hidden="1" customHeight="1" x14ac:dyDescent="0.35">
      <c r="A336" s="20" t="s">
        <v>1365</v>
      </c>
      <c r="B336" s="26">
        <v>553</v>
      </c>
      <c r="C336" s="21" t="s">
        <v>742</v>
      </c>
      <c r="D336" s="26" t="s">
        <v>743</v>
      </c>
      <c r="E336" s="26">
        <v>315</v>
      </c>
      <c r="F336" s="32" t="s">
        <v>1459</v>
      </c>
      <c r="G336" s="53" t="s">
        <v>1470</v>
      </c>
      <c r="H336" s="54" t="s">
        <v>1461</v>
      </c>
      <c r="I336" s="21" t="s">
        <v>1365</v>
      </c>
      <c r="J336" s="21" t="s">
        <v>1365</v>
      </c>
      <c r="K336" s="40">
        <v>56000000</v>
      </c>
      <c r="L336" s="21" t="s">
        <v>64</v>
      </c>
      <c r="M336" s="41">
        <v>39200000</v>
      </c>
      <c r="N336" s="40">
        <v>56000000</v>
      </c>
      <c r="O336" s="29"/>
      <c r="P336" s="30"/>
      <c r="Q336" s="31" t="s">
        <v>741</v>
      </c>
      <c r="R336" s="31"/>
      <c r="S336" s="31"/>
      <c r="T336" s="31"/>
      <c r="U336" s="17"/>
    </row>
    <row r="337" spans="1:21" s="18" customFormat="1" ht="99" hidden="1" customHeight="1" x14ac:dyDescent="0.35">
      <c r="A337" s="20" t="s">
        <v>420</v>
      </c>
      <c r="B337" s="21">
        <v>343</v>
      </c>
      <c r="C337" s="21" t="s">
        <v>664</v>
      </c>
      <c r="D337" s="21" t="s">
        <v>673</v>
      </c>
      <c r="E337" s="21">
        <v>71</v>
      </c>
      <c r="F337" s="32" t="s">
        <v>1453</v>
      </c>
      <c r="G337" s="32" t="s">
        <v>1471</v>
      </c>
      <c r="H337" s="25" t="s">
        <v>1472</v>
      </c>
      <c r="I337" s="26" t="s">
        <v>420</v>
      </c>
      <c r="J337" s="26"/>
      <c r="K337" s="27">
        <v>560000</v>
      </c>
      <c r="L337" s="21" t="s">
        <v>57</v>
      </c>
      <c r="M337" s="28"/>
      <c r="N337" s="27">
        <v>560000</v>
      </c>
      <c r="O337" s="29" t="s">
        <v>65</v>
      </c>
      <c r="P337" s="30"/>
      <c r="Q337" s="31" t="s">
        <v>672</v>
      </c>
      <c r="R337" s="31"/>
      <c r="S337" s="31"/>
      <c r="T337" s="31"/>
      <c r="U337" s="227"/>
    </row>
    <row r="338" spans="1:21" s="18" customFormat="1" ht="99" hidden="1" customHeight="1" x14ac:dyDescent="0.35">
      <c r="A338" s="20" t="s">
        <v>420</v>
      </c>
      <c r="B338" s="21">
        <v>344</v>
      </c>
      <c r="C338" s="21" t="s">
        <v>664</v>
      </c>
      <c r="D338" s="21" t="s">
        <v>673</v>
      </c>
      <c r="E338" s="21">
        <v>72</v>
      </c>
      <c r="F338" s="32" t="s">
        <v>785</v>
      </c>
      <c r="G338" s="32" t="s">
        <v>1473</v>
      </c>
      <c r="H338" s="25" t="s">
        <v>1474</v>
      </c>
      <c r="I338" s="26" t="s">
        <v>420</v>
      </c>
      <c r="J338" s="26"/>
      <c r="K338" s="27">
        <v>357797012</v>
      </c>
      <c r="L338" s="21" t="s">
        <v>62</v>
      </c>
      <c r="M338" s="28">
        <v>268347759</v>
      </c>
      <c r="N338" s="27">
        <v>138000000</v>
      </c>
      <c r="O338" s="29" t="s">
        <v>65</v>
      </c>
      <c r="P338" s="30"/>
      <c r="Q338" s="31" t="s">
        <v>672</v>
      </c>
      <c r="R338" s="31"/>
      <c r="S338" s="31"/>
      <c r="T338" s="31"/>
      <c r="U338" s="227"/>
    </row>
    <row r="339" spans="1:21" ht="99" hidden="1" customHeight="1" x14ac:dyDescent="0.35">
      <c r="A339" s="20" t="s">
        <v>1365</v>
      </c>
      <c r="B339" s="26">
        <v>556</v>
      </c>
      <c r="C339" s="21" t="s">
        <v>742</v>
      </c>
      <c r="D339" s="26" t="s">
        <v>743</v>
      </c>
      <c r="E339" s="26">
        <v>315</v>
      </c>
      <c r="F339" s="32" t="s">
        <v>1459</v>
      </c>
      <c r="G339" s="53" t="s">
        <v>1475</v>
      </c>
      <c r="H339" s="54" t="s">
        <v>1461</v>
      </c>
      <c r="I339" s="21" t="s">
        <v>1365</v>
      </c>
      <c r="J339" s="21" t="s">
        <v>1365</v>
      </c>
      <c r="K339" s="40">
        <v>200000</v>
      </c>
      <c r="L339" s="21" t="s">
        <v>62</v>
      </c>
      <c r="M339" s="41">
        <v>140000</v>
      </c>
      <c r="N339" s="40"/>
      <c r="O339" s="29"/>
      <c r="P339" s="30"/>
      <c r="Q339" s="31" t="s">
        <v>741</v>
      </c>
      <c r="R339" s="31"/>
      <c r="S339" s="31"/>
      <c r="T339" s="31"/>
      <c r="U339" s="17"/>
    </row>
    <row r="340" spans="1:21" ht="99" hidden="1" customHeight="1" x14ac:dyDescent="0.35">
      <c r="A340" s="20" t="s">
        <v>1365</v>
      </c>
      <c r="B340" s="26">
        <v>557</v>
      </c>
      <c r="C340" s="21" t="s">
        <v>742</v>
      </c>
      <c r="D340" s="26" t="s">
        <v>743</v>
      </c>
      <c r="E340" s="26">
        <v>315</v>
      </c>
      <c r="F340" s="32" t="s">
        <v>1459</v>
      </c>
      <c r="G340" s="53" t="s">
        <v>1476</v>
      </c>
      <c r="H340" s="54" t="s">
        <v>1461</v>
      </c>
      <c r="I340" s="21" t="s">
        <v>1365</v>
      </c>
      <c r="J340" s="21" t="s">
        <v>1365</v>
      </c>
      <c r="K340" s="40">
        <v>30000000</v>
      </c>
      <c r="L340" s="21" t="s">
        <v>64</v>
      </c>
      <c r="M340" s="41">
        <v>21000000</v>
      </c>
      <c r="N340" s="61">
        <v>10000000</v>
      </c>
      <c r="O340" s="29"/>
      <c r="P340" s="30"/>
      <c r="Q340" s="31"/>
      <c r="R340" s="31"/>
      <c r="S340" s="31"/>
      <c r="T340" s="31"/>
      <c r="U340" s="17"/>
    </row>
    <row r="341" spans="1:21" s="18" customFormat="1" ht="99" hidden="1" customHeight="1" x14ac:dyDescent="0.35">
      <c r="A341" s="20" t="s">
        <v>420</v>
      </c>
      <c r="B341" s="21">
        <v>345</v>
      </c>
      <c r="C341" s="21" t="s">
        <v>664</v>
      </c>
      <c r="D341" s="21" t="s">
        <v>673</v>
      </c>
      <c r="E341" s="21">
        <v>72</v>
      </c>
      <c r="F341" s="32" t="s">
        <v>785</v>
      </c>
      <c r="G341" s="42" t="s">
        <v>1477</v>
      </c>
      <c r="H341" s="43" t="s">
        <v>1478</v>
      </c>
      <c r="I341" s="26" t="s">
        <v>420</v>
      </c>
      <c r="J341" s="26"/>
      <c r="K341" s="27">
        <v>200000000</v>
      </c>
      <c r="L341" s="21" t="s">
        <v>62</v>
      </c>
      <c r="M341" s="28">
        <v>150000000</v>
      </c>
      <c r="N341" s="27">
        <v>130000000</v>
      </c>
      <c r="O341" s="29" t="s">
        <v>65</v>
      </c>
      <c r="P341" s="30"/>
      <c r="Q341" s="31"/>
      <c r="R341" s="31"/>
      <c r="S341" s="31"/>
      <c r="T341" s="31"/>
      <c r="U341" s="227"/>
    </row>
    <row r="342" spans="1:21" s="18" customFormat="1" ht="99" hidden="1" customHeight="1" x14ac:dyDescent="0.35">
      <c r="A342" s="20" t="s">
        <v>420</v>
      </c>
      <c r="B342" s="21">
        <v>346</v>
      </c>
      <c r="C342" s="21" t="s">
        <v>664</v>
      </c>
      <c r="D342" s="21" t="s">
        <v>673</v>
      </c>
      <c r="E342" s="21">
        <v>72</v>
      </c>
      <c r="F342" s="32" t="s">
        <v>785</v>
      </c>
      <c r="G342" s="32" t="s">
        <v>1479</v>
      </c>
      <c r="H342" s="25" t="s">
        <v>1480</v>
      </c>
      <c r="I342" s="26" t="s">
        <v>420</v>
      </c>
      <c r="J342" s="26"/>
      <c r="K342" s="27">
        <v>22683717</v>
      </c>
      <c r="L342" s="21" t="s">
        <v>62</v>
      </c>
      <c r="M342" s="28">
        <v>17012788</v>
      </c>
      <c r="N342" s="27">
        <v>15120000</v>
      </c>
      <c r="O342" s="29" t="s">
        <v>65</v>
      </c>
      <c r="P342" s="30"/>
      <c r="Q342" s="31" t="s">
        <v>672</v>
      </c>
      <c r="R342" s="31"/>
      <c r="S342" s="31"/>
      <c r="T342" s="31"/>
      <c r="U342" s="227"/>
    </row>
    <row r="343" spans="1:21" s="18" customFormat="1" ht="99" hidden="1" customHeight="1" x14ac:dyDescent="0.35">
      <c r="A343" s="20" t="s">
        <v>420</v>
      </c>
      <c r="B343" s="21">
        <v>347</v>
      </c>
      <c r="C343" s="21" t="s">
        <v>664</v>
      </c>
      <c r="D343" s="21" t="s">
        <v>673</v>
      </c>
      <c r="E343" s="21">
        <v>72</v>
      </c>
      <c r="F343" s="32" t="s">
        <v>785</v>
      </c>
      <c r="G343" s="32" t="s">
        <v>1481</v>
      </c>
      <c r="H343" s="25" t="s">
        <v>1482</v>
      </c>
      <c r="I343" s="26" t="s">
        <v>420</v>
      </c>
      <c r="J343" s="26"/>
      <c r="K343" s="27">
        <v>30000000</v>
      </c>
      <c r="L343" s="21" t="s">
        <v>62</v>
      </c>
      <c r="M343" s="28">
        <v>22500000</v>
      </c>
      <c r="N343" s="27">
        <v>20000000</v>
      </c>
      <c r="O343" s="29" t="s">
        <v>65</v>
      </c>
      <c r="P343" s="30"/>
      <c r="Q343" s="31" t="s">
        <v>672</v>
      </c>
      <c r="R343" s="31"/>
      <c r="S343" s="31"/>
      <c r="T343" s="31"/>
      <c r="U343" s="227"/>
    </row>
    <row r="344" spans="1:21" ht="99" hidden="1" customHeight="1" x14ac:dyDescent="0.35">
      <c r="A344" s="20" t="s">
        <v>104</v>
      </c>
      <c r="B344" s="21">
        <v>89</v>
      </c>
      <c r="C344" s="21" t="s">
        <v>742</v>
      </c>
      <c r="D344" s="26" t="s">
        <v>743</v>
      </c>
      <c r="E344" s="21">
        <v>316</v>
      </c>
      <c r="F344" s="32" t="s">
        <v>744</v>
      </c>
      <c r="G344" s="53" t="s">
        <v>1483</v>
      </c>
      <c r="H344" s="54" t="s">
        <v>1484</v>
      </c>
      <c r="I344" s="21" t="s">
        <v>1485</v>
      </c>
      <c r="J344" s="40" t="s">
        <v>1486</v>
      </c>
      <c r="K344" s="40">
        <v>17000000</v>
      </c>
      <c r="L344" s="21" t="s">
        <v>58</v>
      </c>
      <c r="M344" s="41">
        <v>14450000</v>
      </c>
      <c r="N344" s="27">
        <v>4250000</v>
      </c>
      <c r="O344" s="29"/>
      <c r="P344" s="30"/>
      <c r="Q344" s="31" t="s">
        <v>672</v>
      </c>
      <c r="R344" s="31"/>
      <c r="S344" s="31"/>
      <c r="T344" s="31"/>
      <c r="U344" s="17"/>
    </row>
    <row r="345" spans="1:21" s="18" customFormat="1" ht="99" hidden="1" customHeight="1" x14ac:dyDescent="0.35">
      <c r="A345" s="20" t="s">
        <v>420</v>
      </c>
      <c r="B345" s="26">
        <v>348</v>
      </c>
      <c r="C345" s="21" t="s">
        <v>664</v>
      </c>
      <c r="D345" s="21" t="s">
        <v>673</v>
      </c>
      <c r="E345" s="26">
        <v>72</v>
      </c>
      <c r="F345" s="32" t="s">
        <v>785</v>
      </c>
      <c r="G345" s="32" t="s">
        <v>1487</v>
      </c>
      <c r="H345" s="39" t="s">
        <v>787</v>
      </c>
      <c r="I345" s="26" t="s">
        <v>788</v>
      </c>
      <c r="J345" s="27"/>
      <c r="K345" s="27">
        <v>60000000</v>
      </c>
      <c r="L345" s="26" t="s">
        <v>58</v>
      </c>
      <c r="M345" s="28"/>
      <c r="N345" s="27">
        <v>30000000</v>
      </c>
      <c r="O345" s="29" t="s">
        <v>65</v>
      </c>
      <c r="P345" s="30"/>
      <c r="Q345" s="31"/>
      <c r="R345" s="31" t="s">
        <v>784</v>
      </c>
      <c r="S345" s="31" t="s">
        <v>671</v>
      </c>
      <c r="T345" s="31"/>
      <c r="U345" s="227"/>
    </row>
    <row r="346" spans="1:21" ht="99" hidden="1" customHeight="1" x14ac:dyDescent="0.35">
      <c r="A346" s="20" t="s">
        <v>816</v>
      </c>
      <c r="B346" s="26">
        <v>113</v>
      </c>
      <c r="C346" s="21" t="s">
        <v>742</v>
      </c>
      <c r="D346" s="26" t="s">
        <v>743</v>
      </c>
      <c r="E346" s="26">
        <v>316</v>
      </c>
      <c r="F346" s="32" t="s">
        <v>744</v>
      </c>
      <c r="G346" s="53" t="s">
        <v>1488</v>
      </c>
      <c r="H346" s="54" t="s">
        <v>1489</v>
      </c>
      <c r="I346" s="21" t="s">
        <v>958</v>
      </c>
      <c r="J346" s="40"/>
      <c r="K346" s="46">
        <v>6000000</v>
      </c>
      <c r="L346" s="21" t="s">
        <v>58</v>
      </c>
      <c r="M346" s="47">
        <v>4200000</v>
      </c>
      <c r="N346" s="27">
        <v>1500000</v>
      </c>
      <c r="O346" s="29"/>
      <c r="P346" s="30"/>
      <c r="Q346" s="31"/>
      <c r="R346" s="31"/>
      <c r="S346" s="31"/>
      <c r="T346" s="31"/>
      <c r="U346" s="17"/>
    </row>
    <row r="347" spans="1:21" s="18" customFormat="1" ht="99" hidden="1" customHeight="1" x14ac:dyDescent="0.35">
      <c r="A347" s="20" t="s">
        <v>420</v>
      </c>
      <c r="B347" s="21">
        <v>351</v>
      </c>
      <c r="C347" s="21" t="s">
        <v>664</v>
      </c>
      <c r="D347" s="21" t="s">
        <v>665</v>
      </c>
      <c r="E347" s="21">
        <v>84</v>
      </c>
      <c r="F347" s="33" t="s">
        <v>798</v>
      </c>
      <c r="G347" s="32" t="s">
        <v>1490</v>
      </c>
      <c r="H347" s="25" t="s">
        <v>1491</v>
      </c>
      <c r="I347" s="26" t="s">
        <v>420</v>
      </c>
      <c r="J347" s="26" t="s">
        <v>1001</v>
      </c>
      <c r="K347" s="27">
        <v>8307779</v>
      </c>
      <c r="L347" s="21" t="s">
        <v>63</v>
      </c>
      <c r="M347" s="28">
        <v>6230834</v>
      </c>
      <c r="N347" s="27">
        <v>5500000</v>
      </c>
      <c r="O347" s="29" t="s">
        <v>65</v>
      </c>
      <c r="P347" s="30" t="s">
        <v>913</v>
      </c>
      <c r="Q347" s="31" t="s">
        <v>672</v>
      </c>
      <c r="R347" s="31"/>
      <c r="S347" s="31"/>
      <c r="T347" s="31"/>
      <c r="U347" s="227"/>
    </row>
    <row r="348" spans="1:21" s="18" customFormat="1" ht="99" hidden="1" customHeight="1" x14ac:dyDescent="0.35">
      <c r="A348" s="20" t="s">
        <v>420</v>
      </c>
      <c r="B348" s="21">
        <v>353</v>
      </c>
      <c r="C348" s="21" t="s">
        <v>664</v>
      </c>
      <c r="D348" s="21" t="s">
        <v>665</v>
      </c>
      <c r="E348" s="21">
        <v>85</v>
      </c>
      <c r="F348" s="33" t="s">
        <v>805</v>
      </c>
      <c r="G348" s="32" t="s">
        <v>1492</v>
      </c>
      <c r="H348" s="25" t="s">
        <v>1493</v>
      </c>
      <c r="I348" s="26" t="s">
        <v>420</v>
      </c>
      <c r="J348" s="26" t="s">
        <v>1001</v>
      </c>
      <c r="K348" s="27">
        <v>5538520</v>
      </c>
      <c r="L348" s="21" t="s">
        <v>63</v>
      </c>
      <c r="M348" s="28">
        <v>4153890</v>
      </c>
      <c r="N348" s="27">
        <v>3700000</v>
      </c>
      <c r="O348" s="29" t="s">
        <v>65</v>
      </c>
      <c r="P348" s="30" t="s">
        <v>671</v>
      </c>
      <c r="Q348" s="31" t="s">
        <v>672</v>
      </c>
      <c r="R348" s="31"/>
      <c r="S348" s="31"/>
      <c r="T348" s="31"/>
      <c r="U348" s="227"/>
    </row>
    <row r="349" spans="1:21" s="18" customFormat="1" ht="99" hidden="1" customHeight="1" x14ac:dyDescent="0.35">
      <c r="A349" s="20" t="s">
        <v>420</v>
      </c>
      <c r="B349" s="21">
        <v>354</v>
      </c>
      <c r="C349" s="21" t="s">
        <v>664</v>
      </c>
      <c r="D349" s="21" t="s">
        <v>665</v>
      </c>
      <c r="E349" s="21">
        <v>86</v>
      </c>
      <c r="F349" s="33" t="s">
        <v>817</v>
      </c>
      <c r="G349" s="32" t="s">
        <v>1494</v>
      </c>
      <c r="H349" s="25" t="s">
        <v>1495</v>
      </c>
      <c r="I349" s="26" t="s">
        <v>420</v>
      </c>
      <c r="J349" s="26" t="s">
        <v>1001</v>
      </c>
      <c r="K349" s="27">
        <v>10384724</v>
      </c>
      <c r="L349" s="21" t="s">
        <v>63</v>
      </c>
      <c r="M349" s="28">
        <v>7788543</v>
      </c>
      <c r="N349" s="27">
        <v>6100000</v>
      </c>
      <c r="O349" s="29" t="s">
        <v>65</v>
      </c>
      <c r="P349" s="30" t="s">
        <v>913</v>
      </c>
      <c r="Q349" s="31" t="s">
        <v>672</v>
      </c>
      <c r="R349" s="31"/>
      <c r="S349" s="31"/>
      <c r="T349" s="31"/>
      <c r="U349" s="227"/>
    </row>
    <row r="350" spans="1:21" s="18" customFormat="1" ht="99" hidden="1" customHeight="1" x14ac:dyDescent="0.35">
      <c r="A350" s="20" t="s">
        <v>420</v>
      </c>
      <c r="B350" s="21">
        <v>355</v>
      </c>
      <c r="C350" s="21" t="s">
        <v>664</v>
      </c>
      <c r="D350" s="21" t="s">
        <v>665</v>
      </c>
      <c r="E350" s="21">
        <v>86</v>
      </c>
      <c r="F350" s="33" t="s">
        <v>817</v>
      </c>
      <c r="G350" s="32" t="s">
        <v>1496</v>
      </c>
      <c r="H350" s="25" t="s">
        <v>1497</v>
      </c>
      <c r="I350" s="26" t="s">
        <v>420</v>
      </c>
      <c r="J350" s="26" t="s">
        <v>1498</v>
      </c>
      <c r="K350" s="27">
        <v>37387364</v>
      </c>
      <c r="L350" s="21" t="s">
        <v>57</v>
      </c>
      <c r="M350" s="28"/>
      <c r="N350" s="27">
        <v>5500000</v>
      </c>
      <c r="O350" s="29" t="s">
        <v>65</v>
      </c>
      <c r="P350" s="30"/>
      <c r="Q350" s="31" t="s">
        <v>672</v>
      </c>
      <c r="R350" s="31"/>
      <c r="S350" s="31"/>
      <c r="T350" s="31"/>
      <c r="U350" s="227"/>
    </row>
    <row r="351" spans="1:21" s="18" customFormat="1" ht="99" hidden="1" customHeight="1" x14ac:dyDescent="0.35">
      <c r="A351" s="20" t="s">
        <v>420</v>
      </c>
      <c r="B351" s="21">
        <v>356</v>
      </c>
      <c r="C351" s="21" t="s">
        <v>664</v>
      </c>
      <c r="D351" s="21" t="s">
        <v>665</v>
      </c>
      <c r="E351" s="21">
        <v>88</v>
      </c>
      <c r="F351" s="33" t="s">
        <v>1499</v>
      </c>
      <c r="G351" s="33" t="s">
        <v>1500</v>
      </c>
      <c r="H351" s="25" t="s">
        <v>1501</v>
      </c>
      <c r="I351" s="26" t="s">
        <v>420</v>
      </c>
      <c r="J351" s="26" t="s">
        <v>1001</v>
      </c>
      <c r="K351" s="27">
        <v>5538520</v>
      </c>
      <c r="L351" s="21" t="s">
        <v>63</v>
      </c>
      <c r="M351" s="28">
        <v>4153890</v>
      </c>
      <c r="N351" s="27">
        <v>4260000</v>
      </c>
      <c r="O351" s="29" t="s">
        <v>65</v>
      </c>
      <c r="P351" s="30" t="s">
        <v>671</v>
      </c>
      <c r="Q351" s="31" t="s">
        <v>672</v>
      </c>
      <c r="R351" s="31"/>
      <c r="S351" s="31"/>
      <c r="T351" s="31"/>
      <c r="U351" s="227"/>
    </row>
    <row r="352" spans="1:21" s="18" customFormat="1" ht="99" hidden="1" customHeight="1" x14ac:dyDescent="0.35">
      <c r="A352" s="20" t="s">
        <v>420</v>
      </c>
      <c r="B352" s="21">
        <v>357</v>
      </c>
      <c r="C352" s="21" t="s">
        <v>664</v>
      </c>
      <c r="D352" s="21" t="s">
        <v>665</v>
      </c>
      <c r="E352" s="21">
        <v>88</v>
      </c>
      <c r="F352" s="33" t="s">
        <v>1499</v>
      </c>
      <c r="G352" s="32" t="s">
        <v>1502</v>
      </c>
      <c r="H352" s="25" t="s">
        <v>1503</v>
      </c>
      <c r="I352" s="26" t="s">
        <v>359</v>
      </c>
      <c r="J352" s="26" t="s">
        <v>420</v>
      </c>
      <c r="K352" s="27">
        <v>3461575</v>
      </c>
      <c r="L352" s="21" t="s">
        <v>63</v>
      </c>
      <c r="M352" s="28">
        <v>2596181</v>
      </c>
      <c r="N352" s="27">
        <v>2300000</v>
      </c>
      <c r="O352" s="29" t="s">
        <v>65</v>
      </c>
      <c r="P352" s="30" t="s">
        <v>671</v>
      </c>
      <c r="Q352" s="31" t="s">
        <v>672</v>
      </c>
      <c r="R352" s="31"/>
      <c r="S352" s="31"/>
      <c r="T352" s="31"/>
      <c r="U352" s="227"/>
    </row>
    <row r="353" spans="1:21" ht="99" hidden="1" customHeight="1" x14ac:dyDescent="0.35">
      <c r="A353" s="20" t="s">
        <v>170</v>
      </c>
      <c r="B353" s="21">
        <v>235</v>
      </c>
      <c r="C353" s="21" t="s">
        <v>742</v>
      </c>
      <c r="D353" s="26" t="s">
        <v>743</v>
      </c>
      <c r="E353" s="21">
        <v>316</v>
      </c>
      <c r="F353" s="32" t="s">
        <v>744</v>
      </c>
      <c r="G353" s="53" t="s">
        <v>1504</v>
      </c>
      <c r="H353" s="54" t="s">
        <v>1505</v>
      </c>
      <c r="I353" s="21" t="s">
        <v>170</v>
      </c>
      <c r="J353" s="40"/>
      <c r="K353" s="40">
        <v>70000</v>
      </c>
      <c r="L353" s="21" t="s">
        <v>57</v>
      </c>
      <c r="M353" s="41"/>
      <c r="N353" s="40">
        <v>70000</v>
      </c>
      <c r="O353" s="29"/>
      <c r="P353" s="30"/>
      <c r="Q353" s="31"/>
      <c r="R353" s="31"/>
      <c r="S353" s="31"/>
      <c r="T353" s="31"/>
      <c r="U353" s="17"/>
    </row>
    <row r="354" spans="1:21" s="18" customFormat="1" ht="99" hidden="1" customHeight="1" x14ac:dyDescent="0.35">
      <c r="A354" s="20" t="s">
        <v>420</v>
      </c>
      <c r="B354" s="21">
        <v>358</v>
      </c>
      <c r="C354" s="21" t="s">
        <v>664</v>
      </c>
      <c r="D354" s="21" t="s">
        <v>665</v>
      </c>
      <c r="E354" s="21">
        <v>88</v>
      </c>
      <c r="F354" s="33" t="s">
        <v>1499</v>
      </c>
      <c r="G354" s="32" t="s">
        <v>1506</v>
      </c>
      <c r="H354" s="25" t="s">
        <v>1507</v>
      </c>
      <c r="I354" s="26" t="s">
        <v>420</v>
      </c>
      <c r="J354" s="26"/>
      <c r="K354" s="27">
        <v>5040280</v>
      </c>
      <c r="L354" s="21" t="s">
        <v>57</v>
      </c>
      <c r="M354" s="28"/>
      <c r="N354" s="27">
        <v>2520140</v>
      </c>
      <c r="O354" s="29" t="s">
        <v>65</v>
      </c>
      <c r="P354" s="30" t="s">
        <v>671</v>
      </c>
      <c r="Q354" s="31"/>
      <c r="R354" s="31"/>
      <c r="S354" s="31"/>
      <c r="T354" s="31"/>
      <c r="U354" s="227"/>
    </row>
    <row r="355" spans="1:21" ht="99" hidden="1" customHeight="1" x14ac:dyDescent="0.35">
      <c r="A355" s="20" t="s">
        <v>223</v>
      </c>
      <c r="B355" s="26">
        <v>444</v>
      </c>
      <c r="C355" s="21" t="s">
        <v>742</v>
      </c>
      <c r="D355" s="26" t="s">
        <v>743</v>
      </c>
      <c r="E355" s="26">
        <v>316</v>
      </c>
      <c r="F355" s="32" t="s">
        <v>744</v>
      </c>
      <c r="G355" s="53" t="s">
        <v>1508</v>
      </c>
      <c r="H355" s="54" t="s">
        <v>1509</v>
      </c>
      <c r="I355" s="26" t="s">
        <v>1510</v>
      </c>
      <c r="J355" s="27" t="s">
        <v>1511</v>
      </c>
      <c r="K355" s="27">
        <v>5000000</v>
      </c>
      <c r="L355" s="21" t="s">
        <v>58</v>
      </c>
      <c r="M355" s="28">
        <v>3500000</v>
      </c>
      <c r="N355" s="27">
        <v>1250000</v>
      </c>
      <c r="O355" s="29"/>
      <c r="P355" s="30"/>
      <c r="Q355" s="31"/>
      <c r="R355" s="31"/>
      <c r="S355" s="31"/>
      <c r="T355" s="31"/>
      <c r="U355" s="17"/>
    </row>
    <row r="356" spans="1:21" s="18" customFormat="1" ht="99" hidden="1" customHeight="1" x14ac:dyDescent="0.35">
      <c r="A356" s="20" t="s">
        <v>420</v>
      </c>
      <c r="B356" s="21">
        <v>360</v>
      </c>
      <c r="C356" s="21" t="s">
        <v>742</v>
      </c>
      <c r="D356" s="21" t="s">
        <v>772</v>
      </c>
      <c r="E356" s="21">
        <v>284</v>
      </c>
      <c r="F356" s="32" t="s">
        <v>832</v>
      </c>
      <c r="G356" s="57" t="s">
        <v>1512</v>
      </c>
      <c r="H356" s="43" t="s">
        <v>1513</v>
      </c>
      <c r="I356" s="26" t="s">
        <v>1514</v>
      </c>
      <c r="J356" s="26" t="s">
        <v>1314</v>
      </c>
      <c r="K356" s="27">
        <v>1085411</v>
      </c>
      <c r="L356" s="21" t="s">
        <v>63</v>
      </c>
      <c r="M356" s="28">
        <v>814058</v>
      </c>
      <c r="N356" s="27">
        <v>1085411</v>
      </c>
      <c r="O356" s="29" t="s">
        <v>65</v>
      </c>
      <c r="P356" s="30"/>
      <c r="Q356" s="31" t="s">
        <v>672</v>
      </c>
      <c r="R356" s="31"/>
      <c r="S356" s="31"/>
      <c r="T356" s="31"/>
      <c r="U356" s="227"/>
    </row>
    <row r="357" spans="1:21" ht="99" hidden="1" customHeight="1" x14ac:dyDescent="0.35">
      <c r="A357" s="20" t="s">
        <v>223</v>
      </c>
      <c r="B357" s="21">
        <v>445</v>
      </c>
      <c r="C357" s="21" t="s">
        <v>742</v>
      </c>
      <c r="D357" s="26" t="s">
        <v>743</v>
      </c>
      <c r="E357" s="21">
        <v>316</v>
      </c>
      <c r="F357" s="32" t="s">
        <v>744</v>
      </c>
      <c r="G357" s="53" t="s">
        <v>1515</v>
      </c>
      <c r="H357" s="54" t="s">
        <v>1516</v>
      </c>
      <c r="I357" s="26" t="s">
        <v>1510</v>
      </c>
      <c r="J357" s="27" t="s">
        <v>1511</v>
      </c>
      <c r="K357" s="27">
        <v>3000000</v>
      </c>
      <c r="L357" s="26" t="s">
        <v>58</v>
      </c>
      <c r="M357" s="28">
        <v>2100000</v>
      </c>
      <c r="N357" s="27">
        <v>3000000</v>
      </c>
      <c r="O357" s="29"/>
      <c r="P357" s="30"/>
      <c r="Q357" s="31"/>
      <c r="R357" s="31"/>
      <c r="S357" s="31"/>
      <c r="T357" s="31"/>
      <c r="U357" s="17"/>
    </row>
    <row r="358" spans="1:21" s="18" customFormat="1" ht="99" hidden="1" customHeight="1" x14ac:dyDescent="0.35">
      <c r="A358" s="20" t="s">
        <v>420</v>
      </c>
      <c r="B358" s="21">
        <v>362</v>
      </c>
      <c r="C358" s="21" t="s">
        <v>742</v>
      </c>
      <c r="D358" s="21" t="s">
        <v>743</v>
      </c>
      <c r="E358" s="21">
        <v>317</v>
      </c>
      <c r="F358" s="64" t="s">
        <v>1130</v>
      </c>
      <c r="G358" s="57" t="s">
        <v>1517</v>
      </c>
      <c r="H358" s="43" t="s">
        <v>1518</v>
      </c>
      <c r="I358" s="26" t="s">
        <v>420</v>
      </c>
      <c r="J358" s="26" t="s">
        <v>1519</v>
      </c>
      <c r="K358" s="27">
        <v>30000000</v>
      </c>
      <c r="L358" s="21" t="s">
        <v>62</v>
      </c>
      <c r="M358" s="41">
        <v>22500000</v>
      </c>
      <c r="N358" s="27">
        <v>7500000</v>
      </c>
      <c r="O358" s="29" t="s">
        <v>65</v>
      </c>
      <c r="P358" s="30"/>
      <c r="Q358" s="31" t="s">
        <v>672</v>
      </c>
      <c r="R358" s="31"/>
      <c r="S358" s="31"/>
      <c r="T358" s="31"/>
      <c r="U358" s="227"/>
    </row>
    <row r="359" spans="1:21" s="18" customFormat="1" ht="99" hidden="1" customHeight="1" x14ac:dyDescent="0.35">
      <c r="A359" s="20" t="s">
        <v>420</v>
      </c>
      <c r="B359" s="21">
        <v>363</v>
      </c>
      <c r="C359" s="21" t="s">
        <v>891</v>
      </c>
      <c r="D359" s="21" t="s">
        <v>1204</v>
      </c>
      <c r="E359" s="21">
        <v>367</v>
      </c>
      <c r="F359" s="32" t="s">
        <v>1240</v>
      </c>
      <c r="G359" s="75" t="s">
        <v>1520</v>
      </c>
      <c r="H359" s="43" t="s">
        <v>1521</v>
      </c>
      <c r="I359" s="26" t="s">
        <v>420</v>
      </c>
      <c r="J359" s="26" t="s">
        <v>1001</v>
      </c>
      <c r="K359" s="27">
        <v>8307779</v>
      </c>
      <c r="L359" s="21" t="s">
        <v>63</v>
      </c>
      <c r="M359" s="28">
        <v>6230834</v>
      </c>
      <c r="N359" s="27">
        <v>4500000</v>
      </c>
      <c r="O359" s="29" t="s">
        <v>65</v>
      </c>
      <c r="P359" s="30" t="s">
        <v>913</v>
      </c>
      <c r="Q359" s="31" t="s">
        <v>672</v>
      </c>
      <c r="R359" s="31"/>
      <c r="S359" s="31"/>
      <c r="T359" s="31"/>
      <c r="U359" s="227"/>
    </row>
    <row r="360" spans="1:21" ht="99" hidden="1" customHeight="1" x14ac:dyDescent="0.35">
      <c r="A360" s="20" t="s">
        <v>816</v>
      </c>
      <c r="B360" s="26">
        <v>112</v>
      </c>
      <c r="C360" s="21" t="s">
        <v>742</v>
      </c>
      <c r="D360" s="26" t="s">
        <v>743</v>
      </c>
      <c r="E360" s="26">
        <v>317</v>
      </c>
      <c r="F360" s="33" t="s">
        <v>1522</v>
      </c>
      <c r="G360" s="53" t="s">
        <v>1523</v>
      </c>
      <c r="H360" s="54" t="s">
        <v>1524</v>
      </c>
      <c r="I360" s="21" t="s">
        <v>958</v>
      </c>
      <c r="J360" s="40"/>
      <c r="K360" s="46">
        <v>4500000</v>
      </c>
      <c r="L360" s="21" t="s">
        <v>58</v>
      </c>
      <c r="M360" s="47">
        <v>3150000</v>
      </c>
      <c r="N360" s="46">
        <v>4500000</v>
      </c>
      <c r="O360" s="29"/>
      <c r="P360" s="30"/>
      <c r="Q360" s="31" t="s">
        <v>672</v>
      </c>
      <c r="R360" s="31"/>
      <c r="S360" s="31"/>
      <c r="T360" s="31"/>
      <c r="U360" s="17"/>
    </row>
    <row r="361" spans="1:21" ht="99" hidden="1" customHeight="1" x14ac:dyDescent="0.35">
      <c r="A361" s="20" t="s">
        <v>816</v>
      </c>
      <c r="B361" s="26">
        <v>158</v>
      </c>
      <c r="C361" s="21" t="s">
        <v>742</v>
      </c>
      <c r="D361" s="26" t="s">
        <v>743</v>
      </c>
      <c r="E361" s="26">
        <v>317</v>
      </c>
      <c r="F361" s="64" t="s">
        <v>1130</v>
      </c>
      <c r="G361" s="53" t="s">
        <v>1525</v>
      </c>
      <c r="H361" s="54" t="s">
        <v>1526</v>
      </c>
      <c r="I361" s="21" t="s">
        <v>978</v>
      </c>
      <c r="J361" s="40"/>
      <c r="K361" s="46">
        <v>630000</v>
      </c>
      <c r="L361" s="21" t="s">
        <v>57</v>
      </c>
      <c r="M361" s="41"/>
      <c r="N361" s="27">
        <v>315000</v>
      </c>
      <c r="O361" s="29"/>
      <c r="P361" s="30"/>
      <c r="Q361" s="31" t="s">
        <v>672</v>
      </c>
      <c r="R361" s="31"/>
      <c r="S361" s="31"/>
      <c r="T361" s="31"/>
      <c r="U361" s="17"/>
    </row>
    <row r="362" spans="1:21" ht="99" hidden="1" customHeight="1" x14ac:dyDescent="0.35">
      <c r="A362" s="20" t="s">
        <v>816</v>
      </c>
      <c r="B362" s="21">
        <v>211</v>
      </c>
      <c r="C362" s="21" t="s">
        <v>742</v>
      </c>
      <c r="D362" s="26" t="s">
        <v>743</v>
      </c>
      <c r="E362" s="21">
        <v>317</v>
      </c>
      <c r="F362" s="64" t="s">
        <v>1130</v>
      </c>
      <c r="G362" s="53" t="s">
        <v>1527</v>
      </c>
      <c r="H362" s="54" t="s">
        <v>1528</v>
      </c>
      <c r="I362" s="21" t="s">
        <v>170</v>
      </c>
      <c r="J362" s="40" t="s">
        <v>1529</v>
      </c>
      <c r="K362" s="40">
        <v>400000</v>
      </c>
      <c r="L362" s="21" t="s">
        <v>57</v>
      </c>
      <c r="M362" s="41"/>
      <c r="N362" s="40">
        <v>400000</v>
      </c>
      <c r="O362" s="29"/>
      <c r="P362" s="30"/>
      <c r="Q362" s="31"/>
      <c r="R362" s="31"/>
      <c r="S362" s="31"/>
      <c r="T362" s="31"/>
      <c r="U362" s="17"/>
    </row>
    <row r="363" spans="1:21" s="18" customFormat="1" ht="99" hidden="1" customHeight="1" x14ac:dyDescent="0.35">
      <c r="A363" s="20" t="s">
        <v>420</v>
      </c>
      <c r="B363" s="21">
        <v>364</v>
      </c>
      <c r="C363" s="21" t="s">
        <v>891</v>
      </c>
      <c r="D363" s="21" t="s">
        <v>1204</v>
      </c>
      <c r="E363" s="21">
        <v>368</v>
      </c>
      <c r="F363" s="32" t="s">
        <v>1530</v>
      </c>
      <c r="G363" s="57" t="s">
        <v>1531</v>
      </c>
      <c r="H363" s="43" t="s">
        <v>1532</v>
      </c>
      <c r="I363" s="26" t="s">
        <v>420</v>
      </c>
      <c r="J363" s="26" t="s">
        <v>1001</v>
      </c>
      <c r="K363" s="27">
        <v>6230835</v>
      </c>
      <c r="L363" s="21" t="s">
        <v>63</v>
      </c>
      <c r="M363" s="28">
        <v>4673126</v>
      </c>
      <c r="N363" s="27">
        <v>3000000</v>
      </c>
      <c r="O363" s="29" t="s">
        <v>65</v>
      </c>
      <c r="P363" s="30" t="s">
        <v>671</v>
      </c>
      <c r="Q363" s="31" t="s">
        <v>672</v>
      </c>
      <c r="R363" s="31"/>
      <c r="S363" s="31"/>
      <c r="T363" s="31"/>
      <c r="U363" s="227"/>
    </row>
    <row r="364" spans="1:21" s="18" customFormat="1" ht="99" hidden="1" customHeight="1" x14ac:dyDescent="0.35">
      <c r="A364" s="20" t="s">
        <v>420</v>
      </c>
      <c r="B364" s="21">
        <v>366</v>
      </c>
      <c r="C364" s="21" t="s">
        <v>692</v>
      </c>
      <c r="D364" s="26" t="s">
        <v>728</v>
      </c>
      <c r="E364" s="21">
        <v>440</v>
      </c>
      <c r="F364" s="32" t="s">
        <v>757</v>
      </c>
      <c r="G364" s="57" t="s">
        <v>1533</v>
      </c>
      <c r="H364" s="25" t="s">
        <v>1534</v>
      </c>
      <c r="I364" s="26" t="s">
        <v>420</v>
      </c>
      <c r="J364" s="26" t="s">
        <v>291</v>
      </c>
      <c r="K364" s="27">
        <v>504000</v>
      </c>
      <c r="L364" s="21" t="s">
        <v>62</v>
      </c>
      <c r="M364" s="28">
        <v>378000</v>
      </c>
      <c r="N364" s="27">
        <v>504000</v>
      </c>
      <c r="O364" s="29" t="s">
        <v>65</v>
      </c>
      <c r="P364" s="30"/>
      <c r="Q364" s="31" t="s">
        <v>672</v>
      </c>
      <c r="R364" s="31"/>
      <c r="S364" s="31"/>
      <c r="T364" s="31"/>
      <c r="U364" s="227"/>
    </row>
    <row r="365" spans="1:21" ht="99" hidden="1" customHeight="1" x14ac:dyDescent="0.35">
      <c r="A365" s="20" t="s">
        <v>170</v>
      </c>
      <c r="B365" s="21">
        <v>231</v>
      </c>
      <c r="C365" s="21" t="s">
        <v>742</v>
      </c>
      <c r="D365" s="26" t="s">
        <v>743</v>
      </c>
      <c r="E365" s="21">
        <v>317</v>
      </c>
      <c r="F365" s="64" t="s">
        <v>1130</v>
      </c>
      <c r="G365" s="53" t="s">
        <v>1527</v>
      </c>
      <c r="H365" s="54" t="s">
        <v>1528</v>
      </c>
      <c r="I365" s="21" t="s">
        <v>170</v>
      </c>
      <c r="J365" s="40" t="s">
        <v>1529</v>
      </c>
      <c r="K365" s="40">
        <v>400000</v>
      </c>
      <c r="L365" s="21" t="s">
        <v>57</v>
      </c>
      <c r="M365" s="41"/>
      <c r="N365" s="40">
        <v>400000</v>
      </c>
      <c r="O365" s="29"/>
      <c r="P365" s="30"/>
      <c r="Q365" s="31"/>
      <c r="R365" s="31"/>
      <c r="S365" s="31"/>
      <c r="T365" s="31"/>
      <c r="U365" s="17"/>
    </row>
    <row r="366" spans="1:21" ht="99" hidden="1" customHeight="1" x14ac:dyDescent="0.35">
      <c r="A366" s="20" t="s">
        <v>170</v>
      </c>
      <c r="B366" s="21">
        <v>232</v>
      </c>
      <c r="C366" s="21" t="s">
        <v>742</v>
      </c>
      <c r="D366" s="26" t="s">
        <v>743</v>
      </c>
      <c r="E366" s="21">
        <v>317</v>
      </c>
      <c r="F366" s="64" t="s">
        <v>1130</v>
      </c>
      <c r="G366" s="53" t="s">
        <v>1535</v>
      </c>
      <c r="H366" s="54" t="s">
        <v>1536</v>
      </c>
      <c r="I366" s="21" t="s">
        <v>170</v>
      </c>
      <c r="J366" s="40"/>
      <c r="K366" s="40">
        <v>85000</v>
      </c>
      <c r="L366" s="21" t="s">
        <v>57</v>
      </c>
      <c r="M366" s="41"/>
      <c r="N366" s="40">
        <v>85000</v>
      </c>
      <c r="O366" s="29"/>
      <c r="P366" s="30"/>
      <c r="Q366" s="31"/>
      <c r="R366" s="31"/>
      <c r="S366" s="31"/>
      <c r="T366" s="31"/>
      <c r="U366" s="17"/>
    </row>
    <row r="367" spans="1:21" s="18" customFormat="1" ht="99" hidden="1" customHeight="1" x14ac:dyDescent="0.35">
      <c r="A367" s="20" t="s">
        <v>420</v>
      </c>
      <c r="B367" s="21">
        <v>368</v>
      </c>
      <c r="C367" s="21" t="s">
        <v>692</v>
      </c>
      <c r="D367" s="26" t="s">
        <v>728</v>
      </c>
      <c r="E367" s="21">
        <v>439</v>
      </c>
      <c r="F367" s="32" t="s">
        <v>953</v>
      </c>
      <c r="G367" s="57" t="s">
        <v>1537</v>
      </c>
      <c r="H367" s="25" t="s">
        <v>1538</v>
      </c>
      <c r="I367" s="26" t="s">
        <v>420</v>
      </c>
      <c r="J367" s="26" t="s">
        <v>1539</v>
      </c>
      <c r="K367" s="27">
        <v>15000000</v>
      </c>
      <c r="L367" s="21" t="s">
        <v>63</v>
      </c>
      <c r="M367" s="41">
        <v>11250000</v>
      </c>
      <c r="N367" s="27">
        <v>3750000</v>
      </c>
      <c r="O367" s="29" t="s">
        <v>65</v>
      </c>
      <c r="P367" s="30"/>
      <c r="Q367" s="31"/>
      <c r="R367" s="31"/>
      <c r="S367" s="31"/>
      <c r="T367" s="31"/>
      <c r="U367" s="227"/>
    </row>
    <row r="368" spans="1:21" s="18" customFormat="1" ht="99" hidden="1" customHeight="1" x14ac:dyDescent="0.35">
      <c r="A368" s="20" t="s">
        <v>93</v>
      </c>
      <c r="B368" s="21">
        <v>369</v>
      </c>
      <c r="C368" s="21" t="s">
        <v>664</v>
      </c>
      <c r="D368" s="21" t="s">
        <v>665</v>
      </c>
      <c r="E368" s="21">
        <v>89</v>
      </c>
      <c r="F368" s="33" t="s">
        <v>850</v>
      </c>
      <c r="G368" s="33" t="s">
        <v>1540</v>
      </c>
      <c r="H368" s="39" t="s">
        <v>852</v>
      </c>
      <c r="I368" s="21" t="s">
        <v>1541</v>
      </c>
      <c r="J368" s="40" t="s">
        <v>359</v>
      </c>
      <c r="K368" s="40">
        <v>37000000</v>
      </c>
      <c r="L368" s="21" t="s">
        <v>62</v>
      </c>
      <c r="M368" s="41">
        <v>19500000</v>
      </c>
      <c r="N368" s="27">
        <v>20000000</v>
      </c>
      <c r="O368" s="29" t="s">
        <v>65</v>
      </c>
      <c r="P368" s="30" t="s">
        <v>671</v>
      </c>
      <c r="Q368" s="31" t="s">
        <v>672</v>
      </c>
      <c r="R368" s="31"/>
      <c r="S368" s="31"/>
      <c r="T368" s="31"/>
      <c r="U368" s="227"/>
    </row>
    <row r="369" spans="1:21" s="18" customFormat="1" ht="99" hidden="1" customHeight="1" x14ac:dyDescent="0.35">
      <c r="A369" s="20" t="s">
        <v>93</v>
      </c>
      <c r="B369" s="21">
        <v>371</v>
      </c>
      <c r="C369" s="21" t="s">
        <v>664</v>
      </c>
      <c r="D369" s="26" t="s">
        <v>872</v>
      </c>
      <c r="E369" s="21">
        <v>104</v>
      </c>
      <c r="F369" s="33" t="s">
        <v>1542</v>
      </c>
      <c r="G369" s="33" t="s">
        <v>1543</v>
      </c>
      <c r="H369" s="39" t="s">
        <v>1544</v>
      </c>
      <c r="I369" s="21" t="s">
        <v>1545</v>
      </c>
      <c r="J369" s="40" t="s">
        <v>125</v>
      </c>
      <c r="K369" s="40">
        <v>62000000</v>
      </c>
      <c r="L369" s="21" t="s">
        <v>61</v>
      </c>
      <c r="M369" s="41"/>
      <c r="N369" s="40">
        <v>62000000</v>
      </c>
      <c r="O369" s="29" t="s">
        <v>88</v>
      </c>
      <c r="P369" s="30" t="s">
        <v>671</v>
      </c>
      <c r="Q369" s="31" t="s">
        <v>672</v>
      </c>
      <c r="R369" s="31"/>
      <c r="S369" s="31"/>
      <c r="T369" s="31"/>
      <c r="U369" s="227"/>
    </row>
    <row r="370" spans="1:21" s="18" customFormat="1" ht="99" hidden="1" customHeight="1" x14ac:dyDescent="0.35">
      <c r="A370" s="20" t="s">
        <v>93</v>
      </c>
      <c r="B370" s="21">
        <v>373</v>
      </c>
      <c r="C370" s="21" t="s">
        <v>664</v>
      </c>
      <c r="D370" s="26" t="s">
        <v>921</v>
      </c>
      <c r="E370" s="21">
        <v>122</v>
      </c>
      <c r="F370" s="33" t="s">
        <v>1546</v>
      </c>
      <c r="G370" s="33" t="s">
        <v>1547</v>
      </c>
      <c r="H370" s="39" t="s">
        <v>1548</v>
      </c>
      <c r="I370" s="21" t="s">
        <v>93</v>
      </c>
      <c r="J370" s="40" t="s">
        <v>1549</v>
      </c>
      <c r="K370" s="40">
        <v>6300000</v>
      </c>
      <c r="L370" s="21" t="s">
        <v>57</v>
      </c>
      <c r="M370" s="41"/>
      <c r="N370" s="27">
        <v>3150000</v>
      </c>
      <c r="O370" s="29" t="s">
        <v>65</v>
      </c>
      <c r="P370" s="30" t="s">
        <v>671</v>
      </c>
      <c r="Q370" s="31" t="s">
        <v>672</v>
      </c>
      <c r="R370" s="31"/>
      <c r="S370" s="31"/>
      <c r="T370" s="31"/>
      <c r="U370" s="227"/>
    </row>
    <row r="371" spans="1:21" s="262" customFormat="1" ht="99" customHeight="1" x14ac:dyDescent="0.35">
      <c r="A371" s="253" t="s">
        <v>93</v>
      </c>
      <c r="B371" s="254">
        <v>374</v>
      </c>
      <c r="C371" s="254" t="s">
        <v>777</v>
      </c>
      <c r="D371" s="254" t="s">
        <v>1550</v>
      </c>
      <c r="E371" s="254">
        <v>139</v>
      </c>
      <c r="F371" s="268" t="s">
        <v>1551</v>
      </c>
      <c r="G371" s="256" t="s">
        <v>1552</v>
      </c>
      <c r="H371" s="257" t="s">
        <v>367</v>
      </c>
      <c r="I371" s="254" t="s">
        <v>93</v>
      </c>
      <c r="J371" s="258" t="s">
        <v>331</v>
      </c>
      <c r="K371" s="40">
        <v>105000000</v>
      </c>
      <c r="L371" s="254" t="s">
        <v>57</v>
      </c>
      <c r="M371" s="41"/>
      <c r="N371" s="258">
        <v>45000000</v>
      </c>
      <c r="O371" s="260" t="s">
        <v>65</v>
      </c>
      <c r="P371" s="30"/>
      <c r="Q371" s="31"/>
      <c r="R371" s="31" t="s">
        <v>784</v>
      </c>
      <c r="S371" s="31"/>
      <c r="T371" s="31"/>
      <c r="U371" s="261"/>
    </row>
    <row r="372" spans="1:21" s="262" customFormat="1" ht="99" customHeight="1" x14ac:dyDescent="0.35">
      <c r="A372" s="253" t="s">
        <v>93</v>
      </c>
      <c r="B372" s="254">
        <v>375</v>
      </c>
      <c r="C372" s="254" t="s">
        <v>777</v>
      </c>
      <c r="D372" s="254" t="s">
        <v>1550</v>
      </c>
      <c r="E372" s="254">
        <v>139</v>
      </c>
      <c r="F372" s="268" t="s">
        <v>1551</v>
      </c>
      <c r="G372" s="278" t="s">
        <v>1553</v>
      </c>
      <c r="H372" s="257" t="s">
        <v>397</v>
      </c>
      <c r="I372" s="254" t="s">
        <v>93</v>
      </c>
      <c r="J372" s="258" t="s">
        <v>331</v>
      </c>
      <c r="K372" s="40">
        <v>13396000</v>
      </c>
      <c r="L372" s="254" t="s">
        <v>58</v>
      </c>
      <c r="M372" s="41">
        <v>10047000</v>
      </c>
      <c r="N372" s="258">
        <v>7000000</v>
      </c>
      <c r="O372" s="260" t="s">
        <v>65</v>
      </c>
      <c r="P372" s="30"/>
      <c r="Q372" s="31"/>
      <c r="R372" s="31" t="s">
        <v>784</v>
      </c>
      <c r="S372" s="31"/>
      <c r="T372" s="31"/>
      <c r="U372" s="261"/>
    </row>
    <row r="373" spans="1:21" s="262" customFormat="1" ht="99" customHeight="1" x14ac:dyDescent="0.35">
      <c r="A373" s="253" t="s">
        <v>93</v>
      </c>
      <c r="B373" s="254">
        <v>376</v>
      </c>
      <c r="C373" s="254" t="s">
        <v>777</v>
      </c>
      <c r="D373" s="254" t="s">
        <v>1550</v>
      </c>
      <c r="E373" s="254">
        <v>139</v>
      </c>
      <c r="F373" s="268" t="s">
        <v>1551</v>
      </c>
      <c r="G373" s="278" t="s">
        <v>1554</v>
      </c>
      <c r="H373" s="257" t="s">
        <v>395</v>
      </c>
      <c r="I373" s="254" t="s">
        <v>93</v>
      </c>
      <c r="J373" s="258" t="s">
        <v>331</v>
      </c>
      <c r="K373" s="40">
        <v>147000000</v>
      </c>
      <c r="L373" s="254" t="s">
        <v>58</v>
      </c>
      <c r="M373" s="41" t="s">
        <v>1555</v>
      </c>
      <c r="N373" s="258">
        <v>100000000</v>
      </c>
      <c r="O373" s="260" t="s">
        <v>65</v>
      </c>
      <c r="P373" s="30"/>
      <c r="Q373" s="31"/>
      <c r="R373" s="31" t="s">
        <v>784</v>
      </c>
      <c r="S373" s="31" t="s">
        <v>671</v>
      </c>
      <c r="T373" s="31" t="s">
        <v>827</v>
      </c>
      <c r="U373" s="261"/>
    </row>
    <row r="374" spans="1:21" s="262" customFormat="1" ht="99" customHeight="1" x14ac:dyDescent="0.35">
      <c r="A374" s="253" t="s">
        <v>93</v>
      </c>
      <c r="B374" s="254">
        <v>377</v>
      </c>
      <c r="C374" s="254" t="s">
        <v>777</v>
      </c>
      <c r="D374" s="254" t="s">
        <v>1550</v>
      </c>
      <c r="E374" s="254">
        <v>139</v>
      </c>
      <c r="F374" s="268" t="s">
        <v>1551</v>
      </c>
      <c r="G374" s="278" t="s">
        <v>1556</v>
      </c>
      <c r="H374" s="257" t="s">
        <v>395</v>
      </c>
      <c r="I374" s="254" t="s">
        <v>93</v>
      </c>
      <c r="J374" s="258" t="s">
        <v>331</v>
      </c>
      <c r="K374" s="40">
        <v>19000000</v>
      </c>
      <c r="L374" s="254" t="s">
        <v>57</v>
      </c>
      <c r="M374" s="41"/>
      <c r="N374" s="258">
        <v>19000000</v>
      </c>
      <c r="O374" s="260" t="s">
        <v>65</v>
      </c>
      <c r="P374" s="30"/>
      <c r="Q374" s="31"/>
      <c r="R374" s="31" t="s">
        <v>784</v>
      </c>
      <c r="S374" s="31"/>
      <c r="T374" s="31"/>
      <c r="U374" s="261"/>
    </row>
    <row r="375" spans="1:21" s="262" customFormat="1" ht="99" customHeight="1" x14ac:dyDescent="0.35">
      <c r="A375" s="253" t="s">
        <v>93</v>
      </c>
      <c r="B375" s="254">
        <v>378</v>
      </c>
      <c r="C375" s="254" t="s">
        <v>777</v>
      </c>
      <c r="D375" s="254" t="s">
        <v>1550</v>
      </c>
      <c r="E375" s="254">
        <v>139</v>
      </c>
      <c r="F375" s="268" t="s">
        <v>1551</v>
      </c>
      <c r="G375" s="256" t="s">
        <v>1557</v>
      </c>
      <c r="H375" s="257" t="s">
        <v>385</v>
      </c>
      <c r="I375" s="254" t="s">
        <v>93</v>
      </c>
      <c r="J375" s="258" t="s">
        <v>331</v>
      </c>
      <c r="K375" s="40">
        <v>281750000</v>
      </c>
      <c r="L375" s="254" t="s">
        <v>57</v>
      </c>
      <c r="M375" s="41"/>
      <c r="N375" s="258">
        <v>40000000</v>
      </c>
      <c r="O375" s="260" t="s">
        <v>65</v>
      </c>
      <c r="P375" s="30"/>
      <c r="Q375" s="31"/>
      <c r="R375" s="31" t="s">
        <v>784</v>
      </c>
      <c r="S375" s="31"/>
      <c r="T375" s="31"/>
      <c r="U375" s="261"/>
    </row>
    <row r="376" spans="1:21" ht="99" hidden="1" customHeight="1" x14ac:dyDescent="0.35">
      <c r="A376" s="20" t="s">
        <v>86</v>
      </c>
      <c r="B376" s="21">
        <v>278</v>
      </c>
      <c r="C376" s="21" t="s">
        <v>742</v>
      </c>
      <c r="D376" s="26" t="s">
        <v>763</v>
      </c>
      <c r="E376" s="21">
        <v>332</v>
      </c>
      <c r="F376" s="32" t="s">
        <v>847</v>
      </c>
      <c r="G376" s="53" t="s">
        <v>1558</v>
      </c>
      <c r="H376" s="54" t="s">
        <v>1559</v>
      </c>
      <c r="I376" s="21" t="s">
        <v>104</v>
      </c>
      <c r="J376" s="21" t="s">
        <v>1560</v>
      </c>
      <c r="K376" s="40">
        <v>320871555.55555558</v>
      </c>
      <c r="L376" s="21" t="s">
        <v>58</v>
      </c>
      <c r="M376" s="41">
        <v>144392200</v>
      </c>
      <c r="N376" s="27">
        <v>56250000</v>
      </c>
      <c r="O376" s="29" t="s">
        <v>1561</v>
      </c>
      <c r="P376" s="30"/>
      <c r="Q376" s="31" t="s">
        <v>741</v>
      </c>
      <c r="R376" s="31"/>
      <c r="S376" s="31"/>
      <c r="T376" s="31"/>
      <c r="U376" s="17"/>
    </row>
    <row r="377" spans="1:21" ht="99" hidden="1" customHeight="1" x14ac:dyDescent="0.35">
      <c r="A377" s="20" t="s">
        <v>86</v>
      </c>
      <c r="B377" s="21">
        <v>279</v>
      </c>
      <c r="C377" s="21" t="s">
        <v>742</v>
      </c>
      <c r="D377" s="26" t="s">
        <v>763</v>
      </c>
      <c r="E377" s="21">
        <v>332</v>
      </c>
      <c r="F377" s="32" t="s">
        <v>847</v>
      </c>
      <c r="G377" s="53" t="s">
        <v>1562</v>
      </c>
      <c r="H377" s="54" t="s">
        <v>1563</v>
      </c>
      <c r="I377" s="21" t="s">
        <v>82</v>
      </c>
      <c r="J377" s="21" t="s">
        <v>1564</v>
      </c>
      <c r="K377" s="40">
        <v>142475111.1111111</v>
      </c>
      <c r="L377" s="21" t="s">
        <v>57</v>
      </c>
      <c r="M377" s="41"/>
      <c r="N377" s="27">
        <v>35618777.777777776</v>
      </c>
      <c r="O377" s="29"/>
      <c r="P377" s="30"/>
      <c r="Q377" s="31"/>
      <c r="R377" s="31"/>
      <c r="S377" s="31"/>
      <c r="T377" s="31"/>
      <c r="U377" s="17"/>
    </row>
    <row r="378" spans="1:21" s="18" customFormat="1" ht="99" hidden="1" customHeight="1" x14ac:dyDescent="0.35">
      <c r="A378" s="20" t="s">
        <v>93</v>
      </c>
      <c r="B378" s="21">
        <v>379</v>
      </c>
      <c r="C378" s="21" t="s">
        <v>777</v>
      </c>
      <c r="D378" s="21" t="s">
        <v>1550</v>
      </c>
      <c r="E378" s="21">
        <v>139</v>
      </c>
      <c r="F378" s="33" t="s">
        <v>1551</v>
      </c>
      <c r="G378" s="55"/>
      <c r="H378" s="54" t="s">
        <v>1565</v>
      </c>
      <c r="I378" s="21" t="s">
        <v>93</v>
      </c>
      <c r="J378" s="40" t="s">
        <v>331</v>
      </c>
      <c r="K378" s="40">
        <v>67500000</v>
      </c>
      <c r="L378" s="21" t="s">
        <v>58</v>
      </c>
      <c r="M378" s="56">
        <v>50625000</v>
      </c>
      <c r="N378" s="40">
        <v>33000000</v>
      </c>
      <c r="O378" s="29" t="s">
        <v>65</v>
      </c>
      <c r="P378" s="30"/>
      <c r="Q378" s="31"/>
      <c r="R378" s="31" t="s">
        <v>784</v>
      </c>
      <c r="S378" s="31"/>
      <c r="T378" s="31"/>
      <c r="U378" s="227"/>
    </row>
    <row r="379" spans="1:21" s="262" customFormat="1" ht="99" customHeight="1" x14ac:dyDescent="0.35">
      <c r="A379" s="253" t="s">
        <v>93</v>
      </c>
      <c r="B379" s="254">
        <v>380</v>
      </c>
      <c r="C379" s="254" t="s">
        <v>777</v>
      </c>
      <c r="D379" s="254" t="s">
        <v>1550</v>
      </c>
      <c r="E379" s="254">
        <v>140</v>
      </c>
      <c r="F379" s="268" t="s">
        <v>960</v>
      </c>
      <c r="G379" s="256" t="s">
        <v>1566</v>
      </c>
      <c r="H379" s="257" t="s">
        <v>1567</v>
      </c>
      <c r="I379" s="254" t="s">
        <v>93</v>
      </c>
      <c r="J379" s="258" t="s">
        <v>1568</v>
      </c>
      <c r="K379" s="40">
        <v>105000000</v>
      </c>
      <c r="L379" s="254" t="s">
        <v>57</v>
      </c>
      <c r="M379" s="41"/>
      <c r="N379" s="258">
        <v>45000000</v>
      </c>
      <c r="O379" s="260" t="s">
        <v>65</v>
      </c>
      <c r="P379" s="30"/>
      <c r="Q379" s="31" t="s">
        <v>672</v>
      </c>
      <c r="R379" s="31" t="s">
        <v>784</v>
      </c>
      <c r="S379" s="31"/>
      <c r="T379" s="31"/>
      <c r="U379" s="261"/>
    </row>
    <row r="380" spans="1:21" s="262" customFormat="1" ht="99" customHeight="1" x14ac:dyDescent="0.35">
      <c r="A380" s="253" t="s">
        <v>93</v>
      </c>
      <c r="B380" s="254">
        <v>381</v>
      </c>
      <c r="C380" s="254" t="s">
        <v>777</v>
      </c>
      <c r="D380" s="254" t="s">
        <v>1550</v>
      </c>
      <c r="E380" s="254">
        <v>140</v>
      </c>
      <c r="F380" s="255" t="s">
        <v>960</v>
      </c>
      <c r="G380" s="256" t="s">
        <v>1569</v>
      </c>
      <c r="H380" s="257" t="s">
        <v>387</v>
      </c>
      <c r="I380" s="254" t="s">
        <v>93</v>
      </c>
      <c r="J380" s="258" t="s">
        <v>1568</v>
      </c>
      <c r="K380" s="40">
        <v>105000000</v>
      </c>
      <c r="L380" s="254" t="s">
        <v>58</v>
      </c>
      <c r="M380" s="56">
        <v>80000000</v>
      </c>
      <c r="N380" s="258">
        <v>48000000</v>
      </c>
      <c r="O380" s="260" t="s">
        <v>65</v>
      </c>
      <c r="P380" s="30"/>
      <c r="Q380" s="31" t="s">
        <v>672</v>
      </c>
      <c r="R380" s="31" t="s">
        <v>784</v>
      </c>
      <c r="S380" s="31" t="s">
        <v>671</v>
      </c>
      <c r="T380" s="31"/>
      <c r="U380" s="261"/>
    </row>
    <row r="381" spans="1:21" s="262" customFormat="1" ht="99" customHeight="1" x14ac:dyDescent="0.35">
      <c r="A381" s="253" t="s">
        <v>93</v>
      </c>
      <c r="B381" s="254">
        <v>382</v>
      </c>
      <c r="C381" s="254" t="s">
        <v>777</v>
      </c>
      <c r="D381" s="254" t="s">
        <v>1550</v>
      </c>
      <c r="E381" s="254">
        <v>140</v>
      </c>
      <c r="F381" s="255" t="s">
        <v>960</v>
      </c>
      <c r="G381" s="256" t="s">
        <v>1570</v>
      </c>
      <c r="H381" s="257" t="s">
        <v>390</v>
      </c>
      <c r="I381" s="254" t="s">
        <v>93</v>
      </c>
      <c r="J381" s="258" t="s">
        <v>1568</v>
      </c>
      <c r="K381" s="40">
        <v>70000000</v>
      </c>
      <c r="L381" s="254" t="s">
        <v>57</v>
      </c>
      <c r="M381" s="41"/>
      <c r="N381" s="259">
        <v>17500000</v>
      </c>
      <c r="O381" s="260" t="s">
        <v>65</v>
      </c>
      <c r="P381" s="30"/>
      <c r="Q381" s="31"/>
      <c r="R381" s="31" t="s">
        <v>784</v>
      </c>
      <c r="S381" s="31"/>
      <c r="T381" s="31"/>
      <c r="U381" s="261"/>
    </row>
    <row r="382" spans="1:21" s="262" customFormat="1" ht="99" customHeight="1" x14ac:dyDescent="0.35">
      <c r="A382" s="253" t="s">
        <v>93</v>
      </c>
      <c r="B382" s="254">
        <v>383</v>
      </c>
      <c r="C382" s="254" t="s">
        <v>777</v>
      </c>
      <c r="D382" s="254" t="s">
        <v>1550</v>
      </c>
      <c r="E382" s="254">
        <v>141</v>
      </c>
      <c r="F382" s="268" t="s">
        <v>1571</v>
      </c>
      <c r="G382" s="256" t="s">
        <v>1572</v>
      </c>
      <c r="H382" s="257" t="s">
        <v>322</v>
      </c>
      <c r="I382" s="254" t="s">
        <v>323</v>
      </c>
      <c r="J382" s="258" t="s">
        <v>1568</v>
      </c>
      <c r="K382" s="40">
        <v>17374000</v>
      </c>
      <c r="L382" s="254" t="s">
        <v>58</v>
      </c>
      <c r="M382" s="56">
        <v>13030500</v>
      </c>
      <c r="N382" s="259">
        <v>13687000</v>
      </c>
      <c r="O382" s="260" t="s">
        <v>65</v>
      </c>
      <c r="P382" s="30"/>
      <c r="Q382" s="31"/>
      <c r="R382" s="31" t="s">
        <v>784</v>
      </c>
      <c r="S382" s="31"/>
      <c r="T382" s="31"/>
      <c r="U382" s="261"/>
    </row>
    <row r="383" spans="1:21" s="262" customFormat="1" ht="99" customHeight="1" x14ac:dyDescent="0.35">
      <c r="A383" s="253" t="s">
        <v>93</v>
      </c>
      <c r="B383" s="254">
        <v>386</v>
      </c>
      <c r="C383" s="254" t="s">
        <v>777</v>
      </c>
      <c r="D383" s="254" t="s">
        <v>1550</v>
      </c>
      <c r="E383" s="254">
        <v>143</v>
      </c>
      <c r="F383" s="268" t="s">
        <v>985</v>
      </c>
      <c r="G383" s="278" t="s">
        <v>1573</v>
      </c>
      <c r="H383" s="257" t="s">
        <v>1574</v>
      </c>
      <c r="I383" s="254" t="s">
        <v>93</v>
      </c>
      <c r="J383" s="254" t="s">
        <v>331</v>
      </c>
      <c r="K383" s="40">
        <v>80000000</v>
      </c>
      <c r="L383" s="254" t="s">
        <v>58</v>
      </c>
      <c r="M383" s="41">
        <v>60000000</v>
      </c>
      <c r="N383" s="258">
        <v>45000000</v>
      </c>
      <c r="O383" s="260" t="s">
        <v>65</v>
      </c>
      <c r="P383" s="30"/>
      <c r="Q383" s="31" t="s">
        <v>672</v>
      </c>
      <c r="R383" s="31" t="s">
        <v>784</v>
      </c>
      <c r="S383" s="31" t="s">
        <v>671</v>
      </c>
      <c r="T383" s="31" t="s">
        <v>827</v>
      </c>
      <c r="U383" s="261"/>
    </row>
    <row r="384" spans="1:21" s="262" customFormat="1" ht="99" customHeight="1" x14ac:dyDescent="0.35">
      <c r="A384" s="253" t="s">
        <v>93</v>
      </c>
      <c r="B384" s="254">
        <v>388</v>
      </c>
      <c r="C384" s="254" t="s">
        <v>777</v>
      </c>
      <c r="D384" s="254" t="s">
        <v>1550</v>
      </c>
      <c r="E384" s="254">
        <v>143</v>
      </c>
      <c r="F384" s="268" t="s">
        <v>985</v>
      </c>
      <c r="G384" s="278" t="s">
        <v>1575</v>
      </c>
      <c r="H384" s="257" t="s">
        <v>342</v>
      </c>
      <c r="I384" s="254" t="s">
        <v>93</v>
      </c>
      <c r="J384" s="254" t="s">
        <v>343</v>
      </c>
      <c r="K384" s="40">
        <v>135000000</v>
      </c>
      <c r="L384" s="254" t="s">
        <v>58</v>
      </c>
      <c r="M384" s="41">
        <v>101250000</v>
      </c>
      <c r="N384" s="258">
        <v>25000000</v>
      </c>
      <c r="O384" s="260" t="s">
        <v>65</v>
      </c>
      <c r="P384" s="30"/>
      <c r="Q384" s="31" t="s">
        <v>672</v>
      </c>
      <c r="R384" s="31" t="s">
        <v>784</v>
      </c>
      <c r="S384" s="31" t="s">
        <v>671</v>
      </c>
      <c r="T384" s="31" t="s">
        <v>827</v>
      </c>
      <c r="U384" s="261"/>
    </row>
    <row r="385" spans="1:21" s="262" customFormat="1" ht="99" customHeight="1" x14ac:dyDescent="0.35">
      <c r="A385" s="253" t="s">
        <v>93</v>
      </c>
      <c r="B385" s="254">
        <v>390</v>
      </c>
      <c r="C385" s="254" t="s">
        <v>777</v>
      </c>
      <c r="D385" s="254" t="s">
        <v>1550</v>
      </c>
      <c r="E385" s="254">
        <v>143</v>
      </c>
      <c r="F385" s="268" t="s">
        <v>985</v>
      </c>
      <c r="G385" s="256" t="s">
        <v>1576</v>
      </c>
      <c r="H385" s="257" t="s">
        <v>1577</v>
      </c>
      <c r="I385" s="254" t="s">
        <v>93</v>
      </c>
      <c r="J385" s="254" t="s">
        <v>331</v>
      </c>
      <c r="K385" s="40">
        <v>50000000</v>
      </c>
      <c r="L385" s="254" t="s">
        <v>58</v>
      </c>
      <c r="M385" s="41">
        <v>35000000</v>
      </c>
      <c r="N385" s="259">
        <v>25000000</v>
      </c>
      <c r="O385" s="260" t="s">
        <v>65</v>
      </c>
      <c r="P385" s="30"/>
      <c r="Q385" s="31"/>
      <c r="R385" s="31" t="s">
        <v>784</v>
      </c>
      <c r="S385" s="31" t="s">
        <v>671</v>
      </c>
      <c r="T385" s="31"/>
      <c r="U385" s="261"/>
    </row>
    <row r="386" spans="1:21" s="262" customFormat="1" ht="99" customHeight="1" x14ac:dyDescent="0.35">
      <c r="A386" s="253" t="s">
        <v>93</v>
      </c>
      <c r="B386" s="254">
        <v>391</v>
      </c>
      <c r="C386" s="254" t="s">
        <v>777</v>
      </c>
      <c r="D386" s="254" t="s">
        <v>1550</v>
      </c>
      <c r="E386" s="254">
        <v>144</v>
      </c>
      <c r="F386" s="268" t="s">
        <v>1578</v>
      </c>
      <c r="G386" s="256" t="s">
        <v>1579</v>
      </c>
      <c r="H386" s="257" t="s">
        <v>295</v>
      </c>
      <c r="I386" s="254" t="s">
        <v>93</v>
      </c>
      <c r="J386" s="258" t="s">
        <v>1568</v>
      </c>
      <c r="K386" s="40">
        <v>2000000</v>
      </c>
      <c r="L386" s="254" t="s">
        <v>61</v>
      </c>
      <c r="M386" s="41">
        <v>2000000</v>
      </c>
      <c r="N386" s="258">
        <v>2000000</v>
      </c>
      <c r="O386" s="260" t="s">
        <v>88</v>
      </c>
      <c r="P386" s="30"/>
      <c r="Q386" s="31" t="s">
        <v>741</v>
      </c>
      <c r="R386" s="31" t="s">
        <v>784</v>
      </c>
      <c r="S386" s="31"/>
      <c r="T386" s="31"/>
      <c r="U386" s="261"/>
    </row>
    <row r="387" spans="1:21" s="18" customFormat="1" ht="99" hidden="1" customHeight="1" x14ac:dyDescent="0.35">
      <c r="A387" s="20" t="s">
        <v>93</v>
      </c>
      <c r="B387" s="21">
        <v>393</v>
      </c>
      <c r="C387" s="21" t="s">
        <v>777</v>
      </c>
      <c r="D387" s="21" t="s">
        <v>778</v>
      </c>
      <c r="E387" s="21">
        <v>152</v>
      </c>
      <c r="F387" s="33" t="s">
        <v>998</v>
      </c>
      <c r="G387" s="53" t="s">
        <v>1580</v>
      </c>
      <c r="H387" s="54" t="s">
        <v>1581</v>
      </c>
      <c r="I387" s="21" t="s">
        <v>93</v>
      </c>
      <c r="J387" s="40" t="s">
        <v>1001</v>
      </c>
      <c r="K387" s="40">
        <v>4435372</v>
      </c>
      <c r="L387" s="21" t="s">
        <v>62</v>
      </c>
      <c r="M387" s="41">
        <v>3326529</v>
      </c>
      <c r="N387" s="40">
        <v>4435372</v>
      </c>
      <c r="O387" s="29" t="s">
        <v>65</v>
      </c>
      <c r="P387" s="30" t="s">
        <v>671</v>
      </c>
      <c r="Q387" s="31" t="s">
        <v>672</v>
      </c>
      <c r="R387" s="31"/>
      <c r="S387" s="31"/>
      <c r="T387" s="31"/>
      <c r="U387" s="227"/>
    </row>
    <row r="388" spans="1:21" s="18" customFormat="1" ht="99" hidden="1" customHeight="1" x14ac:dyDescent="0.35">
      <c r="A388" s="20" t="s">
        <v>93</v>
      </c>
      <c r="B388" s="21">
        <v>393.1</v>
      </c>
      <c r="C388" s="21" t="s">
        <v>777</v>
      </c>
      <c r="D388" s="21" t="s">
        <v>778</v>
      </c>
      <c r="E388" s="21">
        <v>152</v>
      </c>
      <c r="F388" s="33" t="s">
        <v>998</v>
      </c>
      <c r="G388" s="53" t="s">
        <v>1582</v>
      </c>
      <c r="H388" s="54" t="s">
        <v>1583</v>
      </c>
      <c r="I388" s="21" t="s">
        <v>93</v>
      </c>
      <c r="J388" s="40" t="s">
        <v>1001</v>
      </c>
      <c r="K388" s="40">
        <v>14078400</v>
      </c>
      <c r="L388" s="21" t="s">
        <v>63</v>
      </c>
      <c r="M388" s="41">
        <v>10558800</v>
      </c>
      <c r="N388" s="27">
        <v>7039200</v>
      </c>
      <c r="O388" s="29" t="s">
        <v>65</v>
      </c>
      <c r="P388" s="30" t="s">
        <v>671</v>
      </c>
      <c r="Q388" s="31" t="s">
        <v>672</v>
      </c>
      <c r="R388" s="31"/>
      <c r="S388" s="31"/>
      <c r="T388" s="31"/>
      <c r="U388" s="227"/>
    </row>
    <row r="389" spans="1:21" s="18" customFormat="1" ht="99" hidden="1" customHeight="1" x14ac:dyDescent="0.35">
      <c r="A389" s="20" t="s">
        <v>93</v>
      </c>
      <c r="B389" s="21">
        <v>396</v>
      </c>
      <c r="C389" s="21" t="s">
        <v>777</v>
      </c>
      <c r="D389" s="21" t="s">
        <v>778</v>
      </c>
      <c r="E389" s="21">
        <v>153</v>
      </c>
      <c r="F389" s="33" t="s">
        <v>1009</v>
      </c>
      <c r="G389" s="53" t="s">
        <v>1584</v>
      </c>
      <c r="H389" s="54" t="s">
        <v>1585</v>
      </c>
      <c r="I389" s="21" t="s">
        <v>93</v>
      </c>
      <c r="J389" s="40" t="s">
        <v>305</v>
      </c>
      <c r="K389" s="40">
        <v>56752500</v>
      </c>
      <c r="L389" s="21" t="s">
        <v>63</v>
      </c>
      <c r="M389" s="41">
        <v>42564375</v>
      </c>
      <c r="N389" s="40">
        <v>56752500</v>
      </c>
      <c r="O389" s="29" t="s">
        <v>65</v>
      </c>
      <c r="P389" s="30" t="s">
        <v>913</v>
      </c>
      <c r="Q389" s="31" t="s">
        <v>672</v>
      </c>
      <c r="R389" s="31"/>
      <c r="S389" s="31"/>
      <c r="T389" s="31"/>
      <c r="U389" s="227"/>
    </row>
    <row r="390" spans="1:21" s="18" customFormat="1" ht="99" hidden="1" customHeight="1" x14ac:dyDescent="0.35">
      <c r="A390" s="20" t="s">
        <v>93</v>
      </c>
      <c r="B390" s="21">
        <v>397</v>
      </c>
      <c r="C390" s="21" t="s">
        <v>777</v>
      </c>
      <c r="D390" s="21" t="s">
        <v>778</v>
      </c>
      <c r="E390" s="21">
        <v>153</v>
      </c>
      <c r="F390" s="33" t="s">
        <v>1009</v>
      </c>
      <c r="G390" s="53" t="s">
        <v>1586</v>
      </c>
      <c r="H390" s="54" t="s">
        <v>1587</v>
      </c>
      <c r="I390" s="21" t="s">
        <v>93</v>
      </c>
      <c r="J390" s="40" t="s">
        <v>305</v>
      </c>
      <c r="K390" s="40">
        <v>92876236</v>
      </c>
      <c r="L390" s="21" t="s">
        <v>62</v>
      </c>
      <c r="M390" s="41">
        <v>69657177</v>
      </c>
      <c r="N390" s="27">
        <v>92876236</v>
      </c>
      <c r="O390" s="29" t="s">
        <v>65</v>
      </c>
      <c r="P390" s="30" t="s">
        <v>913</v>
      </c>
      <c r="Q390" s="31" t="s">
        <v>672</v>
      </c>
      <c r="R390" s="31"/>
      <c r="S390" s="31"/>
      <c r="T390" s="31"/>
      <c r="U390" s="227"/>
    </row>
    <row r="391" spans="1:21" ht="99" hidden="1" customHeight="1" x14ac:dyDescent="0.35">
      <c r="A391" s="20" t="s">
        <v>223</v>
      </c>
      <c r="B391" s="21">
        <v>448</v>
      </c>
      <c r="C391" s="21" t="s">
        <v>742</v>
      </c>
      <c r="D391" s="26" t="s">
        <v>763</v>
      </c>
      <c r="E391" s="21">
        <v>336</v>
      </c>
      <c r="F391" s="32" t="s">
        <v>764</v>
      </c>
      <c r="G391" s="53" t="s">
        <v>1588</v>
      </c>
      <c r="H391" s="54" t="s">
        <v>1589</v>
      </c>
      <c r="I391" s="26" t="s">
        <v>1510</v>
      </c>
      <c r="J391" s="27" t="s">
        <v>1511</v>
      </c>
      <c r="K391" s="27">
        <v>80000</v>
      </c>
      <c r="L391" s="21" t="s">
        <v>57</v>
      </c>
      <c r="M391" s="28"/>
      <c r="N391" s="27">
        <v>80000</v>
      </c>
      <c r="O391" s="29"/>
      <c r="P391" s="30"/>
      <c r="Q391" s="31" t="s">
        <v>741</v>
      </c>
      <c r="R391" s="31"/>
      <c r="S391" s="31"/>
      <c r="T391" s="31"/>
      <c r="U391" s="17"/>
    </row>
    <row r="392" spans="1:21" s="18" customFormat="1" ht="99" hidden="1" customHeight="1" x14ac:dyDescent="0.35">
      <c r="A392" s="20" t="s">
        <v>93</v>
      </c>
      <c r="B392" s="21">
        <v>398</v>
      </c>
      <c r="C392" s="21" t="s">
        <v>777</v>
      </c>
      <c r="D392" s="21" t="s">
        <v>778</v>
      </c>
      <c r="E392" s="21">
        <v>154</v>
      </c>
      <c r="F392" s="33" t="s">
        <v>1020</v>
      </c>
      <c r="G392" s="53" t="s">
        <v>1590</v>
      </c>
      <c r="H392" s="54" t="s">
        <v>1591</v>
      </c>
      <c r="I392" s="21" t="s">
        <v>93</v>
      </c>
      <c r="J392" s="40" t="s">
        <v>305</v>
      </c>
      <c r="K392" s="40">
        <v>55833490</v>
      </c>
      <c r="L392" s="21" t="s">
        <v>63</v>
      </c>
      <c r="M392" s="41">
        <v>43175560</v>
      </c>
      <c r="N392" s="40">
        <v>55833490</v>
      </c>
      <c r="O392" s="29" t="s">
        <v>65</v>
      </c>
      <c r="P392" s="30" t="s">
        <v>913</v>
      </c>
      <c r="Q392" s="31" t="s">
        <v>672</v>
      </c>
      <c r="R392" s="31"/>
      <c r="S392" s="31"/>
      <c r="T392" s="31"/>
      <c r="U392" s="227"/>
    </row>
    <row r="393" spans="1:21" s="18" customFormat="1" ht="99" hidden="1" customHeight="1" x14ac:dyDescent="0.35">
      <c r="A393" s="20" t="s">
        <v>93</v>
      </c>
      <c r="B393" s="21">
        <v>400</v>
      </c>
      <c r="C393" s="21" t="s">
        <v>777</v>
      </c>
      <c r="D393" s="21" t="s">
        <v>778</v>
      </c>
      <c r="E393" s="21">
        <v>155</v>
      </c>
      <c r="F393" s="33" t="s">
        <v>1030</v>
      </c>
      <c r="G393" s="53" t="s">
        <v>1592</v>
      </c>
      <c r="H393" s="54" t="s">
        <v>1593</v>
      </c>
      <c r="I393" s="21" t="s">
        <v>93</v>
      </c>
      <c r="J393" s="40" t="s">
        <v>1594</v>
      </c>
      <c r="K393" s="40">
        <v>13000000</v>
      </c>
      <c r="L393" s="21" t="s">
        <v>63</v>
      </c>
      <c r="M393" s="41">
        <v>9750000</v>
      </c>
      <c r="N393" s="27">
        <v>6500000</v>
      </c>
      <c r="O393" s="29" t="s">
        <v>65</v>
      </c>
      <c r="P393" s="30"/>
      <c r="Q393" s="31" t="s">
        <v>672</v>
      </c>
      <c r="R393" s="31"/>
      <c r="S393" s="31"/>
      <c r="T393" s="31"/>
      <c r="U393" s="227"/>
    </row>
    <row r="394" spans="1:21" s="18" customFormat="1" ht="99" hidden="1" customHeight="1" x14ac:dyDescent="0.35">
      <c r="A394" s="20" t="s">
        <v>93</v>
      </c>
      <c r="B394" s="21">
        <v>401</v>
      </c>
      <c r="C394" s="21" t="s">
        <v>777</v>
      </c>
      <c r="D394" s="21" t="s">
        <v>778</v>
      </c>
      <c r="E394" s="21">
        <v>155</v>
      </c>
      <c r="F394" s="32" t="s">
        <v>1030</v>
      </c>
      <c r="G394" s="53" t="s">
        <v>1595</v>
      </c>
      <c r="H394" s="54" t="s">
        <v>1593</v>
      </c>
      <c r="I394" s="21" t="s">
        <v>93</v>
      </c>
      <c r="J394" s="40" t="s">
        <v>1023</v>
      </c>
      <c r="K394" s="40">
        <v>11000000</v>
      </c>
      <c r="L394" s="21" t="s">
        <v>63</v>
      </c>
      <c r="M394" s="41">
        <v>8250000</v>
      </c>
      <c r="N394" s="27">
        <v>6500000</v>
      </c>
      <c r="O394" s="29" t="s">
        <v>65</v>
      </c>
      <c r="P394" s="30"/>
      <c r="Q394" s="31"/>
      <c r="R394" s="31" t="s">
        <v>784</v>
      </c>
      <c r="S394" s="31" t="s">
        <v>671</v>
      </c>
      <c r="T394" s="31"/>
      <c r="U394" s="227"/>
    </row>
    <row r="395" spans="1:21" ht="99" hidden="1" customHeight="1" x14ac:dyDescent="0.35">
      <c r="A395" s="20"/>
      <c r="B395" s="26"/>
      <c r="C395" s="21" t="s">
        <v>742</v>
      </c>
      <c r="D395" s="21" t="s">
        <v>910</v>
      </c>
      <c r="E395" s="26">
        <v>351</v>
      </c>
      <c r="F395" s="32" t="s">
        <v>1596</v>
      </c>
      <c r="G395" s="53"/>
      <c r="H395" s="54"/>
      <c r="I395" s="21"/>
      <c r="J395" s="40"/>
      <c r="K395" s="40"/>
      <c r="L395" s="21"/>
      <c r="M395" s="41"/>
      <c r="N395" s="27"/>
      <c r="O395" s="29"/>
      <c r="P395" s="30"/>
      <c r="Q395" s="31"/>
      <c r="R395" s="31"/>
      <c r="S395" s="31"/>
      <c r="T395" s="31"/>
      <c r="U395" s="17"/>
    </row>
    <row r="396" spans="1:21" s="18" customFormat="1" ht="99" hidden="1" customHeight="1" x14ac:dyDescent="0.35">
      <c r="A396" s="20" t="s">
        <v>93</v>
      </c>
      <c r="B396" s="21">
        <v>402</v>
      </c>
      <c r="C396" s="21" t="s">
        <v>777</v>
      </c>
      <c r="D396" s="21" t="s">
        <v>778</v>
      </c>
      <c r="E396" s="21">
        <v>155</v>
      </c>
      <c r="F396" s="32" t="s">
        <v>1030</v>
      </c>
      <c r="G396" s="53" t="s">
        <v>1597</v>
      </c>
      <c r="H396" s="54" t="s">
        <v>1593</v>
      </c>
      <c r="I396" s="21" t="s">
        <v>93</v>
      </c>
      <c r="J396" s="40" t="s">
        <v>86</v>
      </c>
      <c r="K396" s="40">
        <v>4000000</v>
      </c>
      <c r="L396" s="21" t="s">
        <v>57</v>
      </c>
      <c r="M396" s="41">
        <v>3000000</v>
      </c>
      <c r="N396" s="27">
        <v>3000000</v>
      </c>
      <c r="O396" s="29" t="s">
        <v>65</v>
      </c>
      <c r="P396" s="30"/>
      <c r="Q396" s="31"/>
      <c r="R396" s="31" t="s">
        <v>784</v>
      </c>
      <c r="S396" s="31" t="s">
        <v>671</v>
      </c>
      <c r="T396" s="31"/>
      <c r="U396" s="227"/>
    </row>
    <row r="397" spans="1:21" ht="99" hidden="1" customHeight="1" x14ac:dyDescent="0.35">
      <c r="A397" s="20" t="s">
        <v>104</v>
      </c>
      <c r="B397" s="21">
        <v>97</v>
      </c>
      <c r="C397" s="21" t="s">
        <v>742</v>
      </c>
      <c r="D397" s="21" t="s">
        <v>910</v>
      </c>
      <c r="E397" s="21">
        <v>353</v>
      </c>
      <c r="F397" s="32" t="s">
        <v>918</v>
      </c>
      <c r="G397" s="53" t="s">
        <v>1598</v>
      </c>
      <c r="H397" s="54" t="s">
        <v>1599</v>
      </c>
      <c r="I397" s="21" t="s">
        <v>104</v>
      </c>
      <c r="J397" s="40" t="s">
        <v>267</v>
      </c>
      <c r="K397" s="40">
        <v>100000000</v>
      </c>
      <c r="L397" s="21" t="s">
        <v>59</v>
      </c>
      <c r="M397" s="41" t="s">
        <v>1600</v>
      </c>
      <c r="N397" s="34">
        <v>25000000</v>
      </c>
      <c r="O397" s="29" t="s">
        <v>1237</v>
      </c>
      <c r="P397" s="30"/>
      <c r="Q397" s="31" t="s">
        <v>672</v>
      </c>
      <c r="R397" s="31"/>
      <c r="S397" s="31"/>
      <c r="T397" s="31" t="s">
        <v>827</v>
      </c>
      <c r="U397" s="17"/>
    </row>
    <row r="398" spans="1:21" s="262" customFormat="1" ht="99" customHeight="1" x14ac:dyDescent="0.35">
      <c r="A398" s="253" t="s">
        <v>93</v>
      </c>
      <c r="B398" s="254">
        <v>404</v>
      </c>
      <c r="C398" s="254" t="s">
        <v>777</v>
      </c>
      <c r="D398" s="254" t="s">
        <v>778</v>
      </c>
      <c r="E398" s="254">
        <v>156</v>
      </c>
      <c r="F398" s="255" t="s">
        <v>1033</v>
      </c>
      <c r="G398" s="256" t="s">
        <v>1601</v>
      </c>
      <c r="H398" s="257" t="s">
        <v>382</v>
      </c>
      <c r="I398" s="254" t="s">
        <v>93</v>
      </c>
      <c r="J398" s="258" t="s">
        <v>383</v>
      </c>
      <c r="K398" s="40">
        <v>84000000</v>
      </c>
      <c r="L398" s="254" t="s">
        <v>58</v>
      </c>
      <c r="M398" s="41" t="s">
        <v>1602</v>
      </c>
      <c r="N398" s="259">
        <v>57000000</v>
      </c>
      <c r="O398" s="260" t="s">
        <v>65</v>
      </c>
      <c r="P398" s="30"/>
      <c r="Q398" s="31"/>
      <c r="R398" s="31" t="s">
        <v>784</v>
      </c>
      <c r="S398" s="31" t="s">
        <v>671</v>
      </c>
      <c r="T398" s="31"/>
      <c r="U398" s="261"/>
    </row>
    <row r="399" spans="1:21" s="18" customFormat="1" ht="99" hidden="1" customHeight="1" x14ac:dyDescent="0.35">
      <c r="A399" s="20" t="s">
        <v>93</v>
      </c>
      <c r="B399" s="21">
        <v>406</v>
      </c>
      <c r="C399" s="21" t="s">
        <v>777</v>
      </c>
      <c r="D399" s="21" t="s">
        <v>778</v>
      </c>
      <c r="E399" s="21">
        <v>157</v>
      </c>
      <c r="F399" s="33" t="s">
        <v>1042</v>
      </c>
      <c r="G399" s="53" t="s">
        <v>1603</v>
      </c>
      <c r="H399" s="54" t="s">
        <v>1604</v>
      </c>
      <c r="I399" s="21" t="s">
        <v>93</v>
      </c>
      <c r="J399" s="40" t="s">
        <v>383</v>
      </c>
      <c r="K399" s="40">
        <v>260000000</v>
      </c>
      <c r="L399" s="21" t="s">
        <v>58</v>
      </c>
      <c r="M399" s="41">
        <v>195000000</v>
      </c>
      <c r="N399" s="27">
        <v>30000000</v>
      </c>
      <c r="O399" s="29" t="s">
        <v>65</v>
      </c>
      <c r="P399" s="30"/>
      <c r="Q399" s="31"/>
      <c r="R399" s="31" t="s">
        <v>784</v>
      </c>
      <c r="S399" s="31" t="s">
        <v>671</v>
      </c>
      <c r="T399" s="31"/>
      <c r="U399" s="227"/>
    </row>
    <row r="400" spans="1:21" ht="224" hidden="1" x14ac:dyDescent="0.35">
      <c r="A400" s="20" t="s">
        <v>104</v>
      </c>
      <c r="B400" s="21">
        <v>98</v>
      </c>
      <c r="C400" s="21" t="s">
        <v>742</v>
      </c>
      <c r="D400" s="21" t="s">
        <v>910</v>
      </c>
      <c r="E400" s="21">
        <v>353</v>
      </c>
      <c r="F400" s="32" t="s">
        <v>918</v>
      </c>
      <c r="G400" s="53" t="s">
        <v>1605</v>
      </c>
      <c r="H400" s="54" t="s">
        <v>1606</v>
      </c>
      <c r="I400" s="21" t="s">
        <v>291</v>
      </c>
      <c r="J400" s="40" t="s">
        <v>1607</v>
      </c>
      <c r="K400" s="40">
        <v>400000000</v>
      </c>
      <c r="L400" s="21" t="s">
        <v>64</v>
      </c>
      <c r="M400" s="41">
        <v>120000000</v>
      </c>
      <c r="N400" s="27">
        <v>100000000</v>
      </c>
      <c r="O400" s="29"/>
      <c r="P400" s="30"/>
      <c r="Q400" s="31" t="s">
        <v>672</v>
      </c>
      <c r="R400" s="31"/>
      <c r="S400" s="31"/>
      <c r="T400" s="31"/>
      <c r="U400" s="17"/>
    </row>
    <row r="401" spans="1:21" s="18" customFormat="1" ht="99" hidden="1" customHeight="1" x14ac:dyDescent="0.35">
      <c r="A401" s="20" t="s">
        <v>93</v>
      </c>
      <c r="B401" s="21">
        <v>409</v>
      </c>
      <c r="C401" s="21" t="s">
        <v>777</v>
      </c>
      <c r="D401" s="21" t="s">
        <v>778</v>
      </c>
      <c r="E401" s="21">
        <v>157</v>
      </c>
      <c r="F401" s="32" t="s">
        <v>1042</v>
      </c>
      <c r="G401" s="53" t="s">
        <v>1608</v>
      </c>
      <c r="H401" s="54" t="s">
        <v>1609</v>
      </c>
      <c r="I401" s="21" t="s">
        <v>93</v>
      </c>
      <c r="J401" s="40" t="s">
        <v>383</v>
      </c>
      <c r="K401" s="40">
        <v>105709569</v>
      </c>
      <c r="L401" s="21" t="s">
        <v>61</v>
      </c>
      <c r="M401" s="41">
        <v>81382490</v>
      </c>
      <c r="N401" s="40">
        <v>105709569</v>
      </c>
      <c r="O401" s="29" t="s">
        <v>88</v>
      </c>
      <c r="P401" s="30"/>
      <c r="Q401" s="31"/>
      <c r="R401" s="31" t="s">
        <v>784</v>
      </c>
      <c r="S401" s="31"/>
      <c r="T401" s="31"/>
      <c r="U401" s="227"/>
    </row>
    <row r="402" spans="1:21" ht="99" hidden="1" customHeight="1" x14ac:dyDescent="0.35">
      <c r="A402" s="20" t="s">
        <v>308</v>
      </c>
      <c r="B402" s="21">
        <v>258</v>
      </c>
      <c r="C402" s="21" t="s">
        <v>742</v>
      </c>
      <c r="D402" s="21" t="s">
        <v>910</v>
      </c>
      <c r="E402" s="21">
        <v>353</v>
      </c>
      <c r="F402" s="32" t="s">
        <v>918</v>
      </c>
      <c r="G402" s="53" t="s">
        <v>1610</v>
      </c>
      <c r="H402" s="54" t="s">
        <v>1611</v>
      </c>
      <c r="I402" s="21" t="s">
        <v>242</v>
      </c>
      <c r="J402" s="40"/>
      <c r="K402" s="40">
        <v>10000000</v>
      </c>
      <c r="L402" s="21" t="s">
        <v>57</v>
      </c>
      <c r="M402" s="41"/>
      <c r="N402" s="27">
        <v>2500000</v>
      </c>
      <c r="O402" s="29"/>
      <c r="P402" s="30"/>
      <c r="Q402" s="31"/>
      <c r="R402" s="31"/>
      <c r="S402" s="31"/>
      <c r="T402" s="31"/>
      <c r="U402" s="17"/>
    </row>
    <row r="403" spans="1:21" s="289" customFormat="1" ht="99" customHeight="1" x14ac:dyDescent="0.35">
      <c r="A403" s="281"/>
      <c r="B403" s="282"/>
      <c r="C403" s="282" t="s">
        <v>742</v>
      </c>
      <c r="D403" s="282" t="s">
        <v>910</v>
      </c>
      <c r="E403" s="282">
        <v>354</v>
      </c>
      <c r="F403" s="283" t="s">
        <v>1612</v>
      </c>
      <c r="G403" s="284"/>
      <c r="H403" s="285"/>
      <c r="I403" s="282"/>
      <c r="J403" s="286"/>
      <c r="K403" s="40"/>
      <c r="L403" s="282"/>
      <c r="M403" s="41"/>
      <c r="N403" s="291"/>
      <c r="O403" s="287"/>
      <c r="P403" s="30"/>
      <c r="Q403" s="31"/>
      <c r="R403" s="31"/>
      <c r="S403" s="31"/>
      <c r="T403" s="31"/>
      <c r="U403" s="288"/>
    </row>
    <row r="404" spans="1:21" ht="99" hidden="1" customHeight="1" x14ac:dyDescent="0.35">
      <c r="A404" s="20"/>
      <c r="B404" s="21"/>
      <c r="C404" s="21" t="s">
        <v>742</v>
      </c>
      <c r="D404" s="21" t="s">
        <v>910</v>
      </c>
      <c r="E404" s="21">
        <v>355</v>
      </c>
      <c r="F404" s="32" t="s">
        <v>143</v>
      </c>
      <c r="G404" s="33"/>
      <c r="H404" s="54"/>
      <c r="I404" s="21"/>
      <c r="J404" s="40"/>
      <c r="K404" s="40"/>
      <c r="L404" s="21"/>
      <c r="M404" s="41"/>
      <c r="N404" s="27"/>
      <c r="O404" s="29"/>
      <c r="P404" s="30"/>
      <c r="Q404" s="31"/>
      <c r="R404" s="31"/>
      <c r="S404" s="31"/>
      <c r="T404" s="31"/>
      <c r="U404" s="17"/>
    </row>
    <row r="405" spans="1:21" s="18" customFormat="1" ht="99" hidden="1" customHeight="1" x14ac:dyDescent="0.35">
      <c r="A405" s="20" t="s">
        <v>93</v>
      </c>
      <c r="B405" s="21">
        <v>411</v>
      </c>
      <c r="C405" s="21" t="s">
        <v>777</v>
      </c>
      <c r="D405" s="21" t="s">
        <v>778</v>
      </c>
      <c r="E405" s="21">
        <v>158</v>
      </c>
      <c r="F405" s="33" t="s">
        <v>1613</v>
      </c>
      <c r="G405" s="53" t="s">
        <v>1614</v>
      </c>
      <c r="H405" s="54" t="s">
        <v>1615</v>
      </c>
      <c r="I405" s="21" t="s">
        <v>93</v>
      </c>
      <c r="J405" s="40" t="s">
        <v>1051</v>
      </c>
      <c r="K405" s="40">
        <v>32500000</v>
      </c>
      <c r="L405" s="21" t="s">
        <v>63</v>
      </c>
      <c r="M405" s="41">
        <v>24375000</v>
      </c>
      <c r="N405" s="27">
        <v>16250000</v>
      </c>
      <c r="O405" s="29" t="s">
        <v>65</v>
      </c>
      <c r="P405" s="30"/>
      <c r="Q405" s="31"/>
      <c r="R405" s="31" t="s">
        <v>784</v>
      </c>
      <c r="S405" s="31"/>
      <c r="T405" s="31"/>
      <c r="U405" s="227"/>
    </row>
    <row r="406" spans="1:21" s="18" customFormat="1" ht="99" hidden="1" customHeight="1" x14ac:dyDescent="0.35">
      <c r="A406" s="20" t="s">
        <v>93</v>
      </c>
      <c r="B406" s="21">
        <v>412</v>
      </c>
      <c r="C406" s="21" t="s">
        <v>777</v>
      </c>
      <c r="D406" s="21" t="s">
        <v>778</v>
      </c>
      <c r="E406" s="21">
        <v>158</v>
      </c>
      <c r="F406" s="32" t="s">
        <v>1616</v>
      </c>
      <c r="G406" s="53" t="s">
        <v>1617</v>
      </c>
      <c r="H406" s="54" t="s">
        <v>1618</v>
      </c>
      <c r="I406" s="21" t="s">
        <v>93</v>
      </c>
      <c r="J406" s="40" t="s">
        <v>1619</v>
      </c>
      <c r="K406" s="40">
        <v>1000000</v>
      </c>
      <c r="L406" s="21" t="s">
        <v>58</v>
      </c>
      <c r="M406" s="41">
        <v>750000</v>
      </c>
      <c r="N406" s="27">
        <v>1000000</v>
      </c>
      <c r="O406" s="29" t="s">
        <v>65</v>
      </c>
      <c r="P406" s="30"/>
      <c r="Q406" s="31"/>
      <c r="R406" s="31"/>
      <c r="S406" s="31"/>
      <c r="T406" s="31"/>
      <c r="U406" s="227"/>
    </row>
    <row r="407" spans="1:21" s="18" customFormat="1" ht="99" hidden="1" customHeight="1" x14ac:dyDescent="0.35">
      <c r="A407" s="20" t="s">
        <v>93</v>
      </c>
      <c r="B407" s="21">
        <v>413</v>
      </c>
      <c r="C407" s="21" t="s">
        <v>777</v>
      </c>
      <c r="D407" s="21" t="s">
        <v>778</v>
      </c>
      <c r="E407" s="21">
        <v>158</v>
      </c>
      <c r="F407" s="32" t="s">
        <v>1616</v>
      </c>
      <c r="G407" s="53" t="s">
        <v>1620</v>
      </c>
      <c r="H407" s="54" t="s">
        <v>1621</v>
      </c>
      <c r="I407" s="21" t="s">
        <v>93</v>
      </c>
      <c r="J407" s="40" t="s">
        <v>1619</v>
      </c>
      <c r="K407" s="40">
        <v>3283770</v>
      </c>
      <c r="L407" s="21" t="s">
        <v>57</v>
      </c>
      <c r="M407" s="41"/>
      <c r="N407" s="27">
        <v>1641885</v>
      </c>
      <c r="O407" s="29" t="s">
        <v>65</v>
      </c>
      <c r="P407" s="30"/>
      <c r="Q407" s="31"/>
      <c r="R407" s="31"/>
      <c r="S407" s="31"/>
      <c r="T407" s="31"/>
      <c r="U407" s="227"/>
    </row>
    <row r="408" spans="1:21" ht="99" hidden="1" customHeight="1" x14ac:dyDescent="0.35">
      <c r="A408" s="20" t="s">
        <v>93</v>
      </c>
      <c r="B408" s="21">
        <v>428</v>
      </c>
      <c r="C408" s="21" t="s">
        <v>891</v>
      </c>
      <c r="D408" s="21" t="s">
        <v>1204</v>
      </c>
      <c r="E408" s="21">
        <v>367</v>
      </c>
      <c r="F408" s="32" t="s">
        <v>1240</v>
      </c>
      <c r="G408" s="53" t="s">
        <v>1622</v>
      </c>
      <c r="H408" s="54" t="s">
        <v>1623</v>
      </c>
      <c r="I408" s="21" t="s">
        <v>93</v>
      </c>
      <c r="J408" s="40" t="s">
        <v>1624</v>
      </c>
      <c r="K408" s="40">
        <v>21000000</v>
      </c>
      <c r="L408" s="21" t="s">
        <v>57</v>
      </c>
      <c r="M408" s="41"/>
      <c r="N408" s="27">
        <v>10500000</v>
      </c>
      <c r="O408" s="29"/>
      <c r="P408" s="30"/>
      <c r="Q408" s="31" t="s">
        <v>672</v>
      </c>
      <c r="R408" s="31"/>
      <c r="S408" s="31"/>
      <c r="T408" s="31"/>
      <c r="U408" s="17"/>
    </row>
    <row r="409" spans="1:21" s="262" customFormat="1" ht="99" customHeight="1" x14ac:dyDescent="0.35">
      <c r="A409" s="253" t="s">
        <v>93</v>
      </c>
      <c r="B409" s="266">
        <v>414</v>
      </c>
      <c r="C409" s="254" t="s">
        <v>777</v>
      </c>
      <c r="D409" s="254" t="s">
        <v>778</v>
      </c>
      <c r="E409" s="266">
        <v>166</v>
      </c>
      <c r="F409" s="255" t="s">
        <v>1060</v>
      </c>
      <c r="G409" s="256" t="s">
        <v>1625</v>
      </c>
      <c r="H409" s="267" t="s">
        <v>1069</v>
      </c>
      <c r="I409" s="266" t="s">
        <v>93</v>
      </c>
      <c r="J409" s="259" t="s">
        <v>119</v>
      </c>
      <c r="K409" s="27">
        <v>20718840</v>
      </c>
      <c r="L409" s="254" t="s">
        <v>63</v>
      </c>
      <c r="M409" s="28" t="s">
        <v>1070</v>
      </c>
      <c r="N409" s="259">
        <v>6000000</v>
      </c>
      <c r="O409" s="260" t="s">
        <v>65</v>
      </c>
      <c r="P409" s="30"/>
      <c r="Q409" s="31" t="s">
        <v>672</v>
      </c>
      <c r="R409" s="31"/>
      <c r="S409" s="31"/>
      <c r="T409" s="31"/>
      <c r="U409" s="261"/>
    </row>
    <row r="410" spans="1:21" s="262" customFormat="1" ht="99" customHeight="1" x14ac:dyDescent="0.35">
      <c r="A410" s="253" t="s">
        <v>93</v>
      </c>
      <c r="B410" s="254">
        <v>415</v>
      </c>
      <c r="C410" s="254" t="s">
        <v>777</v>
      </c>
      <c r="D410" s="254" t="s">
        <v>778</v>
      </c>
      <c r="E410" s="254">
        <v>166</v>
      </c>
      <c r="F410" s="255" t="s">
        <v>1060</v>
      </c>
      <c r="G410" s="256" t="s">
        <v>1626</v>
      </c>
      <c r="H410" s="257" t="s">
        <v>118</v>
      </c>
      <c r="I410" s="254" t="s">
        <v>93</v>
      </c>
      <c r="J410" s="258" t="s">
        <v>119</v>
      </c>
      <c r="K410" s="40">
        <v>34042500</v>
      </c>
      <c r="L410" s="254" t="s">
        <v>63</v>
      </c>
      <c r="M410" s="41">
        <v>27234000</v>
      </c>
      <c r="N410" s="259">
        <v>17021250</v>
      </c>
      <c r="O410" s="260" t="s">
        <v>65</v>
      </c>
      <c r="P410" s="30"/>
      <c r="Q410" s="31" t="s">
        <v>672</v>
      </c>
      <c r="R410" s="31"/>
      <c r="S410" s="31"/>
      <c r="T410" s="31"/>
      <c r="U410" s="261"/>
    </row>
    <row r="411" spans="1:21" s="18" customFormat="1" ht="99" hidden="1" customHeight="1" x14ac:dyDescent="0.35">
      <c r="A411" s="20" t="s">
        <v>93</v>
      </c>
      <c r="B411" s="21">
        <v>417</v>
      </c>
      <c r="C411" s="21" t="s">
        <v>777</v>
      </c>
      <c r="D411" s="21" t="s">
        <v>778</v>
      </c>
      <c r="E411" s="21">
        <v>167</v>
      </c>
      <c r="F411" s="32" t="s">
        <v>1071</v>
      </c>
      <c r="G411" s="53" t="s">
        <v>1627</v>
      </c>
      <c r="H411" s="54" t="s">
        <v>1628</v>
      </c>
      <c r="I411" s="21" t="s">
        <v>93</v>
      </c>
      <c r="J411" s="40" t="s">
        <v>1629</v>
      </c>
      <c r="K411" s="40">
        <v>145046500</v>
      </c>
      <c r="L411" s="21" t="s">
        <v>59</v>
      </c>
      <c r="M411" s="41">
        <v>116037200</v>
      </c>
      <c r="N411" s="34">
        <v>66000000</v>
      </c>
      <c r="O411" s="29" t="s">
        <v>65</v>
      </c>
      <c r="P411" s="30"/>
      <c r="Q411" s="31" t="s">
        <v>672</v>
      </c>
      <c r="R411" s="31"/>
      <c r="S411" s="31" t="s">
        <v>671</v>
      </c>
      <c r="T411" s="31" t="s">
        <v>827</v>
      </c>
      <c r="U411" s="227"/>
    </row>
    <row r="412" spans="1:21" ht="99" hidden="1" customHeight="1" x14ac:dyDescent="0.35">
      <c r="A412" s="20" t="s">
        <v>308</v>
      </c>
      <c r="B412" s="21">
        <v>246</v>
      </c>
      <c r="C412" s="21" t="s">
        <v>891</v>
      </c>
      <c r="D412" s="21" t="s">
        <v>1204</v>
      </c>
      <c r="E412" s="21">
        <v>369</v>
      </c>
      <c r="F412" s="32" t="s">
        <v>1205</v>
      </c>
      <c r="G412" s="53" t="s">
        <v>1630</v>
      </c>
      <c r="H412" s="54" t="s">
        <v>1631</v>
      </c>
      <c r="I412" s="21" t="s">
        <v>308</v>
      </c>
      <c r="J412" s="21"/>
      <c r="K412" s="40">
        <v>14000000</v>
      </c>
      <c r="L412" s="21" t="s">
        <v>57</v>
      </c>
      <c r="M412" s="41"/>
      <c r="N412" s="27">
        <v>3500000</v>
      </c>
      <c r="O412" s="29"/>
      <c r="P412" s="30"/>
      <c r="Q412" s="31" t="s">
        <v>672</v>
      </c>
      <c r="R412" s="31"/>
      <c r="S412" s="31"/>
      <c r="T412" s="31"/>
      <c r="U412" s="17"/>
    </row>
    <row r="413" spans="1:21" ht="99" hidden="1" customHeight="1" x14ac:dyDescent="0.35">
      <c r="A413" s="20" t="s">
        <v>308</v>
      </c>
      <c r="B413" s="21">
        <v>250</v>
      </c>
      <c r="C413" s="21" t="s">
        <v>891</v>
      </c>
      <c r="D413" s="21" t="s">
        <v>1204</v>
      </c>
      <c r="E413" s="21">
        <v>369</v>
      </c>
      <c r="F413" s="32" t="s">
        <v>1205</v>
      </c>
      <c r="G413" s="53" t="s">
        <v>1632</v>
      </c>
      <c r="H413" s="54" t="s">
        <v>1633</v>
      </c>
      <c r="I413" s="21" t="s">
        <v>242</v>
      </c>
      <c r="J413" s="40" t="s">
        <v>1634</v>
      </c>
      <c r="K413" s="40">
        <v>6000000</v>
      </c>
      <c r="L413" s="21" t="s">
        <v>57</v>
      </c>
      <c r="M413" s="41"/>
      <c r="N413" s="27">
        <v>3000000</v>
      </c>
      <c r="O413" s="29"/>
      <c r="P413" s="30"/>
      <c r="Q413" s="31"/>
      <c r="R413" s="31"/>
      <c r="S413" s="31"/>
      <c r="T413" s="31"/>
      <c r="U413" s="17"/>
    </row>
    <row r="414" spans="1:21" ht="99" hidden="1" customHeight="1" x14ac:dyDescent="0.35">
      <c r="A414" s="20" t="s">
        <v>93</v>
      </c>
      <c r="B414" s="21">
        <v>430</v>
      </c>
      <c r="C414" s="21" t="s">
        <v>891</v>
      </c>
      <c r="D414" s="21" t="s">
        <v>1204</v>
      </c>
      <c r="E414" s="21">
        <v>369</v>
      </c>
      <c r="F414" s="32" t="s">
        <v>1205</v>
      </c>
      <c r="G414" s="53" t="s">
        <v>1635</v>
      </c>
      <c r="H414" s="54" t="s">
        <v>1636</v>
      </c>
      <c r="I414" s="21" t="s">
        <v>93</v>
      </c>
      <c r="J414" s="40" t="s">
        <v>1637</v>
      </c>
      <c r="K414" s="40">
        <v>21000000</v>
      </c>
      <c r="L414" s="21" t="s">
        <v>57</v>
      </c>
      <c r="M414" s="41"/>
      <c r="N414" s="27">
        <v>10500000</v>
      </c>
      <c r="O414" s="29"/>
      <c r="P414" s="30"/>
      <c r="Q414" s="31" t="s">
        <v>672</v>
      </c>
      <c r="R414" s="31"/>
      <c r="S414" s="31"/>
      <c r="T414" s="31"/>
      <c r="U414" s="17"/>
    </row>
    <row r="415" spans="1:21" s="262" customFormat="1" ht="43.5" customHeight="1" x14ac:dyDescent="0.35">
      <c r="A415" s="253" t="s">
        <v>93</v>
      </c>
      <c r="B415" s="254">
        <v>418</v>
      </c>
      <c r="C415" s="254" t="s">
        <v>777</v>
      </c>
      <c r="D415" s="254" t="s">
        <v>778</v>
      </c>
      <c r="E415" s="254">
        <v>168</v>
      </c>
      <c r="F415" s="255" t="s">
        <v>1103</v>
      </c>
      <c r="G415" s="256" t="s">
        <v>1638</v>
      </c>
      <c r="H415" s="257" t="s">
        <v>313</v>
      </c>
      <c r="I415" s="254" t="s">
        <v>93</v>
      </c>
      <c r="J415" s="258" t="s">
        <v>314</v>
      </c>
      <c r="K415" s="40">
        <v>100000000</v>
      </c>
      <c r="L415" s="254" t="s">
        <v>61</v>
      </c>
      <c r="M415" s="41">
        <v>80000000</v>
      </c>
      <c r="N415" s="258">
        <v>100000000</v>
      </c>
      <c r="O415" s="260" t="s">
        <v>88</v>
      </c>
      <c r="P415" s="30"/>
      <c r="Q415" s="31" t="s">
        <v>672</v>
      </c>
      <c r="R415" s="31" t="s">
        <v>784</v>
      </c>
      <c r="S415" s="31" t="s">
        <v>671</v>
      </c>
      <c r="T415" s="31"/>
      <c r="U415" s="261"/>
    </row>
    <row r="416" spans="1:21" ht="30.65" customHeight="1" x14ac:dyDescent="0.35">
      <c r="A416" s="20" t="s">
        <v>308</v>
      </c>
      <c r="B416" s="21">
        <v>260</v>
      </c>
      <c r="C416" s="21" t="s">
        <v>891</v>
      </c>
      <c r="D416" s="21" t="s">
        <v>1204</v>
      </c>
      <c r="E416" s="21">
        <v>370</v>
      </c>
      <c r="F416" s="32" t="s">
        <v>1221</v>
      </c>
      <c r="G416" s="53" t="s">
        <v>1639</v>
      </c>
      <c r="H416" s="54" t="s">
        <v>1640</v>
      </c>
      <c r="I416" s="21" t="s">
        <v>308</v>
      </c>
      <c r="J416" s="40"/>
      <c r="K416" s="40">
        <v>39853689</v>
      </c>
      <c r="L416" s="21" t="s">
        <v>57</v>
      </c>
      <c r="M416" s="41"/>
      <c r="N416" s="40">
        <v>39853689</v>
      </c>
      <c r="O416" s="29"/>
      <c r="P416" s="30"/>
      <c r="Q416" s="31" t="s">
        <v>672</v>
      </c>
      <c r="R416" s="31"/>
      <c r="S416" s="31"/>
      <c r="T416" s="31"/>
      <c r="U416" s="17"/>
    </row>
    <row r="417" spans="1:21" s="18" customFormat="1" ht="90" customHeight="1" x14ac:dyDescent="0.35">
      <c r="A417" s="20" t="s">
        <v>93</v>
      </c>
      <c r="B417" s="21">
        <v>419</v>
      </c>
      <c r="C417" s="21" t="s">
        <v>777</v>
      </c>
      <c r="D417" s="21" t="s">
        <v>778</v>
      </c>
      <c r="E417" s="21">
        <v>171</v>
      </c>
      <c r="F417" s="32" t="s">
        <v>1641</v>
      </c>
      <c r="G417" s="53" t="s">
        <v>1642</v>
      </c>
      <c r="H417" s="54" t="s">
        <v>1643</v>
      </c>
      <c r="I417" s="21" t="s">
        <v>93</v>
      </c>
      <c r="J417" s="40" t="s">
        <v>1644</v>
      </c>
      <c r="K417" s="40">
        <v>63102000</v>
      </c>
      <c r="L417" s="21" t="s">
        <v>63</v>
      </c>
      <c r="M417" s="41">
        <v>33723800</v>
      </c>
      <c r="N417" s="27">
        <v>42000000</v>
      </c>
      <c r="O417" s="29" t="s">
        <v>65</v>
      </c>
      <c r="P417" s="30"/>
      <c r="Q417" s="31" t="s">
        <v>672</v>
      </c>
      <c r="R417" s="31"/>
      <c r="S417" s="31"/>
      <c r="T417" s="31"/>
      <c r="U417" s="227"/>
    </row>
    <row r="418" spans="1:21" s="262" customFormat="1" ht="43.5" customHeight="1" x14ac:dyDescent="0.35">
      <c r="A418" s="253" t="s">
        <v>93</v>
      </c>
      <c r="B418" s="254">
        <v>420</v>
      </c>
      <c r="C418" s="254" t="s">
        <v>777</v>
      </c>
      <c r="D418" s="254" t="s">
        <v>778</v>
      </c>
      <c r="E418" s="254">
        <v>172</v>
      </c>
      <c r="F418" s="255" t="s">
        <v>779</v>
      </c>
      <c r="G418" s="256" t="s">
        <v>1645</v>
      </c>
      <c r="H418" s="257" t="s">
        <v>1646</v>
      </c>
      <c r="I418" s="254" t="s">
        <v>1647</v>
      </c>
      <c r="J418" s="258" t="s">
        <v>1648</v>
      </c>
      <c r="K418" s="40">
        <v>54955600</v>
      </c>
      <c r="L418" s="254" t="s">
        <v>63</v>
      </c>
      <c r="M418" s="41">
        <v>41216700</v>
      </c>
      <c r="N418" s="259">
        <v>27477800</v>
      </c>
      <c r="O418" s="260" t="s">
        <v>65</v>
      </c>
      <c r="P418" s="30"/>
      <c r="Q418" s="31"/>
      <c r="R418" s="31"/>
      <c r="S418" s="31"/>
      <c r="T418" s="31"/>
      <c r="U418" s="261"/>
    </row>
    <row r="419" spans="1:21" ht="99" hidden="1" customHeight="1" x14ac:dyDescent="0.35">
      <c r="A419" s="20" t="s">
        <v>93</v>
      </c>
      <c r="B419" s="21">
        <v>431</v>
      </c>
      <c r="C419" s="21" t="s">
        <v>891</v>
      </c>
      <c r="D419" s="21" t="s">
        <v>1204</v>
      </c>
      <c r="E419" s="21">
        <v>370</v>
      </c>
      <c r="F419" s="32" t="s">
        <v>1221</v>
      </c>
      <c r="G419" s="53" t="s">
        <v>1649</v>
      </c>
      <c r="H419" s="54" t="s">
        <v>1650</v>
      </c>
      <c r="I419" s="21" t="s">
        <v>93</v>
      </c>
      <c r="J419" s="40" t="s">
        <v>1651</v>
      </c>
      <c r="K419" s="40">
        <v>640000</v>
      </c>
      <c r="L419" s="21" t="s">
        <v>57</v>
      </c>
      <c r="M419" s="41"/>
      <c r="N419" s="27">
        <v>160000</v>
      </c>
      <c r="O419" s="29"/>
      <c r="P419" s="30"/>
      <c r="Q419" s="31"/>
      <c r="R419" s="31"/>
      <c r="S419" s="31"/>
      <c r="T419" s="31"/>
      <c r="U419" s="17"/>
    </row>
    <row r="420" spans="1:21" ht="99" hidden="1" customHeight="1" x14ac:dyDescent="0.35">
      <c r="A420" s="20"/>
      <c r="B420" s="21"/>
      <c r="C420" s="21" t="s">
        <v>891</v>
      </c>
      <c r="D420" s="21" t="s">
        <v>1204</v>
      </c>
      <c r="E420" s="21">
        <v>371</v>
      </c>
      <c r="F420" s="32" t="s">
        <v>1652</v>
      </c>
      <c r="G420" s="53"/>
      <c r="H420" s="54"/>
      <c r="I420" s="21"/>
      <c r="J420" s="40"/>
      <c r="K420" s="40"/>
      <c r="L420" s="21"/>
      <c r="M420" s="41"/>
      <c r="N420" s="27"/>
      <c r="O420" s="29"/>
      <c r="P420" s="30"/>
      <c r="Q420" s="31"/>
      <c r="R420" s="31"/>
      <c r="S420" s="31"/>
      <c r="T420" s="31"/>
      <c r="U420" s="17"/>
    </row>
    <row r="421" spans="1:21" s="262" customFormat="1" ht="99" customHeight="1" x14ac:dyDescent="0.35">
      <c r="A421" s="253" t="s">
        <v>93</v>
      </c>
      <c r="B421" s="254">
        <v>420.1</v>
      </c>
      <c r="C421" s="254" t="s">
        <v>777</v>
      </c>
      <c r="D421" s="254" t="s">
        <v>778</v>
      </c>
      <c r="E421" s="254">
        <v>172</v>
      </c>
      <c r="F421" s="255" t="s">
        <v>779</v>
      </c>
      <c r="G421" s="256" t="s">
        <v>1653</v>
      </c>
      <c r="H421" s="257" t="s">
        <v>1646</v>
      </c>
      <c r="I421" s="254" t="s">
        <v>1647</v>
      </c>
      <c r="J421" s="258" t="s">
        <v>1648</v>
      </c>
      <c r="K421" s="40">
        <v>9800000</v>
      </c>
      <c r="L421" s="254" t="s">
        <v>57</v>
      </c>
      <c r="M421" s="41"/>
      <c r="N421" s="259">
        <v>4900000</v>
      </c>
      <c r="O421" s="260" t="s">
        <v>65</v>
      </c>
      <c r="P421" s="30"/>
      <c r="Q421" s="31" t="s">
        <v>672</v>
      </c>
      <c r="R421" s="31"/>
      <c r="S421" s="31"/>
      <c r="T421" s="31"/>
      <c r="U421" s="261"/>
    </row>
    <row r="422" spans="1:21" s="18" customFormat="1" ht="99" hidden="1" customHeight="1" x14ac:dyDescent="0.35">
      <c r="A422" s="20" t="s">
        <v>93</v>
      </c>
      <c r="B422" s="21">
        <v>421</v>
      </c>
      <c r="C422" s="21" t="s">
        <v>777</v>
      </c>
      <c r="D422" s="21" t="s">
        <v>778</v>
      </c>
      <c r="E422" s="21">
        <v>179</v>
      </c>
      <c r="F422" s="32" t="s">
        <v>1654</v>
      </c>
      <c r="G422" s="53" t="s">
        <v>1655</v>
      </c>
      <c r="H422" s="54" t="s">
        <v>1656</v>
      </c>
      <c r="I422" s="21" t="s">
        <v>93</v>
      </c>
      <c r="J422" s="40" t="s">
        <v>1657</v>
      </c>
      <c r="K422" s="40">
        <v>64952232</v>
      </c>
      <c r="L422" s="21" t="s">
        <v>63</v>
      </c>
      <c r="M422" s="41">
        <v>48714174</v>
      </c>
      <c r="N422" s="27">
        <v>27000000</v>
      </c>
      <c r="O422" s="29" t="s">
        <v>65</v>
      </c>
      <c r="P422" s="30" t="s">
        <v>671</v>
      </c>
      <c r="Q422" s="31" t="s">
        <v>672</v>
      </c>
      <c r="R422" s="31"/>
      <c r="S422" s="31"/>
      <c r="T422" s="31"/>
      <c r="U422" s="227"/>
    </row>
    <row r="423" spans="1:21" ht="99" hidden="1" customHeight="1" x14ac:dyDescent="0.35">
      <c r="A423" s="20" t="s">
        <v>93</v>
      </c>
      <c r="B423" s="21">
        <v>432</v>
      </c>
      <c r="C423" s="21" t="s">
        <v>891</v>
      </c>
      <c r="D423" s="21" t="s">
        <v>892</v>
      </c>
      <c r="E423" s="21">
        <v>380</v>
      </c>
      <c r="F423" s="32" t="s">
        <v>1199</v>
      </c>
      <c r="G423" s="53" t="s">
        <v>1658</v>
      </c>
      <c r="H423" s="54" t="s">
        <v>1659</v>
      </c>
      <c r="I423" s="21" t="s">
        <v>93</v>
      </c>
      <c r="J423" s="21" t="s">
        <v>1660</v>
      </c>
      <c r="K423" s="40">
        <v>120000000</v>
      </c>
      <c r="L423" s="21" t="s">
        <v>57</v>
      </c>
      <c r="M423" s="41"/>
      <c r="N423" s="27">
        <v>30000000</v>
      </c>
      <c r="O423" s="29"/>
      <c r="P423" s="30"/>
      <c r="Q423" s="31" t="s">
        <v>672</v>
      </c>
      <c r="R423" s="31"/>
      <c r="S423" s="31"/>
      <c r="T423" s="31"/>
      <c r="U423" s="17"/>
    </row>
    <row r="424" spans="1:21" s="18" customFormat="1" ht="99" hidden="1" customHeight="1" x14ac:dyDescent="0.35">
      <c r="A424" s="20" t="s">
        <v>93</v>
      </c>
      <c r="B424" s="21">
        <v>425</v>
      </c>
      <c r="C424" s="21" t="s">
        <v>777</v>
      </c>
      <c r="D424" s="21" t="s">
        <v>778</v>
      </c>
      <c r="E424" s="21">
        <v>182</v>
      </c>
      <c r="F424" s="64" t="s">
        <v>1661</v>
      </c>
      <c r="G424" s="53" t="s">
        <v>1662</v>
      </c>
      <c r="H424" s="54" t="s">
        <v>1663</v>
      </c>
      <c r="I424" s="21" t="s">
        <v>93</v>
      </c>
      <c r="J424" s="40" t="s">
        <v>1001</v>
      </c>
      <c r="K424" s="40">
        <v>15000000</v>
      </c>
      <c r="L424" s="21" t="s">
        <v>63</v>
      </c>
      <c r="M424" s="41">
        <v>11250000</v>
      </c>
      <c r="N424" s="27">
        <v>7500000</v>
      </c>
      <c r="O424" s="29" t="s">
        <v>65</v>
      </c>
      <c r="P424" s="30" t="s">
        <v>671</v>
      </c>
      <c r="Q424" s="31" t="s">
        <v>672</v>
      </c>
      <c r="R424" s="31"/>
      <c r="S424" s="31"/>
      <c r="T424" s="31"/>
      <c r="U424" s="227"/>
    </row>
    <row r="425" spans="1:21" s="262" customFormat="1" ht="99" customHeight="1" x14ac:dyDescent="0.35">
      <c r="A425" s="253" t="s">
        <v>93</v>
      </c>
      <c r="B425" s="254">
        <v>426</v>
      </c>
      <c r="C425" s="254" t="s">
        <v>777</v>
      </c>
      <c r="D425" s="254" t="s">
        <v>778</v>
      </c>
      <c r="E425" s="254">
        <v>182</v>
      </c>
      <c r="F425" s="263" t="s">
        <v>1661</v>
      </c>
      <c r="G425" s="256" t="s">
        <v>1664</v>
      </c>
      <c r="H425" s="257" t="s">
        <v>1665</v>
      </c>
      <c r="I425" s="254" t="s">
        <v>1666</v>
      </c>
      <c r="J425" s="258" t="s">
        <v>99</v>
      </c>
      <c r="K425" s="40">
        <v>21000000</v>
      </c>
      <c r="L425" s="254" t="s">
        <v>63</v>
      </c>
      <c r="M425" s="41">
        <v>15750000</v>
      </c>
      <c r="N425" s="258">
        <v>26500000</v>
      </c>
      <c r="O425" s="264" t="s">
        <v>65</v>
      </c>
      <c r="P425" s="66" t="s">
        <v>671</v>
      </c>
      <c r="Q425" s="67" t="s">
        <v>672</v>
      </c>
      <c r="R425" s="67"/>
      <c r="S425" s="67"/>
      <c r="T425" s="67"/>
      <c r="U425" s="261"/>
    </row>
    <row r="426" spans="1:21" s="18" customFormat="1" ht="99" hidden="1" customHeight="1" x14ac:dyDescent="0.35">
      <c r="A426" s="20" t="s">
        <v>93</v>
      </c>
      <c r="B426" s="21">
        <v>433</v>
      </c>
      <c r="C426" s="21" t="s">
        <v>891</v>
      </c>
      <c r="D426" s="21" t="s">
        <v>892</v>
      </c>
      <c r="E426" s="21">
        <v>380</v>
      </c>
      <c r="F426" s="32" t="s">
        <v>1199</v>
      </c>
      <c r="G426" s="53" t="s">
        <v>1667</v>
      </c>
      <c r="H426" s="54" t="s">
        <v>1668</v>
      </c>
      <c r="I426" s="21" t="s">
        <v>93</v>
      </c>
      <c r="J426" s="21"/>
      <c r="K426" s="40">
        <v>50000000</v>
      </c>
      <c r="L426" s="21" t="s">
        <v>57</v>
      </c>
      <c r="M426" s="41"/>
      <c r="N426" s="27">
        <v>15000000</v>
      </c>
      <c r="O426" s="29" t="s">
        <v>65</v>
      </c>
      <c r="P426" s="30"/>
      <c r="Q426" s="31" t="s">
        <v>741</v>
      </c>
      <c r="R426" s="31"/>
      <c r="S426" s="31"/>
      <c r="T426" s="31"/>
      <c r="U426" s="227"/>
    </row>
    <row r="427" spans="1:21" s="18" customFormat="1" ht="99" hidden="1" customHeight="1" x14ac:dyDescent="0.35">
      <c r="A427" s="20" t="s">
        <v>93</v>
      </c>
      <c r="B427" s="21">
        <v>434</v>
      </c>
      <c r="C427" s="21" t="s">
        <v>891</v>
      </c>
      <c r="D427" s="21" t="s">
        <v>892</v>
      </c>
      <c r="E427" s="21">
        <v>381</v>
      </c>
      <c r="F427" s="32" t="s">
        <v>1669</v>
      </c>
      <c r="G427" s="53" t="s">
        <v>1670</v>
      </c>
      <c r="H427" s="54" t="s">
        <v>1671</v>
      </c>
      <c r="I427" s="21" t="s">
        <v>1672</v>
      </c>
      <c r="J427" s="21" t="s">
        <v>1281</v>
      </c>
      <c r="K427" s="40">
        <v>140000000</v>
      </c>
      <c r="L427" s="21" t="s">
        <v>57</v>
      </c>
      <c r="M427" s="41"/>
      <c r="N427" s="27">
        <v>20000000</v>
      </c>
      <c r="O427" s="29" t="s">
        <v>65</v>
      </c>
      <c r="P427" s="30"/>
      <c r="Q427" s="31" t="s">
        <v>672</v>
      </c>
      <c r="R427" s="31"/>
      <c r="S427" s="31"/>
      <c r="T427" s="31"/>
      <c r="U427" s="227"/>
    </row>
    <row r="428" spans="1:21" s="18" customFormat="1" ht="99" hidden="1" customHeight="1" x14ac:dyDescent="0.35">
      <c r="A428" s="20" t="s">
        <v>93</v>
      </c>
      <c r="B428" s="21">
        <v>435</v>
      </c>
      <c r="C428" s="21" t="s">
        <v>891</v>
      </c>
      <c r="D428" s="21" t="s">
        <v>892</v>
      </c>
      <c r="E428" s="21">
        <v>384</v>
      </c>
      <c r="F428" s="32" t="s">
        <v>893</v>
      </c>
      <c r="G428" s="53" t="s">
        <v>1673</v>
      </c>
      <c r="H428" s="54" t="s">
        <v>1674</v>
      </c>
      <c r="I428" s="21" t="s">
        <v>93</v>
      </c>
      <c r="J428" s="21" t="s">
        <v>1637</v>
      </c>
      <c r="K428" s="40">
        <v>4250000</v>
      </c>
      <c r="L428" s="21" t="s">
        <v>57</v>
      </c>
      <c r="M428" s="41"/>
      <c r="N428" s="27">
        <v>4250000</v>
      </c>
      <c r="O428" s="29" t="s">
        <v>65</v>
      </c>
      <c r="P428" s="30"/>
      <c r="Q428" s="31" t="s">
        <v>672</v>
      </c>
      <c r="R428" s="31"/>
      <c r="S428" s="31"/>
      <c r="T428" s="31"/>
      <c r="U428" s="227"/>
    </row>
    <row r="429" spans="1:21" s="18" customFormat="1" ht="99" hidden="1" customHeight="1" x14ac:dyDescent="0.35">
      <c r="A429" s="20" t="s">
        <v>93</v>
      </c>
      <c r="B429" s="21">
        <v>436</v>
      </c>
      <c r="C429" s="21" t="s">
        <v>891</v>
      </c>
      <c r="D429" s="21" t="s">
        <v>892</v>
      </c>
      <c r="E429" s="21">
        <v>385</v>
      </c>
      <c r="F429" s="32" t="s">
        <v>1675</v>
      </c>
      <c r="G429" s="53" t="s">
        <v>1676</v>
      </c>
      <c r="H429" s="54" t="s">
        <v>1677</v>
      </c>
      <c r="I429" s="21" t="s">
        <v>93</v>
      </c>
      <c r="J429" s="21" t="s">
        <v>1678</v>
      </c>
      <c r="K429" s="40">
        <v>22000000</v>
      </c>
      <c r="L429" s="21" t="s">
        <v>57</v>
      </c>
      <c r="M429" s="41"/>
      <c r="N429" s="27">
        <v>7000000</v>
      </c>
      <c r="O429" s="29" t="s">
        <v>65</v>
      </c>
      <c r="P429" s="30" t="s">
        <v>913</v>
      </c>
      <c r="Q429" s="31" t="s">
        <v>672</v>
      </c>
      <c r="R429" s="31"/>
      <c r="S429" s="31"/>
      <c r="T429" s="31"/>
      <c r="U429" s="227"/>
    </row>
    <row r="430" spans="1:21" ht="99" hidden="1" customHeight="1" x14ac:dyDescent="0.35">
      <c r="A430" s="20" t="s">
        <v>308</v>
      </c>
      <c r="B430" s="21">
        <v>263</v>
      </c>
      <c r="C430" s="21" t="s">
        <v>891</v>
      </c>
      <c r="D430" s="21" t="s">
        <v>892</v>
      </c>
      <c r="E430" s="21">
        <v>384</v>
      </c>
      <c r="F430" s="32" t="s">
        <v>893</v>
      </c>
      <c r="G430" s="53" t="s">
        <v>1679</v>
      </c>
      <c r="H430" s="54" t="s">
        <v>1680</v>
      </c>
      <c r="I430" s="21" t="s">
        <v>308</v>
      </c>
      <c r="J430" s="40" t="s">
        <v>1681</v>
      </c>
      <c r="K430" s="40">
        <v>10000000</v>
      </c>
      <c r="L430" s="21" t="s">
        <v>57</v>
      </c>
      <c r="M430" s="41"/>
      <c r="N430" s="27">
        <v>5000000</v>
      </c>
      <c r="O430" s="29"/>
      <c r="P430" s="30"/>
      <c r="Q430" s="31"/>
      <c r="R430" s="31"/>
      <c r="S430" s="31"/>
      <c r="T430" s="31"/>
      <c r="U430" s="17"/>
    </row>
    <row r="431" spans="1:21" s="18" customFormat="1" ht="99" hidden="1" customHeight="1" x14ac:dyDescent="0.35">
      <c r="A431" s="20" t="s">
        <v>93</v>
      </c>
      <c r="B431" s="21">
        <v>437</v>
      </c>
      <c r="C431" s="21" t="s">
        <v>692</v>
      </c>
      <c r="D431" s="21" t="s">
        <v>1096</v>
      </c>
      <c r="E431" s="21">
        <v>407</v>
      </c>
      <c r="F431" s="32" t="s">
        <v>1271</v>
      </c>
      <c r="G431" s="53" t="s">
        <v>1682</v>
      </c>
      <c r="H431" s="39" t="s">
        <v>1683</v>
      </c>
      <c r="I431" s="21" t="s">
        <v>93</v>
      </c>
      <c r="J431" s="40" t="s">
        <v>1684</v>
      </c>
      <c r="K431" s="40">
        <v>42394090</v>
      </c>
      <c r="L431" s="21" t="s">
        <v>61</v>
      </c>
      <c r="M431" s="41">
        <v>24714145</v>
      </c>
      <c r="N431" s="40">
        <v>42394090</v>
      </c>
      <c r="O431" s="29" t="s">
        <v>88</v>
      </c>
      <c r="P431" s="30" t="s">
        <v>671</v>
      </c>
      <c r="Q431" s="31"/>
      <c r="R431" s="31"/>
      <c r="S431" s="31"/>
      <c r="T431" s="31"/>
      <c r="U431" s="227"/>
    </row>
    <row r="432" spans="1:21" s="229" customFormat="1" ht="99" hidden="1" customHeight="1" x14ac:dyDescent="0.35">
      <c r="A432" s="20" t="s">
        <v>93</v>
      </c>
      <c r="B432" s="21">
        <v>438</v>
      </c>
      <c r="C432" s="21" t="s">
        <v>692</v>
      </c>
      <c r="D432" s="21" t="s">
        <v>1096</v>
      </c>
      <c r="E432" s="21">
        <v>407</v>
      </c>
      <c r="F432" s="32" t="s">
        <v>1271</v>
      </c>
      <c r="G432" s="53" t="s">
        <v>1685</v>
      </c>
      <c r="H432" s="39" t="s">
        <v>1686</v>
      </c>
      <c r="I432" s="21" t="s">
        <v>93</v>
      </c>
      <c r="J432" s="40" t="s">
        <v>1687</v>
      </c>
      <c r="K432" s="40">
        <v>14285855</v>
      </c>
      <c r="L432" s="21" t="s">
        <v>61</v>
      </c>
      <c r="M432" s="41">
        <v>12142977</v>
      </c>
      <c r="N432" s="40">
        <v>14285855</v>
      </c>
      <c r="O432" s="29" t="s">
        <v>88</v>
      </c>
      <c r="P432" s="30" t="s">
        <v>671</v>
      </c>
      <c r="Q432" s="31" t="s">
        <v>672</v>
      </c>
      <c r="R432" s="31"/>
      <c r="S432" s="31"/>
      <c r="T432" s="31"/>
      <c r="U432" s="227"/>
    </row>
    <row r="433" spans="1:21" ht="99" hidden="1" customHeight="1" x14ac:dyDescent="0.35">
      <c r="A433" s="59" t="s">
        <v>170</v>
      </c>
      <c r="B433" s="22">
        <v>242</v>
      </c>
      <c r="C433" s="38" t="s">
        <v>692</v>
      </c>
      <c r="D433" s="38" t="s">
        <v>1096</v>
      </c>
      <c r="E433" s="38">
        <v>406</v>
      </c>
      <c r="F433" s="36" t="s">
        <v>1266</v>
      </c>
      <c r="G433" s="60" t="s">
        <v>1688</v>
      </c>
      <c r="H433" s="76" t="s">
        <v>1689</v>
      </c>
      <c r="I433" s="22" t="s">
        <v>170</v>
      </c>
      <c r="J433" s="61"/>
      <c r="K433" s="61">
        <v>678714</v>
      </c>
      <c r="L433" s="22" t="s">
        <v>57</v>
      </c>
      <c r="M433" s="77"/>
      <c r="N433" s="73">
        <v>678714</v>
      </c>
      <c r="O433" s="63"/>
      <c r="P433" s="78"/>
      <c r="Q433" s="79"/>
      <c r="R433" s="79"/>
      <c r="S433" s="79"/>
      <c r="T433" s="79"/>
      <c r="U433" s="17"/>
    </row>
    <row r="434" spans="1:21" s="18" customFormat="1" ht="99" hidden="1" customHeight="1" x14ac:dyDescent="0.35">
      <c r="A434" s="20" t="s">
        <v>93</v>
      </c>
      <c r="B434" s="21">
        <v>439</v>
      </c>
      <c r="C434" s="21" t="s">
        <v>692</v>
      </c>
      <c r="D434" s="21" t="s">
        <v>1096</v>
      </c>
      <c r="E434" s="21">
        <v>408</v>
      </c>
      <c r="F434" s="32" t="s">
        <v>1097</v>
      </c>
      <c r="G434" s="53" t="s">
        <v>1690</v>
      </c>
      <c r="H434" s="39" t="s">
        <v>1691</v>
      </c>
      <c r="I434" s="21" t="s">
        <v>1692</v>
      </c>
      <c r="J434" s="40" t="s">
        <v>1693</v>
      </c>
      <c r="K434" s="40">
        <v>12416340</v>
      </c>
      <c r="L434" s="21" t="s">
        <v>61</v>
      </c>
      <c r="M434" s="41">
        <v>9831700</v>
      </c>
      <c r="N434" s="40">
        <v>12416340</v>
      </c>
      <c r="O434" s="29" t="s">
        <v>88</v>
      </c>
      <c r="P434" s="30" t="s">
        <v>913</v>
      </c>
      <c r="Q434" s="31" t="s">
        <v>672</v>
      </c>
      <c r="R434" s="31"/>
      <c r="S434" s="31"/>
      <c r="T434" s="31"/>
      <c r="U434" s="227"/>
    </row>
    <row r="435" spans="1:21" s="18" customFormat="1" ht="99" hidden="1" customHeight="1" x14ac:dyDescent="0.35">
      <c r="A435" s="20" t="s">
        <v>93</v>
      </c>
      <c r="B435" s="21">
        <v>440</v>
      </c>
      <c r="C435" s="21" t="s">
        <v>692</v>
      </c>
      <c r="D435" s="21" t="s">
        <v>1096</v>
      </c>
      <c r="E435" s="21">
        <v>409</v>
      </c>
      <c r="F435" s="32" t="s">
        <v>1289</v>
      </c>
      <c r="G435" s="53" t="s">
        <v>1694</v>
      </c>
      <c r="H435" s="39" t="s">
        <v>1695</v>
      </c>
      <c r="I435" s="21" t="s">
        <v>1696</v>
      </c>
      <c r="J435" s="40" t="s">
        <v>1697</v>
      </c>
      <c r="K435" s="40">
        <v>14090000</v>
      </c>
      <c r="L435" s="21" t="s">
        <v>57</v>
      </c>
      <c r="M435" s="41"/>
      <c r="N435" s="27">
        <v>7045000</v>
      </c>
      <c r="O435" s="29" t="s">
        <v>65</v>
      </c>
      <c r="P435" s="30"/>
      <c r="Q435" s="31" t="s">
        <v>672</v>
      </c>
      <c r="R435" s="31"/>
      <c r="S435" s="31"/>
      <c r="T435" s="31"/>
      <c r="U435" s="227"/>
    </row>
    <row r="436" spans="1:21" s="18" customFormat="1" ht="99" hidden="1" customHeight="1" x14ac:dyDescent="0.35">
      <c r="A436" s="20" t="s">
        <v>93</v>
      </c>
      <c r="B436" s="21">
        <v>441</v>
      </c>
      <c r="C436" s="21" t="s">
        <v>692</v>
      </c>
      <c r="D436" s="21" t="s">
        <v>1096</v>
      </c>
      <c r="E436" s="21">
        <v>409</v>
      </c>
      <c r="F436" s="32" t="s">
        <v>1289</v>
      </c>
      <c r="G436" s="53" t="s">
        <v>1698</v>
      </c>
      <c r="H436" s="39" t="s">
        <v>1699</v>
      </c>
      <c r="I436" s="21" t="s">
        <v>93</v>
      </c>
      <c r="J436" s="40"/>
      <c r="K436" s="40">
        <v>840000</v>
      </c>
      <c r="L436" s="21" t="s">
        <v>63</v>
      </c>
      <c r="M436" s="41">
        <v>630000</v>
      </c>
      <c r="N436" s="27">
        <v>840000</v>
      </c>
      <c r="O436" s="29" t="s">
        <v>65</v>
      </c>
      <c r="P436" s="30"/>
      <c r="Q436" s="31"/>
      <c r="R436" s="31"/>
      <c r="S436" s="31"/>
      <c r="T436" s="31"/>
      <c r="U436" s="227"/>
    </row>
    <row r="437" spans="1:21" s="18" customFormat="1" ht="99" hidden="1" customHeight="1" x14ac:dyDescent="0.35">
      <c r="A437" s="20" t="s">
        <v>93</v>
      </c>
      <c r="B437" s="21">
        <v>442</v>
      </c>
      <c r="C437" s="21" t="s">
        <v>692</v>
      </c>
      <c r="D437" s="21" t="s">
        <v>1096</v>
      </c>
      <c r="E437" s="21">
        <v>409</v>
      </c>
      <c r="F437" s="32" t="s">
        <v>1289</v>
      </c>
      <c r="G437" s="53" t="s">
        <v>1700</v>
      </c>
      <c r="H437" s="39" t="s">
        <v>1701</v>
      </c>
      <c r="I437" s="21" t="s">
        <v>93</v>
      </c>
      <c r="J437" s="40" t="s">
        <v>1702</v>
      </c>
      <c r="K437" s="40">
        <v>6060000</v>
      </c>
      <c r="L437" s="21" t="s">
        <v>1100</v>
      </c>
      <c r="M437" s="41">
        <v>5235000</v>
      </c>
      <c r="N437" s="40">
        <v>6060000</v>
      </c>
      <c r="O437" s="29" t="s">
        <v>88</v>
      </c>
      <c r="P437" s="30"/>
      <c r="Q437" s="31"/>
      <c r="R437" s="31"/>
      <c r="S437" s="31" t="s">
        <v>671</v>
      </c>
      <c r="T437" s="31"/>
      <c r="U437" s="227"/>
    </row>
    <row r="438" spans="1:21" s="262" customFormat="1" ht="99" customHeight="1" x14ac:dyDescent="0.35">
      <c r="A438" s="253" t="s">
        <v>223</v>
      </c>
      <c r="B438" s="254">
        <v>444</v>
      </c>
      <c r="C438" s="254" t="s">
        <v>742</v>
      </c>
      <c r="D438" s="266" t="s">
        <v>743</v>
      </c>
      <c r="E438" s="254">
        <v>316</v>
      </c>
      <c r="F438" s="255" t="s">
        <v>744</v>
      </c>
      <c r="G438" s="256" t="s">
        <v>1703</v>
      </c>
      <c r="H438" s="257" t="s">
        <v>1704</v>
      </c>
      <c r="I438" s="266" t="s">
        <v>1510</v>
      </c>
      <c r="J438" s="258" t="s">
        <v>1705</v>
      </c>
      <c r="K438" s="27">
        <v>2000000</v>
      </c>
      <c r="L438" s="254" t="s">
        <v>58</v>
      </c>
      <c r="M438" s="28">
        <v>1400000</v>
      </c>
      <c r="N438" s="259">
        <v>2000000</v>
      </c>
      <c r="O438" s="260" t="s">
        <v>65</v>
      </c>
      <c r="P438" s="30"/>
      <c r="Q438" s="31"/>
      <c r="R438" s="31"/>
      <c r="S438" s="31"/>
      <c r="T438" s="31"/>
      <c r="U438" s="261"/>
    </row>
    <row r="439" spans="1:21" s="18" customFormat="1" ht="99" hidden="1" customHeight="1" x14ac:dyDescent="0.35">
      <c r="A439" s="20" t="s">
        <v>223</v>
      </c>
      <c r="B439" s="21">
        <v>446</v>
      </c>
      <c r="C439" s="21" t="s">
        <v>742</v>
      </c>
      <c r="D439" s="26" t="s">
        <v>743</v>
      </c>
      <c r="E439" s="21">
        <v>316</v>
      </c>
      <c r="F439" s="32" t="s">
        <v>744</v>
      </c>
      <c r="G439" s="53" t="s">
        <v>1706</v>
      </c>
      <c r="H439" s="54" t="s">
        <v>1707</v>
      </c>
      <c r="I439" s="26" t="s">
        <v>1510</v>
      </c>
      <c r="J439" s="27" t="s">
        <v>1708</v>
      </c>
      <c r="K439" s="27">
        <v>2000000</v>
      </c>
      <c r="L439" s="26" t="s">
        <v>58</v>
      </c>
      <c r="M439" s="28">
        <v>1400000</v>
      </c>
      <c r="N439" s="27">
        <v>500000</v>
      </c>
      <c r="O439" s="29" t="s">
        <v>65</v>
      </c>
      <c r="P439" s="30"/>
      <c r="Q439" s="31"/>
      <c r="R439" s="31"/>
      <c r="S439" s="31"/>
      <c r="T439" s="31"/>
      <c r="U439" s="227"/>
    </row>
    <row r="440" spans="1:21" ht="154" hidden="1" x14ac:dyDescent="0.35">
      <c r="A440" s="20" t="s">
        <v>246</v>
      </c>
      <c r="B440" s="21">
        <v>4</v>
      </c>
      <c r="C440" s="21" t="s">
        <v>692</v>
      </c>
      <c r="D440" s="21" t="s">
        <v>1096</v>
      </c>
      <c r="E440" s="21">
        <v>408</v>
      </c>
      <c r="F440" s="32" t="s">
        <v>1097</v>
      </c>
      <c r="G440" s="53" t="s">
        <v>1709</v>
      </c>
      <c r="H440" s="39" t="s">
        <v>1710</v>
      </c>
      <c r="I440" s="21" t="s">
        <v>246</v>
      </c>
      <c r="J440" s="40" t="s">
        <v>1711</v>
      </c>
      <c r="K440" s="40">
        <v>10000</v>
      </c>
      <c r="L440" s="21" t="s">
        <v>57</v>
      </c>
      <c r="M440" s="41"/>
      <c r="N440" s="40">
        <v>10000</v>
      </c>
      <c r="O440" s="29"/>
      <c r="P440" s="30"/>
      <c r="Q440" s="31"/>
      <c r="R440" s="31"/>
      <c r="S440" s="31"/>
      <c r="T440" s="31"/>
      <c r="U440" s="17"/>
    </row>
    <row r="441" spans="1:21" s="18" customFormat="1" ht="99" hidden="1" customHeight="1" x14ac:dyDescent="0.35">
      <c r="A441" s="20" t="s">
        <v>223</v>
      </c>
      <c r="B441" s="21">
        <v>448</v>
      </c>
      <c r="C441" s="21" t="s">
        <v>742</v>
      </c>
      <c r="D441" s="26" t="s">
        <v>763</v>
      </c>
      <c r="E441" s="21">
        <v>337</v>
      </c>
      <c r="F441" s="32" t="s">
        <v>1712</v>
      </c>
      <c r="G441" s="53" t="s">
        <v>1713</v>
      </c>
      <c r="H441" s="54" t="s">
        <v>1714</v>
      </c>
      <c r="I441" s="26" t="s">
        <v>1510</v>
      </c>
      <c r="J441" s="27" t="s">
        <v>1511</v>
      </c>
      <c r="K441" s="27">
        <v>120000</v>
      </c>
      <c r="L441" s="21" t="s">
        <v>61</v>
      </c>
      <c r="M441" s="28">
        <v>120000</v>
      </c>
      <c r="N441" s="34">
        <v>120000</v>
      </c>
      <c r="O441" s="29" t="s">
        <v>88</v>
      </c>
      <c r="P441" s="30"/>
      <c r="Q441" s="31"/>
      <c r="R441" s="31"/>
      <c r="S441" s="31"/>
      <c r="T441" s="31"/>
      <c r="U441" s="227"/>
    </row>
    <row r="442" spans="1:21" s="262" customFormat="1" ht="99" customHeight="1" x14ac:dyDescent="0.35">
      <c r="A442" s="253" t="s">
        <v>223</v>
      </c>
      <c r="B442" s="254">
        <v>450</v>
      </c>
      <c r="C442" s="254" t="s">
        <v>692</v>
      </c>
      <c r="D442" s="254" t="s">
        <v>693</v>
      </c>
      <c r="E442" s="254">
        <v>426</v>
      </c>
      <c r="F442" s="255" t="s">
        <v>1715</v>
      </c>
      <c r="G442" s="256" t="s">
        <v>1716</v>
      </c>
      <c r="H442" s="272" t="s">
        <v>1717</v>
      </c>
      <c r="I442" s="266" t="s">
        <v>1718</v>
      </c>
      <c r="J442" s="259" t="s">
        <v>225</v>
      </c>
      <c r="K442" s="27">
        <v>4000000</v>
      </c>
      <c r="L442" s="254" t="s">
        <v>63</v>
      </c>
      <c r="M442" s="28">
        <v>2800000</v>
      </c>
      <c r="N442" s="259">
        <v>4000000</v>
      </c>
      <c r="O442" s="260" t="s">
        <v>65</v>
      </c>
      <c r="P442" s="30"/>
      <c r="Q442" s="31"/>
      <c r="R442" s="31"/>
      <c r="S442" s="31"/>
      <c r="T442" s="31"/>
      <c r="U442" s="261"/>
    </row>
    <row r="443" spans="1:21" s="262" customFormat="1" ht="99" customHeight="1" x14ac:dyDescent="0.35">
      <c r="A443" s="253" t="s">
        <v>223</v>
      </c>
      <c r="B443" s="254">
        <v>452</v>
      </c>
      <c r="C443" s="254" t="s">
        <v>692</v>
      </c>
      <c r="D443" s="266" t="s">
        <v>693</v>
      </c>
      <c r="E443" s="254">
        <v>428</v>
      </c>
      <c r="F443" s="255" t="s">
        <v>1719</v>
      </c>
      <c r="G443" s="256" t="s">
        <v>1720</v>
      </c>
      <c r="H443" s="272" t="s">
        <v>222</v>
      </c>
      <c r="I443" s="266" t="s">
        <v>223</v>
      </c>
      <c r="J443" s="259" t="s">
        <v>211</v>
      </c>
      <c r="K443" s="27">
        <v>2500000</v>
      </c>
      <c r="L443" s="254" t="s">
        <v>61</v>
      </c>
      <c r="M443" s="28">
        <v>2500000</v>
      </c>
      <c r="N443" s="259">
        <v>2500000</v>
      </c>
      <c r="O443" s="260" t="s">
        <v>88</v>
      </c>
      <c r="P443" s="30"/>
      <c r="Q443" s="31"/>
      <c r="R443" s="31" t="s">
        <v>784</v>
      </c>
      <c r="S443" s="31"/>
      <c r="T443" s="31"/>
      <c r="U443" s="261"/>
    </row>
    <row r="444" spans="1:21" s="262" customFormat="1" ht="99" customHeight="1" x14ac:dyDescent="0.35">
      <c r="A444" s="253" t="s">
        <v>223</v>
      </c>
      <c r="B444" s="266">
        <v>455</v>
      </c>
      <c r="C444" s="254" t="s">
        <v>692</v>
      </c>
      <c r="D444" s="266" t="s">
        <v>693</v>
      </c>
      <c r="E444" s="266">
        <v>428</v>
      </c>
      <c r="F444" s="255" t="s">
        <v>1719</v>
      </c>
      <c r="G444" s="256" t="s">
        <v>1721</v>
      </c>
      <c r="H444" s="272" t="s">
        <v>1722</v>
      </c>
      <c r="I444" s="266" t="s">
        <v>223</v>
      </c>
      <c r="J444" s="259" t="s">
        <v>338</v>
      </c>
      <c r="K444" s="27">
        <v>1500000</v>
      </c>
      <c r="L444" s="254" t="s">
        <v>63</v>
      </c>
      <c r="M444" s="28">
        <v>1500000</v>
      </c>
      <c r="N444" s="259">
        <v>1500000</v>
      </c>
      <c r="O444" s="260" t="s">
        <v>65</v>
      </c>
      <c r="P444" s="30"/>
      <c r="Q444" s="31"/>
      <c r="R444" s="31"/>
      <c r="S444" s="31"/>
      <c r="T444" s="31"/>
      <c r="U444" s="261"/>
    </row>
    <row r="445" spans="1:21" s="262" customFormat="1" ht="99" customHeight="1" x14ac:dyDescent="0.35">
      <c r="A445" s="253" t="s">
        <v>223</v>
      </c>
      <c r="B445" s="266">
        <v>456</v>
      </c>
      <c r="C445" s="254" t="s">
        <v>692</v>
      </c>
      <c r="D445" s="266" t="s">
        <v>693</v>
      </c>
      <c r="E445" s="266">
        <v>428</v>
      </c>
      <c r="F445" s="255" t="s">
        <v>1719</v>
      </c>
      <c r="G445" s="256" t="s">
        <v>1723</v>
      </c>
      <c r="H445" s="272" t="s">
        <v>1722</v>
      </c>
      <c r="I445" s="266" t="s">
        <v>223</v>
      </c>
      <c r="J445" s="259" t="s">
        <v>1724</v>
      </c>
      <c r="K445" s="27">
        <v>4500000</v>
      </c>
      <c r="L445" s="254" t="s">
        <v>57</v>
      </c>
      <c r="M445" s="28"/>
      <c r="N445" s="259">
        <v>3000000</v>
      </c>
      <c r="O445" s="260" t="s">
        <v>65</v>
      </c>
      <c r="P445" s="30"/>
      <c r="Q445" s="31"/>
      <c r="R445" s="31"/>
      <c r="S445" s="31"/>
      <c r="T445" s="31"/>
      <c r="U445" s="261"/>
    </row>
    <row r="446" spans="1:21" s="18" customFormat="1" ht="99" hidden="1" customHeight="1" x14ac:dyDescent="0.35">
      <c r="A446" s="20" t="s">
        <v>125</v>
      </c>
      <c r="B446" s="26">
        <v>457</v>
      </c>
      <c r="C446" s="21" t="s">
        <v>664</v>
      </c>
      <c r="D446" s="21" t="s">
        <v>673</v>
      </c>
      <c r="E446" s="26">
        <v>71</v>
      </c>
      <c r="F446" s="32" t="s">
        <v>1453</v>
      </c>
      <c r="G446" s="33" t="s">
        <v>1725</v>
      </c>
      <c r="H446" s="39" t="s">
        <v>1726</v>
      </c>
      <c r="I446" s="21" t="s">
        <v>125</v>
      </c>
      <c r="J446" s="40" t="s">
        <v>1727</v>
      </c>
      <c r="K446" s="40">
        <v>4500000</v>
      </c>
      <c r="L446" s="21" t="s">
        <v>63</v>
      </c>
      <c r="M446" s="41">
        <v>3150000</v>
      </c>
      <c r="N446" s="40">
        <v>4500000</v>
      </c>
      <c r="O446" s="29" t="s">
        <v>65</v>
      </c>
      <c r="P446" s="30"/>
      <c r="Q446" s="31" t="s">
        <v>672</v>
      </c>
      <c r="R446" s="31"/>
      <c r="S446" s="31"/>
      <c r="T446" s="31"/>
      <c r="U446" s="227"/>
    </row>
    <row r="447" spans="1:21" s="18" customFormat="1" ht="99" hidden="1" customHeight="1" x14ac:dyDescent="0.35">
      <c r="A447" s="20" t="s">
        <v>125</v>
      </c>
      <c r="B447" s="26">
        <v>458</v>
      </c>
      <c r="C447" s="21" t="s">
        <v>664</v>
      </c>
      <c r="D447" s="21" t="s">
        <v>665</v>
      </c>
      <c r="E447" s="26">
        <v>85</v>
      </c>
      <c r="F447" s="33" t="s">
        <v>805</v>
      </c>
      <c r="G447" s="33" t="s">
        <v>1728</v>
      </c>
      <c r="H447" s="39" t="s">
        <v>1729</v>
      </c>
      <c r="I447" s="21" t="s">
        <v>125</v>
      </c>
      <c r="J447" s="40" t="s">
        <v>351</v>
      </c>
      <c r="K447" s="40">
        <v>2000000</v>
      </c>
      <c r="L447" s="21" t="s">
        <v>63</v>
      </c>
      <c r="M447" s="41">
        <v>1400000</v>
      </c>
      <c r="N447" s="40">
        <v>2000000</v>
      </c>
      <c r="O447" s="29" t="s">
        <v>65</v>
      </c>
      <c r="P447" s="30" t="s">
        <v>671</v>
      </c>
      <c r="Q447" s="31" t="s">
        <v>672</v>
      </c>
      <c r="R447" s="31"/>
      <c r="S447" s="31"/>
      <c r="T447" s="31"/>
      <c r="U447" s="227"/>
    </row>
    <row r="448" spans="1:21" s="18" customFormat="1" ht="99" hidden="1" customHeight="1" x14ac:dyDescent="0.35">
      <c r="A448" s="20" t="s">
        <v>125</v>
      </c>
      <c r="B448" s="26">
        <v>460</v>
      </c>
      <c r="C448" s="21" t="s">
        <v>664</v>
      </c>
      <c r="D448" s="21" t="s">
        <v>665</v>
      </c>
      <c r="E448" s="26">
        <v>86</v>
      </c>
      <c r="F448" s="33" t="s">
        <v>817</v>
      </c>
      <c r="G448" s="33" t="s">
        <v>1730</v>
      </c>
      <c r="H448" s="39" t="s">
        <v>1731</v>
      </c>
      <c r="I448" s="21" t="s">
        <v>125</v>
      </c>
      <c r="J448" s="40" t="s">
        <v>1732</v>
      </c>
      <c r="K448" s="40">
        <v>1350000</v>
      </c>
      <c r="L448" s="21" t="s">
        <v>63</v>
      </c>
      <c r="M448" s="41">
        <v>944999.99999999988</v>
      </c>
      <c r="N448" s="40">
        <v>1350000</v>
      </c>
      <c r="O448" s="29" t="s">
        <v>65</v>
      </c>
      <c r="P448" s="30"/>
      <c r="Q448" s="31" t="s">
        <v>672</v>
      </c>
      <c r="R448" s="31"/>
      <c r="S448" s="31"/>
      <c r="T448" s="31"/>
      <c r="U448" s="227"/>
    </row>
    <row r="449" spans="1:21" s="18" customFormat="1" ht="99" hidden="1" customHeight="1" x14ac:dyDescent="0.35">
      <c r="A449" s="20" t="s">
        <v>125</v>
      </c>
      <c r="B449" s="26">
        <v>461</v>
      </c>
      <c r="C449" s="21" t="s">
        <v>664</v>
      </c>
      <c r="D449" s="21" t="s">
        <v>665</v>
      </c>
      <c r="E449" s="26">
        <v>87</v>
      </c>
      <c r="F449" s="33" t="s">
        <v>666</v>
      </c>
      <c r="G449" s="33" t="s">
        <v>1733</v>
      </c>
      <c r="H449" s="39" t="s">
        <v>1734</v>
      </c>
      <c r="I449" s="21" t="s">
        <v>125</v>
      </c>
      <c r="J449" s="40" t="s">
        <v>1735</v>
      </c>
      <c r="K449" s="40">
        <v>6000000</v>
      </c>
      <c r="L449" s="21" t="s">
        <v>63</v>
      </c>
      <c r="M449" s="41"/>
      <c r="N449" s="27">
        <v>6000000</v>
      </c>
      <c r="O449" s="29" t="s">
        <v>65</v>
      </c>
      <c r="P449" s="30" t="s">
        <v>671</v>
      </c>
      <c r="Q449" s="31" t="s">
        <v>672</v>
      </c>
      <c r="R449" s="31"/>
      <c r="S449" s="31"/>
      <c r="T449" s="31"/>
      <c r="U449" s="227"/>
    </row>
    <row r="450" spans="1:21" s="18" customFormat="1" ht="99" hidden="1" customHeight="1" x14ac:dyDescent="0.35">
      <c r="A450" s="20" t="s">
        <v>125</v>
      </c>
      <c r="B450" s="26">
        <v>462</v>
      </c>
      <c r="C450" s="21" t="s">
        <v>664</v>
      </c>
      <c r="D450" s="21" t="s">
        <v>665</v>
      </c>
      <c r="E450" s="26">
        <v>89</v>
      </c>
      <c r="F450" s="33" t="s">
        <v>850</v>
      </c>
      <c r="G450" s="33" t="s">
        <v>1736</v>
      </c>
      <c r="H450" s="39" t="s">
        <v>1737</v>
      </c>
      <c r="I450" s="21" t="s">
        <v>1738</v>
      </c>
      <c r="J450" s="40" t="s">
        <v>808</v>
      </c>
      <c r="K450" s="40">
        <v>2886191</v>
      </c>
      <c r="L450" s="21" t="s">
        <v>57</v>
      </c>
      <c r="M450" s="41"/>
      <c r="N450" s="40">
        <v>2886191</v>
      </c>
      <c r="O450" s="29" t="s">
        <v>65</v>
      </c>
      <c r="P450" s="30" t="s">
        <v>671</v>
      </c>
      <c r="Q450" s="31" t="s">
        <v>672</v>
      </c>
      <c r="R450" s="31"/>
      <c r="S450" s="31"/>
      <c r="T450" s="31"/>
      <c r="U450" s="227"/>
    </row>
    <row r="451" spans="1:21" s="18" customFormat="1" ht="99" hidden="1" customHeight="1" x14ac:dyDescent="0.35">
      <c r="A451" s="20" t="s">
        <v>125</v>
      </c>
      <c r="B451" s="26">
        <v>463</v>
      </c>
      <c r="C451" s="21" t="s">
        <v>664</v>
      </c>
      <c r="D451" s="21" t="s">
        <v>665</v>
      </c>
      <c r="E451" s="26">
        <v>89</v>
      </c>
      <c r="F451" s="33" t="s">
        <v>850</v>
      </c>
      <c r="G451" s="33" t="s">
        <v>1739</v>
      </c>
      <c r="H451" s="39" t="s">
        <v>1740</v>
      </c>
      <c r="I451" s="21" t="s">
        <v>1647</v>
      </c>
      <c r="J451" s="40" t="s">
        <v>1741</v>
      </c>
      <c r="K451" s="40">
        <v>2000000</v>
      </c>
      <c r="L451" s="21" t="s">
        <v>63</v>
      </c>
      <c r="M451" s="41">
        <v>1400000</v>
      </c>
      <c r="N451" s="40">
        <v>2000000</v>
      </c>
      <c r="O451" s="29" t="s">
        <v>65</v>
      </c>
      <c r="P451" s="30" t="s">
        <v>671</v>
      </c>
      <c r="Q451" s="31" t="s">
        <v>672</v>
      </c>
      <c r="R451" s="31"/>
      <c r="S451" s="31"/>
      <c r="T451" s="31"/>
      <c r="U451" s="227"/>
    </row>
    <row r="452" spans="1:21" s="18" customFormat="1" ht="99" hidden="1" customHeight="1" x14ac:dyDescent="0.35">
      <c r="A452" s="20" t="s">
        <v>125</v>
      </c>
      <c r="B452" s="26">
        <v>464</v>
      </c>
      <c r="C452" s="21" t="s">
        <v>664</v>
      </c>
      <c r="D452" s="26" t="s">
        <v>872</v>
      </c>
      <c r="E452" s="26">
        <v>101</v>
      </c>
      <c r="F452" s="33" t="s">
        <v>873</v>
      </c>
      <c r="G452" s="33" t="s">
        <v>1742</v>
      </c>
      <c r="H452" s="39" t="s">
        <v>1743</v>
      </c>
      <c r="I452" s="21" t="s">
        <v>125</v>
      </c>
      <c r="J452" s="40" t="s">
        <v>1744</v>
      </c>
      <c r="K452" s="52">
        <v>23641242.548993174</v>
      </c>
      <c r="L452" s="21" t="s">
        <v>63</v>
      </c>
      <c r="M452" s="41">
        <v>16548869.78429522</v>
      </c>
      <c r="N452" s="52">
        <v>21000000</v>
      </c>
      <c r="O452" s="29" t="s">
        <v>65</v>
      </c>
      <c r="P452" s="30" t="s">
        <v>913</v>
      </c>
      <c r="Q452" s="31" t="s">
        <v>672</v>
      </c>
      <c r="R452" s="31"/>
      <c r="S452" s="31"/>
      <c r="T452" s="31"/>
      <c r="U452" s="227"/>
    </row>
    <row r="453" spans="1:21" s="18" customFormat="1" ht="99" hidden="1" customHeight="1" x14ac:dyDescent="0.35">
      <c r="A453" s="44" t="s">
        <v>125</v>
      </c>
      <c r="B453" s="21">
        <v>476</v>
      </c>
      <c r="C453" s="21" t="s">
        <v>692</v>
      </c>
      <c r="D453" s="21" t="s">
        <v>1096</v>
      </c>
      <c r="E453" s="21">
        <v>408</v>
      </c>
      <c r="F453" s="32" t="s">
        <v>1097</v>
      </c>
      <c r="G453" s="53" t="s">
        <v>1745</v>
      </c>
      <c r="H453" s="39" t="s">
        <v>1746</v>
      </c>
      <c r="I453" s="21" t="s">
        <v>125</v>
      </c>
      <c r="J453" s="21"/>
      <c r="K453" s="21">
        <v>5000000</v>
      </c>
      <c r="L453" s="21" t="s">
        <v>63</v>
      </c>
      <c r="M453" s="82">
        <v>3500000</v>
      </c>
      <c r="N453" s="21">
        <v>1600000</v>
      </c>
      <c r="O453" s="65" t="s">
        <v>65</v>
      </c>
      <c r="P453" s="66"/>
      <c r="Q453" s="67"/>
      <c r="R453" s="67"/>
      <c r="S453" s="67"/>
      <c r="T453" s="67"/>
      <c r="U453" s="227"/>
    </row>
    <row r="454" spans="1:21" s="18" customFormat="1" ht="99" hidden="1" customHeight="1" x14ac:dyDescent="0.35">
      <c r="A454" s="20" t="s">
        <v>125</v>
      </c>
      <c r="B454" s="21">
        <v>477</v>
      </c>
      <c r="C454" s="21" t="s">
        <v>692</v>
      </c>
      <c r="D454" s="21" t="s">
        <v>1096</v>
      </c>
      <c r="E454" s="21">
        <v>408</v>
      </c>
      <c r="F454" s="32" t="s">
        <v>1097</v>
      </c>
      <c r="G454" s="53" t="s">
        <v>1747</v>
      </c>
      <c r="H454" s="39" t="s">
        <v>1748</v>
      </c>
      <c r="I454" s="21" t="s">
        <v>125</v>
      </c>
      <c r="J454" s="21" t="s">
        <v>1637</v>
      </c>
      <c r="K454" s="21">
        <v>18000000</v>
      </c>
      <c r="L454" s="21" t="s">
        <v>63</v>
      </c>
      <c r="M454" s="82">
        <v>12600000</v>
      </c>
      <c r="N454" s="21">
        <v>6000000</v>
      </c>
      <c r="O454" s="65" t="s">
        <v>65</v>
      </c>
      <c r="P454" s="66"/>
      <c r="Q454" s="67" t="s">
        <v>672</v>
      </c>
      <c r="R454" s="67"/>
      <c r="S454" s="67"/>
      <c r="T454" s="67"/>
      <c r="U454" s="227"/>
    </row>
    <row r="455" spans="1:21" ht="99" hidden="1" customHeight="1" x14ac:dyDescent="0.35">
      <c r="A455" s="20" t="s">
        <v>308</v>
      </c>
      <c r="B455" s="21">
        <v>266</v>
      </c>
      <c r="C455" s="21" t="s">
        <v>692</v>
      </c>
      <c r="D455" s="21" t="s">
        <v>1096</v>
      </c>
      <c r="E455" s="21">
        <v>410</v>
      </c>
      <c r="F455" s="32" t="s">
        <v>1225</v>
      </c>
      <c r="G455" s="80" t="s">
        <v>1749</v>
      </c>
      <c r="H455" s="83" t="s">
        <v>1259</v>
      </c>
      <c r="I455" s="21" t="s">
        <v>1260</v>
      </c>
      <c r="J455" s="40" t="s">
        <v>86</v>
      </c>
      <c r="K455" s="40">
        <v>100000000</v>
      </c>
      <c r="L455" s="21" t="s">
        <v>57</v>
      </c>
      <c r="M455" s="41"/>
      <c r="N455" s="27">
        <v>40000000</v>
      </c>
      <c r="O455" s="29" t="s">
        <v>1750</v>
      </c>
      <c r="P455" s="30"/>
      <c r="Q455" s="31"/>
      <c r="R455" s="31"/>
      <c r="S455" s="31"/>
      <c r="T455" s="31"/>
      <c r="U455" s="17"/>
    </row>
    <row r="456" spans="1:21" s="18" customFormat="1" ht="99" hidden="1" customHeight="1" x14ac:dyDescent="0.35">
      <c r="A456" s="20" t="s">
        <v>125</v>
      </c>
      <c r="B456" s="26">
        <v>478</v>
      </c>
      <c r="C456" s="21" t="s">
        <v>664</v>
      </c>
      <c r="D456" s="26" t="s">
        <v>921</v>
      </c>
      <c r="E456" s="26">
        <v>117</v>
      </c>
      <c r="F456" s="33" t="s">
        <v>1751</v>
      </c>
      <c r="G456" s="33" t="s">
        <v>1752</v>
      </c>
      <c r="H456" s="39" t="s">
        <v>1753</v>
      </c>
      <c r="I456" s="21" t="s">
        <v>125</v>
      </c>
      <c r="J456" s="40" t="s">
        <v>1754</v>
      </c>
      <c r="K456" s="40">
        <v>1700000</v>
      </c>
      <c r="L456" s="21" t="s">
        <v>63</v>
      </c>
      <c r="M456" s="41" t="s">
        <v>1755</v>
      </c>
      <c r="N456" s="40">
        <v>1700000</v>
      </c>
      <c r="O456" s="29" t="s">
        <v>65</v>
      </c>
      <c r="P456" s="30"/>
      <c r="Q456" s="31"/>
      <c r="R456" s="31"/>
      <c r="S456" s="31"/>
      <c r="T456" s="31"/>
      <c r="U456" s="227"/>
    </row>
    <row r="457" spans="1:21" s="262" customFormat="1" ht="99" customHeight="1" x14ac:dyDescent="0.35">
      <c r="A457" s="253" t="s">
        <v>125</v>
      </c>
      <c r="B457" s="266">
        <v>479</v>
      </c>
      <c r="C457" s="254" t="s">
        <v>664</v>
      </c>
      <c r="D457" s="266" t="s">
        <v>921</v>
      </c>
      <c r="E457" s="266">
        <v>117</v>
      </c>
      <c r="F457" s="268" t="s">
        <v>1751</v>
      </c>
      <c r="G457" s="268" t="s">
        <v>1756</v>
      </c>
      <c r="H457" s="270" t="s">
        <v>1757</v>
      </c>
      <c r="I457" s="254" t="s">
        <v>1758</v>
      </c>
      <c r="J457" s="258" t="s">
        <v>1732</v>
      </c>
      <c r="K457" s="40">
        <v>110000000</v>
      </c>
      <c r="L457" s="254" t="s">
        <v>63</v>
      </c>
      <c r="M457" s="41">
        <v>77000000</v>
      </c>
      <c r="N457" s="259">
        <v>115000000</v>
      </c>
      <c r="O457" s="260" t="s">
        <v>65</v>
      </c>
      <c r="P457" s="30"/>
      <c r="Q457" s="31" t="s">
        <v>672</v>
      </c>
      <c r="R457" s="31"/>
      <c r="S457" s="31"/>
      <c r="T457" s="31"/>
      <c r="U457" s="261"/>
    </row>
    <row r="458" spans="1:21" s="18" customFormat="1" ht="99" hidden="1" customHeight="1" x14ac:dyDescent="0.35">
      <c r="A458" s="20" t="s">
        <v>125</v>
      </c>
      <c r="B458" s="26">
        <v>481</v>
      </c>
      <c r="C458" s="21" t="s">
        <v>664</v>
      </c>
      <c r="D458" s="26" t="s">
        <v>921</v>
      </c>
      <c r="E458" s="26">
        <v>117</v>
      </c>
      <c r="F458" s="33" t="s">
        <v>1751</v>
      </c>
      <c r="G458" s="33" t="s">
        <v>1759</v>
      </c>
      <c r="H458" s="39" t="s">
        <v>1760</v>
      </c>
      <c r="I458" s="21" t="s">
        <v>125</v>
      </c>
      <c r="J458" s="40" t="s">
        <v>1761</v>
      </c>
      <c r="K458" s="40">
        <v>4893048</v>
      </c>
      <c r="L458" s="21" t="s">
        <v>57</v>
      </c>
      <c r="M458" s="41"/>
      <c r="N458" s="40">
        <v>4893048</v>
      </c>
      <c r="O458" s="29" t="s">
        <v>65</v>
      </c>
      <c r="P458" s="30"/>
      <c r="Q458" s="31" t="s">
        <v>672</v>
      </c>
      <c r="R458" s="31"/>
      <c r="S458" s="31"/>
      <c r="T458" s="31"/>
      <c r="U458" s="227"/>
    </row>
    <row r="459" spans="1:21" s="18" customFormat="1" ht="99" hidden="1" customHeight="1" x14ac:dyDescent="0.35">
      <c r="A459" s="20" t="s">
        <v>125</v>
      </c>
      <c r="B459" s="26">
        <v>482</v>
      </c>
      <c r="C459" s="21" t="s">
        <v>664</v>
      </c>
      <c r="D459" s="21" t="s">
        <v>665</v>
      </c>
      <c r="E459" s="26">
        <v>87</v>
      </c>
      <c r="F459" s="33" t="s">
        <v>666</v>
      </c>
      <c r="G459" s="33" t="s">
        <v>1762</v>
      </c>
      <c r="H459" s="39" t="s">
        <v>1760</v>
      </c>
      <c r="I459" s="21" t="s">
        <v>125</v>
      </c>
      <c r="J459" s="40" t="s">
        <v>1763</v>
      </c>
      <c r="K459" s="40">
        <v>6863872</v>
      </c>
      <c r="L459" s="21" t="s">
        <v>57</v>
      </c>
      <c r="M459" s="41"/>
      <c r="N459" s="40">
        <v>6863872</v>
      </c>
      <c r="O459" s="29" t="s">
        <v>65</v>
      </c>
      <c r="P459" s="30" t="s">
        <v>671</v>
      </c>
      <c r="Q459" s="31" t="s">
        <v>672</v>
      </c>
      <c r="R459" s="31"/>
      <c r="S459" s="31"/>
      <c r="T459" s="31"/>
      <c r="U459" s="227"/>
    </row>
    <row r="460" spans="1:21" ht="99" hidden="1" customHeight="1" x14ac:dyDescent="0.35">
      <c r="A460" s="20" t="s">
        <v>308</v>
      </c>
      <c r="B460" s="21">
        <v>254</v>
      </c>
      <c r="C460" s="21" t="s">
        <v>692</v>
      </c>
      <c r="D460" s="21" t="s">
        <v>1096</v>
      </c>
      <c r="E460" s="21">
        <v>411</v>
      </c>
      <c r="F460" s="32" t="s">
        <v>1231</v>
      </c>
      <c r="G460" s="53" t="s">
        <v>1764</v>
      </c>
      <c r="H460" s="39" t="s">
        <v>1227</v>
      </c>
      <c r="I460" s="21" t="s">
        <v>1765</v>
      </c>
      <c r="J460" s="21" t="s">
        <v>1766</v>
      </c>
      <c r="K460" s="40">
        <v>12382000</v>
      </c>
      <c r="L460" s="21" t="s">
        <v>57</v>
      </c>
      <c r="M460" s="41"/>
      <c r="N460" s="27">
        <v>6191000</v>
      </c>
      <c r="O460" s="29"/>
      <c r="P460" s="30"/>
      <c r="Q460" s="31"/>
      <c r="R460" s="31"/>
      <c r="S460" s="31"/>
      <c r="T460" s="31"/>
      <c r="U460" s="17"/>
    </row>
    <row r="461" spans="1:21" ht="99" hidden="1" customHeight="1" x14ac:dyDescent="0.35">
      <c r="A461" s="20" t="s">
        <v>308</v>
      </c>
      <c r="B461" s="21">
        <v>255</v>
      </c>
      <c r="C461" s="21" t="s">
        <v>692</v>
      </c>
      <c r="D461" s="21" t="s">
        <v>1096</v>
      </c>
      <c r="E461" s="21">
        <v>411</v>
      </c>
      <c r="F461" s="32" t="s">
        <v>1231</v>
      </c>
      <c r="G461" s="53" t="s">
        <v>1767</v>
      </c>
      <c r="H461" s="39" t="s">
        <v>1227</v>
      </c>
      <c r="I461" s="21" t="s">
        <v>1768</v>
      </c>
      <c r="J461" s="21" t="s">
        <v>1769</v>
      </c>
      <c r="K461" s="40">
        <v>45500000</v>
      </c>
      <c r="L461" s="21" t="s">
        <v>57</v>
      </c>
      <c r="M461" s="41"/>
      <c r="N461" s="27">
        <v>11375000</v>
      </c>
      <c r="O461" s="29"/>
      <c r="P461" s="30"/>
      <c r="Q461" s="31" t="s">
        <v>672</v>
      </c>
      <c r="R461" s="31"/>
      <c r="S461" s="31"/>
      <c r="T461" s="31"/>
      <c r="U461" s="17"/>
    </row>
    <row r="462" spans="1:21" ht="99" hidden="1" customHeight="1" x14ac:dyDescent="0.35">
      <c r="A462" s="20" t="s">
        <v>246</v>
      </c>
      <c r="B462" s="21">
        <v>5</v>
      </c>
      <c r="C462" s="21" t="s">
        <v>692</v>
      </c>
      <c r="D462" s="21" t="s">
        <v>693</v>
      </c>
      <c r="E462" s="21">
        <v>426</v>
      </c>
      <c r="F462" s="32" t="s">
        <v>1715</v>
      </c>
      <c r="G462" s="53" t="s">
        <v>1770</v>
      </c>
      <c r="H462" s="39" t="s">
        <v>1771</v>
      </c>
      <c r="I462" s="21" t="s">
        <v>246</v>
      </c>
      <c r="J462" s="40" t="s">
        <v>1772</v>
      </c>
      <c r="K462" s="40">
        <v>15645000</v>
      </c>
      <c r="L462" s="21" t="s">
        <v>57</v>
      </c>
      <c r="M462" s="47"/>
      <c r="N462" s="27">
        <v>7822500</v>
      </c>
      <c r="O462" s="29"/>
      <c r="P462" s="30"/>
      <c r="Q462" s="31"/>
      <c r="R462" s="31"/>
      <c r="S462" s="31"/>
      <c r="T462" s="31"/>
      <c r="U462" s="17"/>
    </row>
    <row r="463" spans="1:21" ht="99" hidden="1" customHeight="1" x14ac:dyDescent="0.35">
      <c r="A463" s="20" t="s">
        <v>246</v>
      </c>
      <c r="B463" s="21">
        <v>6</v>
      </c>
      <c r="C463" s="21" t="s">
        <v>692</v>
      </c>
      <c r="D463" s="21" t="s">
        <v>693</v>
      </c>
      <c r="E463" s="21">
        <v>426</v>
      </c>
      <c r="F463" s="32" t="s">
        <v>1715</v>
      </c>
      <c r="G463" s="53" t="s">
        <v>1773</v>
      </c>
      <c r="H463" s="39" t="s">
        <v>1771</v>
      </c>
      <c r="I463" s="21" t="s">
        <v>246</v>
      </c>
      <c r="J463" s="40" t="s">
        <v>1772</v>
      </c>
      <c r="K463" s="40">
        <v>2744000</v>
      </c>
      <c r="L463" s="21" t="s">
        <v>57</v>
      </c>
      <c r="M463" s="47"/>
      <c r="N463" s="40">
        <v>2744000</v>
      </c>
      <c r="O463" s="29"/>
      <c r="P463" s="30"/>
      <c r="Q463" s="31"/>
      <c r="R463" s="31"/>
      <c r="S463" s="31"/>
      <c r="T463" s="31"/>
      <c r="U463" s="17"/>
    </row>
    <row r="464" spans="1:21" s="18" customFormat="1" ht="99" hidden="1" customHeight="1" x14ac:dyDescent="0.35">
      <c r="A464" s="20" t="s">
        <v>125</v>
      </c>
      <c r="B464" s="26">
        <v>483</v>
      </c>
      <c r="C464" s="21" t="s">
        <v>664</v>
      </c>
      <c r="D464" s="26" t="s">
        <v>921</v>
      </c>
      <c r="E464" s="26">
        <v>117</v>
      </c>
      <c r="F464" s="33" t="s">
        <v>1751</v>
      </c>
      <c r="G464" s="33" t="s">
        <v>1774</v>
      </c>
      <c r="H464" s="39" t="s">
        <v>1760</v>
      </c>
      <c r="I464" s="21" t="s">
        <v>125</v>
      </c>
      <c r="J464" s="40" t="s">
        <v>1775</v>
      </c>
      <c r="K464" s="40">
        <v>391712</v>
      </c>
      <c r="L464" s="21" t="s">
        <v>57</v>
      </c>
      <c r="M464" s="41"/>
      <c r="N464" s="40">
        <v>391712</v>
      </c>
      <c r="O464" s="29" t="s">
        <v>65</v>
      </c>
      <c r="P464" s="30"/>
      <c r="Q464" s="31" t="s">
        <v>672</v>
      </c>
      <c r="R464" s="31"/>
      <c r="S464" s="31"/>
      <c r="T464" s="31"/>
      <c r="U464" s="227"/>
    </row>
    <row r="465" spans="1:21" ht="99" hidden="1" customHeight="1" x14ac:dyDescent="0.35">
      <c r="A465" s="20" t="s">
        <v>223</v>
      </c>
      <c r="B465" s="21">
        <v>451</v>
      </c>
      <c r="C465" s="21" t="s">
        <v>692</v>
      </c>
      <c r="D465" s="26" t="s">
        <v>693</v>
      </c>
      <c r="E465" s="21">
        <v>426</v>
      </c>
      <c r="F465" s="32" t="s">
        <v>1715</v>
      </c>
      <c r="G465" s="53" t="s">
        <v>1776</v>
      </c>
      <c r="H465" s="25" t="s">
        <v>1777</v>
      </c>
      <c r="I465" s="26" t="s">
        <v>1778</v>
      </c>
      <c r="J465" s="27" t="s">
        <v>1779</v>
      </c>
      <c r="K465" s="27">
        <v>3000000</v>
      </c>
      <c r="L465" s="21" t="s">
        <v>57</v>
      </c>
      <c r="M465" s="28"/>
      <c r="N465" s="27">
        <v>750000</v>
      </c>
      <c r="O465" s="29"/>
      <c r="P465" s="30"/>
      <c r="Q465" s="31"/>
      <c r="R465" s="31"/>
      <c r="S465" s="31"/>
      <c r="T465" s="31"/>
      <c r="U465" s="17"/>
    </row>
    <row r="466" spans="1:21" s="18" customFormat="1" ht="99" hidden="1" customHeight="1" x14ac:dyDescent="0.35">
      <c r="A466" s="20" t="s">
        <v>125</v>
      </c>
      <c r="B466" s="26">
        <v>484</v>
      </c>
      <c r="C466" s="21" t="s">
        <v>664</v>
      </c>
      <c r="D466" s="26" t="s">
        <v>921</v>
      </c>
      <c r="E466" s="26">
        <v>117</v>
      </c>
      <c r="F466" s="33" t="s">
        <v>1751</v>
      </c>
      <c r="G466" s="33" t="s">
        <v>1780</v>
      </c>
      <c r="H466" s="39" t="s">
        <v>1781</v>
      </c>
      <c r="I466" s="21" t="s">
        <v>125</v>
      </c>
      <c r="J466" s="40" t="s">
        <v>1782</v>
      </c>
      <c r="K466" s="40">
        <v>2000000</v>
      </c>
      <c r="L466" s="21" t="s">
        <v>57</v>
      </c>
      <c r="M466" s="41"/>
      <c r="N466" s="40">
        <v>2000000</v>
      </c>
      <c r="O466" s="29" t="s">
        <v>65</v>
      </c>
      <c r="P466" s="30"/>
      <c r="Q466" s="31"/>
      <c r="R466" s="31"/>
      <c r="S466" s="31"/>
      <c r="T466" s="31"/>
      <c r="U466" s="227"/>
    </row>
    <row r="467" spans="1:21" ht="99" hidden="1" customHeight="1" x14ac:dyDescent="0.35">
      <c r="A467" s="20" t="s">
        <v>816</v>
      </c>
      <c r="B467" s="26">
        <v>130</v>
      </c>
      <c r="C467" s="21" t="s">
        <v>692</v>
      </c>
      <c r="D467" s="26" t="s">
        <v>693</v>
      </c>
      <c r="E467" s="26">
        <v>428</v>
      </c>
      <c r="F467" s="32" t="s">
        <v>1719</v>
      </c>
      <c r="G467" s="53" t="s">
        <v>1783</v>
      </c>
      <c r="H467" s="39" t="s">
        <v>1784</v>
      </c>
      <c r="I467" s="21" t="s">
        <v>820</v>
      </c>
      <c r="J467" s="40" t="s">
        <v>1785</v>
      </c>
      <c r="K467" s="46">
        <v>49913032</v>
      </c>
      <c r="L467" s="21" t="s">
        <v>57</v>
      </c>
      <c r="M467" s="41"/>
      <c r="N467" s="46">
        <v>49913032</v>
      </c>
      <c r="O467" s="29"/>
      <c r="P467" s="30"/>
      <c r="Q467" s="31" t="s">
        <v>672</v>
      </c>
      <c r="R467" s="31"/>
      <c r="S467" s="31"/>
      <c r="T467" s="31"/>
      <c r="U467" s="17"/>
    </row>
    <row r="468" spans="1:21" ht="99" hidden="1" customHeight="1" x14ac:dyDescent="0.35">
      <c r="A468" s="20" t="s">
        <v>223</v>
      </c>
      <c r="B468" s="26">
        <v>449</v>
      </c>
      <c r="C468" s="21" t="s">
        <v>692</v>
      </c>
      <c r="D468" s="26" t="s">
        <v>693</v>
      </c>
      <c r="E468" s="26">
        <v>428</v>
      </c>
      <c r="F468" s="32" t="s">
        <v>1719</v>
      </c>
      <c r="G468" s="53" t="s">
        <v>1786</v>
      </c>
      <c r="H468" s="39" t="s">
        <v>1787</v>
      </c>
      <c r="I468" s="26" t="s">
        <v>223</v>
      </c>
      <c r="J468" s="27" t="s">
        <v>1788</v>
      </c>
      <c r="K468" s="27">
        <v>750000</v>
      </c>
      <c r="L468" s="21" t="s">
        <v>57</v>
      </c>
      <c r="M468" s="28"/>
      <c r="N468" s="27">
        <v>187500</v>
      </c>
      <c r="O468" s="29"/>
      <c r="P468" s="30"/>
      <c r="Q468" s="31" t="s">
        <v>672</v>
      </c>
      <c r="R468" s="31"/>
      <c r="S468" s="31"/>
      <c r="T468" s="31"/>
      <c r="U468" s="17"/>
    </row>
    <row r="469" spans="1:21" s="18" customFormat="1" ht="99" hidden="1" customHeight="1" x14ac:dyDescent="0.35">
      <c r="A469" s="20" t="s">
        <v>125</v>
      </c>
      <c r="B469" s="26">
        <v>485</v>
      </c>
      <c r="C469" s="21" t="s">
        <v>664</v>
      </c>
      <c r="D469" s="21" t="s">
        <v>921</v>
      </c>
      <c r="E469" s="26">
        <v>117</v>
      </c>
      <c r="F469" s="33" t="s">
        <v>1751</v>
      </c>
      <c r="G469" s="33" t="s">
        <v>1789</v>
      </c>
      <c r="H469" s="39" t="s">
        <v>1790</v>
      </c>
      <c r="I469" s="21" t="s">
        <v>125</v>
      </c>
      <c r="J469" s="40" t="s">
        <v>1791</v>
      </c>
      <c r="K469" s="40">
        <v>35385000</v>
      </c>
      <c r="L469" s="21" t="s">
        <v>62</v>
      </c>
      <c r="M469" s="41">
        <v>24769500</v>
      </c>
      <c r="N469" s="27">
        <v>30000000</v>
      </c>
      <c r="O469" s="29" t="s">
        <v>65</v>
      </c>
      <c r="P469" s="30"/>
      <c r="Q469" s="31" t="s">
        <v>672</v>
      </c>
      <c r="R469" s="31"/>
      <c r="S469" s="31"/>
      <c r="T469" s="31"/>
      <c r="U469" s="227"/>
    </row>
    <row r="470" spans="1:21" ht="99" hidden="1" customHeight="1" x14ac:dyDescent="0.35">
      <c r="A470" s="20" t="s">
        <v>223</v>
      </c>
      <c r="B470" s="21">
        <v>452.1</v>
      </c>
      <c r="C470" s="21" t="s">
        <v>692</v>
      </c>
      <c r="D470" s="26" t="s">
        <v>693</v>
      </c>
      <c r="E470" s="21">
        <v>428</v>
      </c>
      <c r="F470" s="32" t="s">
        <v>1719</v>
      </c>
      <c r="G470" s="53" t="s">
        <v>1792</v>
      </c>
      <c r="H470" s="25" t="s">
        <v>222</v>
      </c>
      <c r="I470" s="26" t="s">
        <v>223</v>
      </c>
      <c r="J470" s="27" t="s">
        <v>211</v>
      </c>
      <c r="K470" s="27">
        <v>500000</v>
      </c>
      <c r="L470" s="21" t="s">
        <v>57</v>
      </c>
      <c r="M470" s="28"/>
      <c r="N470" s="27">
        <v>250000</v>
      </c>
      <c r="O470" s="29"/>
      <c r="P470" s="30"/>
      <c r="Q470" s="31"/>
      <c r="R470" s="31"/>
      <c r="S470" s="31"/>
      <c r="T470" s="31"/>
      <c r="U470" s="17"/>
    </row>
    <row r="471" spans="1:21" ht="99" hidden="1" customHeight="1" x14ac:dyDescent="0.35">
      <c r="A471" s="20" t="s">
        <v>223</v>
      </c>
      <c r="B471" s="26">
        <v>453</v>
      </c>
      <c r="C471" s="21" t="s">
        <v>692</v>
      </c>
      <c r="D471" s="26" t="s">
        <v>693</v>
      </c>
      <c r="E471" s="26">
        <v>428</v>
      </c>
      <c r="F471" s="32" t="s">
        <v>1719</v>
      </c>
      <c r="G471" s="53" t="s">
        <v>1793</v>
      </c>
      <c r="H471" s="25" t="s">
        <v>1794</v>
      </c>
      <c r="I471" s="26" t="s">
        <v>223</v>
      </c>
      <c r="J471" s="27" t="s">
        <v>1107</v>
      </c>
      <c r="K471" s="27">
        <v>8000000</v>
      </c>
      <c r="L471" s="21" t="s">
        <v>57</v>
      </c>
      <c r="M471" s="28"/>
      <c r="N471" s="27">
        <v>4000000</v>
      </c>
      <c r="O471" s="29"/>
      <c r="P471" s="30"/>
      <c r="Q471" s="31"/>
      <c r="R471" s="31"/>
      <c r="S471" s="31"/>
      <c r="T471" s="31"/>
      <c r="U471" s="17"/>
    </row>
    <row r="472" spans="1:21" ht="99" hidden="1" customHeight="1" x14ac:dyDescent="0.35">
      <c r="A472" s="20" t="s">
        <v>223</v>
      </c>
      <c r="B472" s="26">
        <v>453</v>
      </c>
      <c r="C472" s="21" t="s">
        <v>692</v>
      </c>
      <c r="D472" s="26" t="s">
        <v>693</v>
      </c>
      <c r="E472" s="26">
        <v>428</v>
      </c>
      <c r="F472" s="32" t="s">
        <v>1719</v>
      </c>
      <c r="G472" s="53" t="s">
        <v>1795</v>
      </c>
      <c r="H472" s="25" t="s">
        <v>1794</v>
      </c>
      <c r="I472" s="26" t="s">
        <v>223</v>
      </c>
      <c r="J472" s="27" t="s">
        <v>1107</v>
      </c>
      <c r="K472" s="27">
        <v>2000000</v>
      </c>
      <c r="L472" s="21" t="s">
        <v>61</v>
      </c>
      <c r="M472" s="28">
        <v>2000000</v>
      </c>
      <c r="N472" s="27">
        <v>2000000</v>
      </c>
      <c r="O472" s="29" t="s">
        <v>1796</v>
      </c>
      <c r="P472" s="30"/>
      <c r="Q472" s="31"/>
      <c r="R472" s="31"/>
      <c r="S472" s="31"/>
      <c r="T472" s="31"/>
      <c r="U472" s="17"/>
    </row>
    <row r="473" spans="1:21" s="18" customFormat="1" ht="99" hidden="1" customHeight="1" x14ac:dyDescent="0.35">
      <c r="A473" s="20" t="s">
        <v>125</v>
      </c>
      <c r="B473" s="26">
        <v>486</v>
      </c>
      <c r="C473" s="21" t="s">
        <v>664</v>
      </c>
      <c r="D473" s="26" t="s">
        <v>921</v>
      </c>
      <c r="E473" s="26">
        <v>117</v>
      </c>
      <c r="F473" s="33" t="s">
        <v>1751</v>
      </c>
      <c r="G473" s="33" t="s">
        <v>1797</v>
      </c>
      <c r="H473" s="39" t="s">
        <v>1798</v>
      </c>
      <c r="I473" s="21" t="s">
        <v>125</v>
      </c>
      <c r="J473" s="40" t="s">
        <v>1799</v>
      </c>
      <c r="K473" s="40">
        <v>5000000</v>
      </c>
      <c r="L473" s="21" t="s">
        <v>63</v>
      </c>
      <c r="M473" s="41">
        <v>3500000</v>
      </c>
      <c r="N473" s="40">
        <v>5000000</v>
      </c>
      <c r="O473" s="29" t="s">
        <v>65</v>
      </c>
      <c r="P473" s="30" t="s">
        <v>671</v>
      </c>
      <c r="Q473" s="31"/>
      <c r="R473" s="31"/>
      <c r="S473" s="31"/>
      <c r="T473" s="31"/>
      <c r="U473" s="227"/>
    </row>
    <row r="474" spans="1:21" s="18" customFormat="1" ht="99" hidden="1" customHeight="1" x14ac:dyDescent="0.35">
      <c r="A474" s="20" t="s">
        <v>125</v>
      </c>
      <c r="B474" s="26">
        <v>487</v>
      </c>
      <c r="C474" s="21" t="s">
        <v>664</v>
      </c>
      <c r="D474" s="26" t="s">
        <v>921</v>
      </c>
      <c r="E474" s="26">
        <v>117</v>
      </c>
      <c r="F474" s="33" t="s">
        <v>1751</v>
      </c>
      <c r="G474" s="33" t="s">
        <v>1800</v>
      </c>
      <c r="H474" s="39" t="s">
        <v>1801</v>
      </c>
      <c r="I474" s="21" t="s">
        <v>125</v>
      </c>
      <c r="J474" s="40" t="s">
        <v>359</v>
      </c>
      <c r="K474" s="40">
        <v>40200000</v>
      </c>
      <c r="L474" s="21" t="s">
        <v>57</v>
      </c>
      <c r="M474" s="41"/>
      <c r="N474" s="27">
        <v>20100000</v>
      </c>
      <c r="O474" s="29" t="s">
        <v>65</v>
      </c>
      <c r="P474" s="30"/>
      <c r="Q474" s="31" t="s">
        <v>672</v>
      </c>
      <c r="R474" s="31"/>
      <c r="S474" s="31"/>
      <c r="T474" s="31"/>
      <c r="U474" s="227"/>
    </row>
    <row r="475" spans="1:21" s="18" customFormat="1" ht="99" hidden="1" customHeight="1" x14ac:dyDescent="0.35">
      <c r="A475" s="20" t="s">
        <v>125</v>
      </c>
      <c r="B475" s="26">
        <v>488</v>
      </c>
      <c r="C475" s="21" t="s">
        <v>664</v>
      </c>
      <c r="D475" s="26" t="s">
        <v>921</v>
      </c>
      <c r="E475" s="26">
        <v>118</v>
      </c>
      <c r="F475" s="33" t="s">
        <v>1802</v>
      </c>
      <c r="G475" s="33" t="s">
        <v>1803</v>
      </c>
      <c r="H475" s="39" t="s">
        <v>1804</v>
      </c>
      <c r="I475" s="21" t="s">
        <v>125</v>
      </c>
      <c r="J475" s="40" t="s">
        <v>1001</v>
      </c>
      <c r="K475" s="40">
        <v>42044465</v>
      </c>
      <c r="L475" s="21" t="s">
        <v>63</v>
      </c>
      <c r="M475" s="41">
        <v>14707700</v>
      </c>
      <c r="N475" s="27">
        <v>28000000</v>
      </c>
      <c r="O475" s="29" t="s">
        <v>65</v>
      </c>
      <c r="P475" s="30"/>
      <c r="Q475" s="31" t="s">
        <v>672</v>
      </c>
      <c r="R475" s="31"/>
      <c r="S475" s="31"/>
      <c r="T475" s="31"/>
      <c r="U475" s="227"/>
    </row>
    <row r="476" spans="1:21" s="18" customFormat="1" ht="99" hidden="1" customHeight="1" x14ac:dyDescent="0.35">
      <c r="A476" s="20" t="s">
        <v>125</v>
      </c>
      <c r="B476" s="26">
        <v>492</v>
      </c>
      <c r="C476" s="21" t="s">
        <v>664</v>
      </c>
      <c r="D476" s="26" t="s">
        <v>921</v>
      </c>
      <c r="E476" s="26">
        <v>120</v>
      </c>
      <c r="F476" s="33" t="s">
        <v>927</v>
      </c>
      <c r="G476" s="33" t="s">
        <v>1805</v>
      </c>
      <c r="H476" s="39" t="s">
        <v>1806</v>
      </c>
      <c r="I476" s="21" t="s">
        <v>125</v>
      </c>
      <c r="J476" s="40" t="s">
        <v>1807</v>
      </c>
      <c r="K476" s="40">
        <v>5000000</v>
      </c>
      <c r="L476" s="21" t="s">
        <v>63</v>
      </c>
      <c r="M476" s="41">
        <v>3500000</v>
      </c>
      <c r="N476" s="40">
        <v>3500000</v>
      </c>
      <c r="O476" s="29" t="s">
        <v>65</v>
      </c>
      <c r="P476" s="30" t="s">
        <v>671</v>
      </c>
      <c r="Q476" s="31" t="s">
        <v>672</v>
      </c>
      <c r="R476" s="31"/>
      <c r="S476" s="31"/>
      <c r="T476" s="31"/>
      <c r="U476" s="227"/>
    </row>
    <row r="477" spans="1:21" ht="99" hidden="1" customHeight="1" x14ac:dyDescent="0.35">
      <c r="A477" s="20" t="s">
        <v>246</v>
      </c>
      <c r="B477" s="26">
        <v>9.1</v>
      </c>
      <c r="C477" s="21" t="s">
        <v>692</v>
      </c>
      <c r="D477" s="26" t="s">
        <v>693</v>
      </c>
      <c r="E477" s="26">
        <v>429</v>
      </c>
      <c r="F477" s="32" t="s">
        <v>714</v>
      </c>
      <c r="G477" s="53" t="s">
        <v>1808</v>
      </c>
      <c r="H477" s="39" t="s">
        <v>719</v>
      </c>
      <c r="I477" s="21" t="s">
        <v>246</v>
      </c>
      <c r="J477" s="40" t="s">
        <v>720</v>
      </c>
      <c r="K477" s="40">
        <v>3220500</v>
      </c>
      <c r="L477" s="21" t="s">
        <v>57</v>
      </c>
      <c r="M477" s="47"/>
      <c r="N477" s="27">
        <v>1610250</v>
      </c>
      <c r="O477" s="29"/>
      <c r="P477" s="30"/>
      <c r="Q477" s="31" t="s">
        <v>672</v>
      </c>
      <c r="R477" s="31"/>
      <c r="S477" s="31"/>
      <c r="T477" s="31"/>
      <c r="U477" s="17"/>
    </row>
    <row r="478" spans="1:21" ht="99" hidden="1" customHeight="1" x14ac:dyDescent="0.35">
      <c r="A478" s="20" t="s">
        <v>139</v>
      </c>
      <c r="B478" s="21">
        <v>18</v>
      </c>
      <c r="C478" s="21" t="s">
        <v>692</v>
      </c>
      <c r="D478" s="26" t="s">
        <v>693</v>
      </c>
      <c r="E478" s="21">
        <v>429</v>
      </c>
      <c r="F478" s="32" t="s">
        <v>714</v>
      </c>
      <c r="G478" s="53" t="s">
        <v>1809</v>
      </c>
      <c r="H478" s="39" t="s">
        <v>1810</v>
      </c>
      <c r="I478" s="21" t="s">
        <v>750</v>
      </c>
      <c r="J478" s="40" t="s">
        <v>1498</v>
      </c>
      <c r="K478" s="40">
        <v>5200000</v>
      </c>
      <c r="L478" s="21" t="s">
        <v>57</v>
      </c>
      <c r="M478" s="41"/>
      <c r="N478" s="27">
        <v>2600000</v>
      </c>
      <c r="O478" s="29"/>
      <c r="P478" s="30"/>
      <c r="Q478" s="31" t="s">
        <v>672</v>
      </c>
      <c r="R478" s="31"/>
      <c r="S478" s="31"/>
      <c r="T478" s="31"/>
      <c r="U478" s="17"/>
    </row>
    <row r="479" spans="1:21" s="262" customFormat="1" ht="99" customHeight="1" x14ac:dyDescent="0.35">
      <c r="A479" s="253" t="s">
        <v>125</v>
      </c>
      <c r="B479" s="266">
        <v>493</v>
      </c>
      <c r="C479" s="254" t="s">
        <v>664</v>
      </c>
      <c r="D479" s="266" t="s">
        <v>921</v>
      </c>
      <c r="E479" s="266">
        <v>121</v>
      </c>
      <c r="F479" s="268" t="s">
        <v>1811</v>
      </c>
      <c r="G479" s="268" t="s">
        <v>1812</v>
      </c>
      <c r="H479" s="270" t="s">
        <v>1813</v>
      </c>
      <c r="I479" s="254" t="s">
        <v>125</v>
      </c>
      <c r="J479" s="258" t="s">
        <v>1814</v>
      </c>
      <c r="K479" s="40">
        <v>248000000</v>
      </c>
      <c r="L479" s="254" t="s">
        <v>57</v>
      </c>
      <c r="M479" s="41"/>
      <c r="N479" s="258">
        <v>124000000</v>
      </c>
      <c r="O479" s="260" t="s">
        <v>65</v>
      </c>
      <c r="P479" s="30"/>
      <c r="Q479" s="31" t="s">
        <v>672</v>
      </c>
      <c r="R479" s="31"/>
      <c r="S479" s="31"/>
      <c r="T479" s="31"/>
      <c r="U479" s="261"/>
    </row>
    <row r="480" spans="1:21" ht="99" hidden="1" customHeight="1" x14ac:dyDescent="0.35">
      <c r="A480" s="20" t="s">
        <v>816</v>
      </c>
      <c r="B480" s="21">
        <v>137</v>
      </c>
      <c r="C480" s="21" t="s">
        <v>692</v>
      </c>
      <c r="D480" s="26" t="s">
        <v>693</v>
      </c>
      <c r="E480" s="21">
        <v>429</v>
      </c>
      <c r="F480" s="32" t="s">
        <v>714</v>
      </c>
      <c r="G480" s="53" t="s">
        <v>1815</v>
      </c>
      <c r="H480" s="39" t="s">
        <v>1816</v>
      </c>
      <c r="I480" s="40" t="s">
        <v>820</v>
      </c>
      <c r="J480" s="40" t="s">
        <v>246</v>
      </c>
      <c r="K480" s="46">
        <v>539979</v>
      </c>
      <c r="L480" s="21" t="s">
        <v>57</v>
      </c>
      <c r="M480" s="41"/>
      <c r="N480" s="46">
        <v>539979</v>
      </c>
      <c r="O480" s="29"/>
      <c r="P480" s="30"/>
      <c r="Q480" s="31" t="s">
        <v>672</v>
      </c>
      <c r="R480" s="31"/>
      <c r="S480" s="31"/>
      <c r="T480" s="31"/>
      <c r="U480" s="17"/>
    </row>
    <row r="481" spans="1:21" ht="99" hidden="1" customHeight="1" x14ac:dyDescent="0.35">
      <c r="A481" s="20" t="s">
        <v>816</v>
      </c>
      <c r="B481" s="21">
        <v>157</v>
      </c>
      <c r="C481" s="21" t="s">
        <v>692</v>
      </c>
      <c r="D481" s="26" t="s">
        <v>693</v>
      </c>
      <c r="E481" s="21">
        <v>429</v>
      </c>
      <c r="F481" s="32" t="s">
        <v>714</v>
      </c>
      <c r="G481" s="53" t="s">
        <v>1817</v>
      </c>
      <c r="H481" s="39" t="s">
        <v>1818</v>
      </c>
      <c r="I481" s="21" t="s">
        <v>978</v>
      </c>
      <c r="J481" s="40" t="s">
        <v>1819</v>
      </c>
      <c r="K481" s="46">
        <v>3000000</v>
      </c>
      <c r="L481" s="21" t="s">
        <v>57</v>
      </c>
      <c r="M481" s="41"/>
      <c r="N481" s="46">
        <v>3000000</v>
      </c>
      <c r="O481" s="29"/>
      <c r="P481" s="30"/>
      <c r="Q481" s="31"/>
      <c r="R481" s="31"/>
      <c r="S481" s="31"/>
      <c r="T481" s="31"/>
      <c r="U481" s="17"/>
    </row>
    <row r="482" spans="1:21" ht="99" hidden="1" customHeight="1" x14ac:dyDescent="0.35">
      <c r="A482" s="20" t="s">
        <v>816</v>
      </c>
      <c r="B482" s="21">
        <v>159</v>
      </c>
      <c r="C482" s="21" t="s">
        <v>692</v>
      </c>
      <c r="D482" s="26" t="s">
        <v>693</v>
      </c>
      <c r="E482" s="21">
        <v>429</v>
      </c>
      <c r="F482" s="32" t="s">
        <v>714</v>
      </c>
      <c r="G482" s="53" t="s">
        <v>1820</v>
      </c>
      <c r="H482" s="39" t="s">
        <v>1821</v>
      </c>
      <c r="I482" s="21" t="s">
        <v>978</v>
      </c>
      <c r="J482" s="40"/>
      <c r="K482" s="46">
        <v>206905</v>
      </c>
      <c r="L482" s="21" t="s">
        <v>57</v>
      </c>
      <c r="M482" s="41"/>
      <c r="N482" s="46">
        <v>206905</v>
      </c>
      <c r="O482" s="29"/>
      <c r="P482" s="30"/>
      <c r="Q482" s="31"/>
      <c r="R482" s="31"/>
      <c r="S482" s="31"/>
      <c r="T482" s="31"/>
      <c r="U482" s="17"/>
    </row>
    <row r="483" spans="1:21" s="262" customFormat="1" ht="99" customHeight="1" x14ac:dyDescent="0.35">
      <c r="A483" s="253" t="s">
        <v>125</v>
      </c>
      <c r="B483" s="266">
        <v>494</v>
      </c>
      <c r="C483" s="254" t="s">
        <v>664</v>
      </c>
      <c r="D483" s="266" t="s">
        <v>921</v>
      </c>
      <c r="E483" s="266">
        <v>121</v>
      </c>
      <c r="F483" s="268" t="s">
        <v>1811</v>
      </c>
      <c r="G483" s="268" t="s">
        <v>1822</v>
      </c>
      <c r="H483" s="270" t="s">
        <v>1823</v>
      </c>
      <c r="I483" s="254" t="s">
        <v>125</v>
      </c>
      <c r="J483" s="258" t="s">
        <v>1824</v>
      </c>
      <c r="K483" s="40">
        <v>830000000</v>
      </c>
      <c r="L483" s="254" t="s">
        <v>57</v>
      </c>
      <c r="M483" s="41"/>
      <c r="N483" s="259">
        <v>150000000</v>
      </c>
      <c r="O483" s="260" t="s">
        <v>65</v>
      </c>
      <c r="P483" s="30"/>
      <c r="Q483" s="31" t="s">
        <v>672</v>
      </c>
      <c r="R483" s="31"/>
      <c r="S483" s="31"/>
      <c r="T483" s="31"/>
      <c r="U483" s="261"/>
    </row>
    <row r="484" spans="1:21" s="18" customFormat="1" ht="99" hidden="1" customHeight="1" x14ac:dyDescent="0.35">
      <c r="A484" s="20" t="s">
        <v>125</v>
      </c>
      <c r="B484" s="26">
        <v>495</v>
      </c>
      <c r="C484" s="21" t="s">
        <v>664</v>
      </c>
      <c r="D484" s="26" t="s">
        <v>921</v>
      </c>
      <c r="E484" s="26">
        <v>121</v>
      </c>
      <c r="F484" s="33" t="s">
        <v>1811</v>
      </c>
      <c r="G484" s="33" t="s">
        <v>1825</v>
      </c>
      <c r="H484" s="39" t="s">
        <v>1826</v>
      </c>
      <c r="I484" s="21" t="s">
        <v>125</v>
      </c>
      <c r="J484" s="40" t="s">
        <v>1744</v>
      </c>
      <c r="K484" s="52">
        <v>26351389.042633306</v>
      </c>
      <c r="L484" s="21" t="s">
        <v>63</v>
      </c>
      <c r="M484" s="41">
        <v>18445972.329843313</v>
      </c>
      <c r="N484" s="52">
        <v>23000000</v>
      </c>
      <c r="O484" s="29" t="s">
        <v>65</v>
      </c>
      <c r="P484" s="30"/>
      <c r="Q484" s="31" t="s">
        <v>672</v>
      </c>
      <c r="R484" s="31"/>
      <c r="S484" s="31"/>
      <c r="T484" s="31"/>
      <c r="U484" s="227"/>
    </row>
    <row r="485" spans="1:21" s="262" customFormat="1" ht="99" customHeight="1" x14ac:dyDescent="0.35">
      <c r="A485" s="253" t="s">
        <v>125</v>
      </c>
      <c r="B485" s="266">
        <v>497</v>
      </c>
      <c r="C485" s="254" t="s">
        <v>683</v>
      </c>
      <c r="D485" s="266" t="s">
        <v>1192</v>
      </c>
      <c r="E485" s="266">
        <v>220</v>
      </c>
      <c r="F485" s="255" t="s">
        <v>1827</v>
      </c>
      <c r="G485" s="256" t="s">
        <v>1828</v>
      </c>
      <c r="H485" s="257" t="s">
        <v>1829</v>
      </c>
      <c r="I485" s="254" t="s">
        <v>125</v>
      </c>
      <c r="J485" s="258" t="s">
        <v>1830</v>
      </c>
      <c r="K485" s="40">
        <v>1500000</v>
      </c>
      <c r="L485" s="254" t="s">
        <v>63</v>
      </c>
      <c r="M485" s="41">
        <v>1050000</v>
      </c>
      <c r="N485" s="258">
        <v>1500000</v>
      </c>
      <c r="O485" s="260" t="s">
        <v>65</v>
      </c>
      <c r="P485" s="30"/>
      <c r="Q485" s="31" t="s">
        <v>672</v>
      </c>
      <c r="R485" s="31"/>
      <c r="S485" s="31"/>
      <c r="T485" s="31"/>
      <c r="U485" s="261"/>
    </row>
    <row r="486" spans="1:21" s="262" customFormat="1" ht="99" customHeight="1" x14ac:dyDescent="0.35">
      <c r="A486" s="253" t="s">
        <v>125</v>
      </c>
      <c r="B486" s="266">
        <v>498</v>
      </c>
      <c r="C486" s="254" t="s">
        <v>683</v>
      </c>
      <c r="D486" s="266" t="s">
        <v>1192</v>
      </c>
      <c r="E486" s="266">
        <v>221</v>
      </c>
      <c r="F486" s="263" t="s">
        <v>1831</v>
      </c>
      <c r="G486" s="256" t="s">
        <v>1832</v>
      </c>
      <c r="H486" s="257" t="s">
        <v>124</v>
      </c>
      <c r="I486" s="254" t="s">
        <v>125</v>
      </c>
      <c r="J486" s="258" t="s">
        <v>126</v>
      </c>
      <c r="K486" s="40">
        <v>121000000</v>
      </c>
      <c r="L486" s="254" t="s">
        <v>63</v>
      </c>
      <c r="M486" s="41">
        <v>84700000</v>
      </c>
      <c r="N486" s="259">
        <v>55000000</v>
      </c>
      <c r="O486" s="260" t="s">
        <v>65</v>
      </c>
      <c r="P486" s="30"/>
      <c r="Q486" s="31" t="s">
        <v>672</v>
      </c>
      <c r="R486" s="31"/>
      <c r="S486" s="31"/>
      <c r="T486" s="31"/>
      <c r="U486" s="261"/>
    </row>
    <row r="487" spans="1:21" s="18" customFormat="1" ht="99" hidden="1" customHeight="1" x14ac:dyDescent="0.35">
      <c r="A487" s="20" t="s">
        <v>125</v>
      </c>
      <c r="B487" s="26">
        <v>499</v>
      </c>
      <c r="C487" s="21" t="s">
        <v>683</v>
      </c>
      <c r="D487" s="26" t="s">
        <v>1192</v>
      </c>
      <c r="E487" s="26">
        <v>220</v>
      </c>
      <c r="F487" s="32" t="s">
        <v>1827</v>
      </c>
      <c r="G487" s="53" t="s">
        <v>1833</v>
      </c>
      <c r="H487" s="54" t="s">
        <v>1834</v>
      </c>
      <c r="I487" s="21" t="s">
        <v>125</v>
      </c>
      <c r="J487" s="40" t="s">
        <v>1835</v>
      </c>
      <c r="K487" s="40">
        <v>9000000</v>
      </c>
      <c r="L487" s="21" t="s">
        <v>63</v>
      </c>
      <c r="M487" s="41">
        <v>6300000</v>
      </c>
      <c r="N487" s="40">
        <v>3000000</v>
      </c>
      <c r="O487" s="29" t="s">
        <v>65</v>
      </c>
      <c r="P487" s="30"/>
      <c r="Q487" s="31"/>
      <c r="R487" s="31"/>
      <c r="S487" s="31"/>
      <c r="T487" s="31"/>
      <c r="U487" s="227"/>
    </row>
    <row r="488" spans="1:21" ht="99" hidden="1" customHeight="1" x14ac:dyDescent="0.35">
      <c r="A488" s="20" t="s">
        <v>816</v>
      </c>
      <c r="B488" s="21">
        <v>230</v>
      </c>
      <c r="C488" s="21" t="s">
        <v>692</v>
      </c>
      <c r="D488" s="26" t="s">
        <v>693</v>
      </c>
      <c r="E488" s="21">
        <v>429</v>
      </c>
      <c r="F488" s="32" t="s">
        <v>714</v>
      </c>
      <c r="G488" s="53" t="s">
        <v>1836</v>
      </c>
      <c r="H488" s="39" t="s">
        <v>1837</v>
      </c>
      <c r="I488" s="21" t="s">
        <v>1838</v>
      </c>
      <c r="J488" s="40" t="s">
        <v>1839</v>
      </c>
      <c r="K488" s="40">
        <v>507500</v>
      </c>
      <c r="L488" s="21" t="s">
        <v>57</v>
      </c>
      <c r="M488" s="41"/>
      <c r="N488" s="40">
        <v>507500</v>
      </c>
      <c r="O488" s="29"/>
      <c r="P488" s="30"/>
      <c r="Q488" s="31"/>
      <c r="R488" s="31"/>
      <c r="S488" s="31"/>
      <c r="T488" s="31"/>
      <c r="U488" s="17"/>
    </row>
    <row r="489" spans="1:21" s="262" customFormat="1" ht="99" customHeight="1" x14ac:dyDescent="0.35">
      <c r="A489" s="253" t="s">
        <v>125</v>
      </c>
      <c r="B489" s="266">
        <v>500</v>
      </c>
      <c r="C489" s="254" t="s">
        <v>683</v>
      </c>
      <c r="D489" s="266" t="s">
        <v>1192</v>
      </c>
      <c r="E489" s="266">
        <v>221</v>
      </c>
      <c r="F489" s="263" t="s">
        <v>1831</v>
      </c>
      <c r="G489" s="256" t="s">
        <v>1840</v>
      </c>
      <c r="H489" s="257" t="s">
        <v>1841</v>
      </c>
      <c r="I489" s="254" t="s">
        <v>125</v>
      </c>
      <c r="J489" s="258" t="s">
        <v>151</v>
      </c>
      <c r="K489" s="40">
        <v>93000000</v>
      </c>
      <c r="L489" s="254" t="s">
        <v>63</v>
      </c>
      <c r="M489" s="41">
        <v>65099999.999999993</v>
      </c>
      <c r="N489" s="259">
        <v>40000000</v>
      </c>
      <c r="O489" s="260" t="s">
        <v>65</v>
      </c>
      <c r="P489" s="30"/>
      <c r="Q489" s="31" t="s">
        <v>672</v>
      </c>
      <c r="R489" s="31"/>
      <c r="S489" s="31"/>
      <c r="T489" s="31"/>
      <c r="U489" s="261"/>
    </row>
    <row r="490" spans="1:21" s="18" customFormat="1" ht="99" hidden="1" customHeight="1" x14ac:dyDescent="0.35">
      <c r="A490" s="20" t="s">
        <v>125</v>
      </c>
      <c r="B490" s="26">
        <v>501</v>
      </c>
      <c r="C490" s="21" t="s">
        <v>683</v>
      </c>
      <c r="D490" s="26" t="s">
        <v>1192</v>
      </c>
      <c r="E490" s="26">
        <v>221</v>
      </c>
      <c r="F490" s="64" t="s">
        <v>1831</v>
      </c>
      <c r="G490" s="53" t="s">
        <v>1842</v>
      </c>
      <c r="H490" s="54" t="s">
        <v>1843</v>
      </c>
      <c r="I490" s="21" t="s">
        <v>125</v>
      </c>
      <c r="J490" s="40" t="s">
        <v>151</v>
      </c>
      <c r="K490" s="40">
        <v>63000000</v>
      </c>
      <c r="L490" s="21" t="s">
        <v>57</v>
      </c>
      <c r="M490" s="41"/>
      <c r="N490" s="27">
        <v>15000000</v>
      </c>
      <c r="O490" s="29" t="s">
        <v>65</v>
      </c>
      <c r="P490" s="30"/>
      <c r="Q490" s="31" t="s">
        <v>672</v>
      </c>
      <c r="R490" s="31"/>
      <c r="S490" s="31"/>
      <c r="T490" s="31"/>
      <c r="U490" s="227"/>
    </row>
    <row r="491" spans="1:21" ht="99" hidden="1" customHeight="1" x14ac:dyDescent="0.35">
      <c r="A491" s="20" t="s">
        <v>816</v>
      </c>
      <c r="B491" s="21">
        <v>148</v>
      </c>
      <c r="C491" s="21" t="s">
        <v>692</v>
      </c>
      <c r="D491" s="26" t="s">
        <v>728</v>
      </c>
      <c r="E491" s="21">
        <v>439</v>
      </c>
      <c r="F491" s="32" t="s">
        <v>953</v>
      </c>
      <c r="G491" s="53" t="s">
        <v>1844</v>
      </c>
      <c r="H491" s="39" t="s">
        <v>1845</v>
      </c>
      <c r="I491" s="21" t="s">
        <v>820</v>
      </c>
      <c r="J491" s="40"/>
      <c r="K491" s="46">
        <v>60000</v>
      </c>
      <c r="L491" s="21" t="s">
        <v>57</v>
      </c>
      <c r="M491" s="41"/>
      <c r="N491" s="46">
        <v>60000</v>
      </c>
      <c r="O491" s="29"/>
      <c r="P491" s="30"/>
      <c r="Q491" s="31" t="s">
        <v>672</v>
      </c>
      <c r="R491" s="31"/>
      <c r="S491" s="31"/>
      <c r="T491" s="31"/>
      <c r="U491" s="17"/>
    </row>
    <row r="492" spans="1:21" s="262" customFormat="1" ht="99" customHeight="1" x14ac:dyDescent="0.35">
      <c r="A492" s="253" t="s">
        <v>125</v>
      </c>
      <c r="B492" s="266">
        <v>502</v>
      </c>
      <c r="C492" s="254" t="s">
        <v>683</v>
      </c>
      <c r="D492" s="266" t="s">
        <v>1192</v>
      </c>
      <c r="E492" s="266">
        <v>223</v>
      </c>
      <c r="F492" s="263" t="s">
        <v>1194</v>
      </c>
      <c r="G492" s="256" t="s">
        <v>1846</v>
      </c>
      <c r="H492" s="257" t="s">
        <v>239</v>
      </c>
      <c r="I492" s="254" t="s">
        <v>125</v>
      </c>
      <c r="J492" s="254" t="s">
        <v>187</v>
      </c>
      <c r="K492" s="40">
        <v>17000000</v>
      </c>
      <c r="L492" s="254" t="s">
        <v>63</v>
      </c>
      <c r="M492" s="41">
        <v>11900000</v>
      </c>
      <c r="N492" s="258">
        <v>14000000</v>
      </c>
      <c r="O492" s="260" t="s">
        <v>65</v>
      </c>
      <c r="P492" s="30"/>
      <c r="Q492" s="31"/>
      <c r="R492" s="31"/>
      <c r="S492" s="31"/>
      <c r="T492" s="31"/>
      <c r="U492" s="261"/>
    </row>
    <row r="493" spans="1:21" s="18" customFormat="1" ht="99" hidden="1" customHeight="1" x14ac:dyDescent="0.35">
      <c r="A493" s="20" t="s">
        <v>125</v>
      </c>
      <c r="B493" s="26">
        <v>503</v>
      </c>
      <c r="C493" s="21" t="s">
        <v>683</v>
      </c>
      <c r="D493" s="26" t="s">
        <v>1192</v>
      </c>
      <c r="E493" s="26">
        <v>223</v>
      </c>
      <c r="F493" s="64" t="s">
        <v>1194</v>
      </c>
      <c r="G493" s="53" t="s">
        <v>1847</v>
      </c>
      <c r="H493" s="54" t="s">
        <v>1848</v>
      </c>
      <c r="I493" s="21" t="s">
        <v>125</v>
      </c>
      <c r="J493" s="40" t="s">
        <v>1849</v>
      </c>
      <c r="K493" s="40">
        <v>31500000</v>
      </c>
      <c r="L493" s="21" t="s">
        <v>63</v>
      </c>
      <c r="M493" s="41">
        <v>22050000</v>
      </c>
      <c r="N493" s="27">
        <v>15750000</v>
      </c>
      <c r="O493" s="29" t="s">
        <v>65</v>
      </c>
      <c r="P493" s="30"/>
      <c r="Q493" s="31" t="s">
        <v>672</v>
      </c>
      <c r="R493" s="31"/>
      <c r="S493" s="31"/>
      <c r="T493" s="31"/>
      <c r="U493" s="227"/>
    </row>
    <row r="494" spans="1:21" s="18" customFormat="1" ht="99" hidden="1" customHeight="1" x14ac:dyDescent="0.35">
      <c r="A494" s="20" t="s">
        <v>125</v>
      </c>
      <c r="B494" s="26">
        <v>503.1</v>
      </c>
      <c r="C494" s="21" t="s">
        <v>683</v>
      </c>
      <c r="D494" s="26" t="s">
        <v>1192</v>
      </c>
      <c r="E494" s="26">
        <v>223</v>
      </c>
      <c r="F494" s="64" t="s">
        <v>1194</v>
      </c>
      <c r="G494" s="53" t="s">
        <v>1850</v>
      </c>
      <c r="H494" s="54" t="s">
        <v>1848</v>
      </c>
      <c r="I494" s="21" t="s">
        <v>125</v>
      </c>
      <c r="J494" s="40" t="s">
        <v>1849</v>
      </c>
      <c r="K494" s="40">
        <v>10968555</v>
      </c>
      <c r="L494" s="21" t="s">
        <v>57</v>
      </c>
      <c r="M494" s="41"/>
      <c r="N494" s="27">
        <v>5484277.5</v>
      </c>
      <c r="O494" s="29" t="s">
        <v>65</v>
      </c>
      <c r="P494" s="30"/>
      <c r="Q494" s="31"/>
      <c r="R494" s="31"/>
      <c r="S494" s="31"/>
      <c r="T494" s="31"/>
      <c r="U494" s="227"/>
    </row>
    <row r="495" spans="1:21" ht="99" hidden="1" customHeight="1" x14ac:dyDescent="0.35">
      <c r="A495" s="20" t="s">
        <v>139</v>
      </c>
      <c r="B495" s="21">
        <v>19</v>
      </c>
      <c r="C495" s="21" t="s">
        <v>692</v>
      </c>
      <c r="D495" s="26" t="s">
        <v>728</v>
      </c>
      <c r="E495" s="21">
        <v>440</v>
      </c>
      <c r="F495" s="32" t="s">
        <v>757</v>
      </c>
      <c r="G495" s="53" t="s">
        <v>1851</v>
      </c>
      <c r="H495" s="39" t="s">
        <v>1852</v>
      </c>
      <c r="I495" s="21" t="s">
        <v>767</v>
      </c>
      <c r="J495" s="40" t="s">
        <v>1853</v>
      </c>
      <c r="K495" s="40">
        <v>77000000</v>
      </c>
      <c r="L495" s="21" t="s">
        <v>57</v>
      </c>
      <c r="M495" s="41"/>
      <c r="N495" s="27">
        <v>38500000</v>
      </c>
      <c r="O495" s="29" t="s">
        <v>1854</v>
      </c>
      <c r="P495" s="30"/>
      <c r="Q495" s="31" t="s">
        <v>741</v>
      </c>
      <c r="R495" s="31"/>
      <c r="S495" s="31"/>
      <c r="T495" s="31"/>
      <c r="U495" s="17"/>
    </row>
    <row r="496" spans="1:21" s="18" customFormat="1" ht="99" hidden="1" customHeight="1" x14ac:dyDescent="0.35">
      <c r="A496" s="20" t="s">
        <v>125</v>
      </c>
      <c r="B496" s="21">
        <v>504</v>
      </c>
      <c r="C496" s="21" t="s">
        <v>742</v>
      </c>
      <c r="D496" s="26" t="s">
        <v>743</v>
      </c>
      <c r="E496" s="21">
        <v>317</v>
      </c>
      <c r="F496" s="64" t="s">
        <v>1130</v>
      </c>
      <c r="G496" s="53" t="s">
        <v>1855</v>
      </c>
      <c r="H496" s="54" t="s">
        <v>1856</v>
      </c>
      <c r="I496" s="21" t="s">
        <v>125</v>
      </c>
      <c r="J496" s="40" t="s">
        <v>1857</v>
      </c>
      <c r="K496" s="40">
        <v>600000</v>
      </c>
      <c r="L496" s="21" t="s">
        <v>62</v>
      </c>
      <c r="M496" s="41">
        <v>420000</v>
      </c>
      <c r="N496" s="27">
        <v>600000</v>
      </c>
      <c r="O496" s="29" t="s">
        <v>65</v>
      </c>
      <c r="P496" s="30"/>
      <c r="Q496" s="31"/>
      <c r="R496" s="31"/>
      <c r="S496" s="31"/>
      <c r="T496" s="31"/>
      <c r="U496" s="227"/>
    </row>
    <row r="497" spans="1:21" ht="168" hidden="1" x14ac:dyDescent="0.35">
      <c r="A497" s="20" t="s">
        <v>816</v>
      </c>
      <c r="B497" s="21">
        <v>125</v>
      </c>
      <c r="C497" s="21" t="s">
        <v>692</v>
      </c>
      <c r="D497" s="26" t="s">
        <v>728</v>
      </c>
      <c r="E497" s="21">
        <v>440</v>
      </c>
      <c r="F497" s="32" t="s">
        <v>757</v>
      </c>
      <c r="G497" s="53" t="s">
        <v>1858</v>
      </c>
      <c r="H497" s="39" t="s">
        <v>1859</v>
      </c>
      <c r="I497" s="21" t="s">
        <v>940</v>
      </c>
      <c r="J497" s="40" t="s">
        <v>1860</v>
      </c>
      <c r="K497" s="46">
        <v>40000000</v>
      </c>
      <c r="L497" s="21" t="s">
        <v>57</v>
      </c>
      <c r="M497" s="41"/>
      <c r="N497" s="27">
        <v>20000000</v>
      </c>
      <c r="O497" s="29" t="s">
        <v>1255</v>
      </c>
      <c r="P497" s="30"/>
      <c r="Q497" s="31" t="s">
        <v>672</v>
      </c>
      <c r="R497" s="31"/>
      <c r="S497" s="31"/>
      <c r="T497" s="31"/>
      <c r="U497" s="17"/>
    </row>
    <row r="498" spans="1:21" s="18" customFormat="1" ht="99" hidden="1" customHeight="1" x14ac:dyDescent="0.35">
      <c r="A498" s="20" t="s">
        <v>1365</v>
      </c>
      <c r="B498" s="21">
        <v>505</v>
      </c>
      <c r="C498" s="21" t="s">
        <v>742</v>
      </c>
      <c r="D498" s="21" t="s">
        <v>743</v>
      </c>
      <c r="E498" s="21">
        <v>312</v>
      </c>
      <c r="F498" s="32" t="s">
        <v>1366</v>
      </c>
      <c r="G498" s="53" t="s">
        <v>1861</v>
      </c>
      <c r="H498" s="54" t="s">
        <v>1862</v>
      </c>
      <c r="I498" s="21" t="s">
        <v>1365</v>
      </c>
      <c r="J498" s="21" t="s">
        <v>1365</v>
      </c>
      <c r="K498" s="40">
        <v>2596444000</v>
      </c>
      <c r="L498" s="21" t="s">
        <v>64</v>
      </c>
      <c r="M498" s="41">
        <v>1817510800</v>
      </c>
      <c r="N498" s="27">
        <v>449111000</v>
      </c>
      <c r="O498" s="29" t="s">
        <v>65</v>
      </c>
      <c r="P498" s="30"/>
      <c r="Q498" s="31" t="s">
        <v>672</v>
      </c>
      <c r="R498" s="31"/>
      <c r="S498" s="31"/>
      <c r="T498" s="31"/>
      <c r="U498" s="227"/>
    </row>
    <row r="499" spans="1:21" s="18" customFormat="1" ht="99" hidden="1" customHeight="1" x14ac:dyDescent="0.35">
      <c r="A499" s="20" t="s">
        <v>1365</v>
      </c>
      <c r="B499" s="21">
        <v>506</v>
      </c>
      <c r="C499" s="21" t="s">
        <v>742</v>
      </c>
      <c r="D499" s="21" t="s">
        <v>743</v>
      </c>
      <c r="E499" s="21">
        <v>312</v>
      </c>
      <c r="F499" s="32" t="s">
        <v>1366</v>
      </c>
      <c r="G499" s="53" t="s">
        <v>1863</v>
      </c>
      <c r="H499" s="54" t="s">
        <v>1864</v>
      </c>
      <c r="I499" s="21" t="s">
        <v>1365</v>
      </c>
      <c r="J499" s="21" t="s">
        <v>1365</v>
      </c>
      <c r="K499" s="40">
        <v>221756000</v>
      </c>
      <c r="L499" s="21" t="s">
        <v>62</v>
      </c>
      <c r="M499" s="41">
        <v>155229200</v>
      </c>
      <c r="N499" s="27">
        <v>55439000</v>
      </c>
      <c r="O499" s="29" t="s">
        <v>65</v>
      </c>
      <c r="P499" s="30"/>
      <c r="Q499" s="31" t="s">
        <v>741</v>
      </c>
      <c r="R499" s="31"/>
      <c r="S499" s="31"/>
      <c r="T499" s="31"/>
      <c r="U499" s="227"/>
    </row>
    <row r="500" spans="1:21" s="18" customFormat="1" ht="99" hidden="1" customHeight="1" x14ac:dyDescent="0.35">
      <c r="A500" s="20" t="s">
        <v>1365</v>
      </c>
      <c r="B500" s="21">
        <v>507</v>
      </c>
      <c r="C500" s="21" t="s">
        <v>742</v>
      </c>
      <c r="D500" s="21" t="s">
        <v>743</v>
      </c>
      <c r="E500" s="21">
        <v>312</v>
      </c>
      <c r="F500" s="32" t="s">
        <v>1366</v>
      </c>
      <c r="G500" s="53" t="s">
        <v>1865</v>
      </c>
      <c r="H500" s="54" t="s">
        <v>1377</v>
      </c>
      <c r="I500" s="21" t="s">
        <v>1365</v>
      </c>
      <c r="J500" s="21" t="s">
        <v>1365</v>
      </c>
      <c r="K500" s="40">
        <v>571000000</v>
      </c>
      <c r="L500" s="21" t="s">
        <v>64</v>
      </c>
      <c r="M500" s="41">
        <v>399700000</v>
      </c>
      <c r="N500" s="27">
        <v>100000000</v>
      </c>
      <c r="O500" s="29" t="s">
        <v>65</v>
      </c>
      <c r="P500" s="30"/>
      <c r="Q500" s="31" t="s">
        <v>672</v>
      </c>
      <c r="R500" s="31"/>
      <c r="S500" s="31"/>
      <c r="T500" s="31" t="s">
        <v>827</v>
      </c>
      <c r="U500" s="227"/>
    </row>
    <row r="501" spans="1:21" s="18" customFormat="1" ht="99" hidden="1" customHeight="1" x14ac:dyDescent="0.35">
      <c r="A501" s="20" t="s">
        <v>1365</v>
      </c>
      <c r="B501" s="26">
        <v>510</v>
      </c>
      <c r="C501" s="21" t="s">
        <v>742</v>
      </c>
      <c r="D501" s="21" t="s">
        <v>743</v>
      </c>
      <c r="E501" s="26">
        <v>314</v>
      </c>
      <c r="F501" s="32" t="s">
        <v>1423</v>
      </c>
      <c r="G501" s="53" t="s">
        <v>1866</v>
      </c>
      <c r="H501" s="54" t="s">
        <v>1427</v>
      </c>
      <c r="I501" s="21" t="s">
        <v>1365</v>
      </c>
      <c r="J501" s="21" t="s">
        <v>1365</v>
      </c>
      <c r="K501" s="40">
        <v>377000000</v>
      </c>
      <c r="L501" s="21" t="s">
        <v>64</v>
      </c>
      <c r="M501" s="41">
        <v>263899999.99999997</v>
      </c>
      <c r="N501" s="40">
        <v>327000000</v>
      </c>
      <c r="O501" s="29" t="s">
        <v>65</v>
      </c>
      <c r="P501" s="30"/>
      <c r="Q501" s="31" t="s">
        <v>672</v>
      </c>
      <c r="R501" s="31"/>
      <c r="S501" s="31"/>
      <c r="T501" s="31" t="s">
        <v>827</v>
      </c>
      <c r="U501" s="227"/>
    </row>
    <row r="502" spans="1:21" ht="99" hidden="1" customHeight="1" x14ac:dyDescent="0.35">
      <c r="A502" s="20" t="s">
        <v>816</v>
      </c>
      <c r="B502" s="21">
        <v>119</v>
      </c>
      <c r="C502" s="21" t="s">
        <v>692</v>
      </c>
      <c r="D502" s="26" t="s">
        <v>728</v>
      </c>
      <c r="E502" s="21">
        <v>440</v>
      </c>
      <c r="F502" s="32" t="s">
        <v>757</v>
      </c>
      <c r="G502" s="53" t="s">
        <v>1867</v>
      </c>
      <c r="H502" s="39" t="s">
        <v>1868</v>
      </c>
      <c r="I502" s="21" t="s">
        <v>978</v>
      </c>
      <c r="J502" s="40" t="s">
        <v>1869</v>
      </c>
      <c r="K502" s="46">
        <v>2000000</v>
      </c>
      <c r="L502" s="21" t="s">
        <v>58</v>
      </c>
      <c r="M502" s="47">
        <v>1400000</v>
      </c>
      <c r="N502" s="46">
        <v>2000000</v>
      </c>
      <c r="O502" s="29"/>
      <c r="P502" s="30"/>
      <c r="Q502" s="31" t="s">
        <v>672</v>
      </c>
      <c r="R502" s="31"/>
      <c r="S502" s="31"/>
      <c r="T502" s="31"/>
      <c r="U502" s="17"/>
    </row>
    <row r="503" spans="1:21" ht="99" hidden="1" customHeight="1" x14ac:dyDescent="0.35">
      <c r="A503" s="20" t="s">
        <v>816</v>
      </c>
      <c r="B503" s="21">
        <v>120</v>
      </c>
      <c r="C503" s="21" t="s">
        <v>692</v>
      </c>
      <c r="D503" s="26" t="s">
        <v>728</v>
      </c>
      <c r="E503" s="21">
        <v>440</v>
      </c>
      <c r="F503" s="32" t="s">
        <v>757</v>
      </c>
      <c r="G503" s="53" t="s">
        <v>1870</v>
      </c>
      <c r="H503" s="39" t="s">
        <v>1871</v>
      </c>
      <c r="I503" s="21" t="s">
        <v>978</v>
      </c>
      <c r="J503" s="40"/>
      <c r="K503" s="46">
        <v>12000000</v>
      </c>
      <c r="L503" s="21" t="s">
        <v>58</v>
      </c>
      <c r="M503" s="47">
        <v>8400000</v>
      </c>
      <c r="N503" s="27">
        <v>6000000</v>
      </c>
      <c r="O503" s="29"/>
      <c r="P503" s="30"/>
      <c r="Q503" s="31" t="s">
        <v>672</v>
      </c>
      <c r="R503" s="31"/>
      <c r="S503" s="31"/>
      <c r="T503" s="31"/>
      <c r="U503" s="17"/>
    </row>
    <row r="504" spans="1:21" s="18" customFormat="1" ht="99" hidden="1" customHeight="1" x14ac:dyDescent="0.35">
      <c r="A504" s="20" t="s">
        <v>1365</v>
      </c>
      <c r="B504" s="26">
        <v>513</v>
      </c>
      <c r="C504" s="21" t="s">
        <v>742</v>
      </c>
      <c r="D504" s="26" t="s">
        <v>743</v>
      </c>
      <c r="E504" s="26">
        <v>313</v>
      </c>
      <c r="F504" s="32" t="s">
        <v>1409</v>
      </c>
      <c r="G504" s="54" t="s">
        <v>1872</v>
      </c>
      <c r="H504" s="54" t="s">
        <v>1872</v>
      </c>
      <c r="I504" s="21" t="s">
        <v>1365</v>
      </c>
      <c r="J504" s="21" t="s">
        <v>1365</v>
      </c>
      <c r="K504" s="40">
        <v>7590000</v>
      </c>
      <c r="L504" s="21" t="s">
        <v>61</v>
      </c>
      <c r="M504" s="41">
        <v>2277000</v>
      </c>
      <c r="N504" s="68">
        <v>7590000</v>
      </c>
      <c r="O504" s="29" t="s">
        <v>88</v>
      </c>
      <c r="P504" s="30"/>
      <c r="Q504" s="31"/>
      <c r="R504" s="31"/>
      <c r="S504" s="31"/>
      <c r="T504" s="31"/>
      <c r="U504" s="227"/>
    </row>
    <row r="505" spans="1:21" s="18" customFormat="1" ht="99" hidden="1" customHeight="1" x14ac:dyDescent="0.35">
      <c r="A505" s="20" t="s">
        <v>1365</v>
      </c>
      <c r="B505" s="26">
        <v>514</v>
      </c>
      <c r="C505" s="21" t="s">
        <v>742</v>
      </c>
      <c r="D505" s="21" t="s">
        <v>743</v>
      </c>
      <c r="E505" s="26">
        <v>313</v>
      </c>
      <c r="F505" s="32" t="s">
        <v>1409</v>
      </c>
      <c r="G505" s="53" t="s">
        <v>1873</v>
      </c>
      <c r="H505" s="54" t="s">
        <v>1872</v>
      </c>
      <c r="I505" s="21" t="s">
        <v>1365</v>
      </c>
      <c r="J505" s="21" t="s">
        <v>1365</v>
      </c>
      <c r="K505" s="40">
        <v>8000000</v>
      </c>
      <c r="L505" s="21" t="s">
        <v>61</v>
      </c>
      <c r="M505" s="41">
        <v>2400000</v>
      </c>
      <c r="N505" s="68">
        <v>8000000</v>
      </c>
      <c r="O505" s="29" t="s">
        <v>88</v>
      </c>
      <c r="P505" s="30"/>
      <c r="Q505" s="31"/>
      <c r="R505" s="31"/>
      <c r="S505" s="31"/>
      <c r="T505" s="31"/>
      <c r="U505" s="227"/>
    </row>
    <row r="506" spans="1:21" s="18" customFormat="1" ht="99" hidden="1" customHeight="1" x14ac:dyDescent="0.35">
      <c r="A506" s="20" t="s">
        <v>1365</v>
      </c>
      <c r="B506" s="26">
        <v>518</v>
      </c>
      <c r="C506" s="21" t="s">
        <v>742</v>
      </c>
      <c r="D506" s="26" t="s">
        <v>743</v>
      </c>
      <c r="E506" s="26">
        <v>313</v>
      </c>
      <c r="F506" s="32" t="s">
        <v>1409</v>
      </c>
      <c r="G506" s="53" t="s">
        <v>1874</v>
      </c>
      <c r="H506" s="54" t="s">
        <v>1411</v>
      </c>
      <c r="I506" s="21" t="s">
        <v>1365</v>
      </c>
      <c r="J506" s="21" t="s">
        <v>1365</v>
      </c>
      <c r="K506" s="40">
        <v>15400000</v>
      </c>
      <c r="L506" s="21" t="s">
        <v>61</v>
      </c>
      <c r="M506" s="41">
        <v>4620000</v>
      </c>
      <c r="N506" s="68">
        <v>15400000</v>
      </c>
      <c r="O506" s="29" t="s">
        <v>88</v>
      </c>
      <c r="P506" s="30"/>
      <c r="Q506" s="31" t="s">
        <v>741</v>
      </c>
      <c r="R506" s="31"/>
      <c r="S506" s="31"/>
      <c r="T506" s="31"/>
      <c r="U506" s="227"/>
    </row>
    <row r="507" spans="1:21" ht="99" hidden="1" customHeight="1" x14ac:dyDescent="0.35">
      <c r="A507" s="20" t="s">
        <v>816</v>
      </c>
      <c r="B507" s="21">
        <v>124</v>
      </c>
      <c r="C507" s="21" t="s">
        <v>692</v>
      </c>
      <c r="D507" s="26" t="s">
        <v>728</v>
      </c>
      <c r="E507" s="21">
        <v>440</v>
      </c>
      <c r="F507" s="32" t="s">
        <v>757</v>
      </c>
      <c r="G507" s="53" t="s">
        <v>1875</v>
      </c>
      <c r="H507" s="39" t="s">
        <v>1876</v>
      </c>
      <c r="I507" s="21" t="s">
        <v>940</v>
      </c>
      <c r="J507" s="40" t="s">
        <v>941</v>
      </c>
      <c r="K507" s="46">
        <v>108154672</v>
      </c>
      <c r="L507" s="21" t="s">
        <v>57</v>
      </c>
      <c r="M507" s="41"/>
      <c r="N507" s="27">
        <v>54077336</v>
      </c>
      <c r="O507" s="29"/>
      <c r="P507" s="30"/>
      <c r="Q507" s="31" t="s">
        <v>672</v>
      </c>
      <c r="R507" s="31"/>
      <c r="S507" s="31"/>
      <c r="T507" s="31"/>
      <c r="U507" s="17"/>
    </row>
    <row r="508" spans="1:21" ht="99" hidden="1" customHeight="1" x14ac:dyDescent="0.35">
      <c r="A508" s="20" t="s">
        <v>816</v>
      </c>
      <c r="B508" s="21">
        <v>126</v>
      </c>
      <c r="C508" s="21" t="s">
        <v>692</v>
      </c>
      <c r="D508" s="26" t="s">
        <v>728</v>
      </c>
      <c r="E508" s="21">
        <v>440</v>
      </c>
      <c r="F508" s="32" t="s">
        <v>757</v>
      </c>
      <c r="G508" s="53" t="s">
        <v>1877</v>
      </c>
      <c r="H508" s="39" t="s">
        <v>1878</v>
      </c>
      <c r="I508" s="21" t="s">
        <v>940</v>
      </c>
      <c r="J508" s="40" t="s">
        <v>1879</v>
      </c>
      <c r="K508" s="46">
        <v>6000000</v>
      </c>
      <c r="L508" s="21" t="s">
        <v>57</v>
      </c>
      <c r="M508" s="41"/>
      <c r="N508" s="27">
        <v>3000000</v>
      </c>
      <c r="O508" s="29"/>
      <c r="P508" s="30"/>
      <c r="Q508" s="31" t="s">
        <v>672</v>
      </c>
      <c r="R508" s="31"/>
      <c r="S508" s="31"/>
      <c r="T508" s="31"/>
      <c r="U508" s="17"/>
    </row>
    <row r="509" spans="1:21" ht="99" hidden="1" customHeight="1" x14ac:dyDescent="0.35">
      <c r="A509" s="20" t="s">
        <v>816</v>
      </c>
      <c r="B509" s="21">
        <v>127</v>
      </c>
      <c r="C509" s="21" t="s">
        <v>692</v>
      </c>
      <c r="D509" s="26" t="s">
        <v>728</v>
      </c>
      <c r="E509" s="21">
        <v>440</v>
      </c>
      <c r="F509" s="32" t="s">
        <v>757</v>
      </c>
      <c r="G509" s="53" t="s">
        <v>1880</v>
      </c>
      <c r="H509" s="39" t="s">
        <v>1881</v>
      </c>
      <c r="I509" s="21" t="s">
        <v>940</v>
      </c>
      <c r="J509" s="40"/>
      <c r="K509" s="46">
        <v>45430241</v>
      </c>
      <c r="L509" s="21" t="s">
        <v>57</v>
      </c>
      <c r="M509" s="41"/>
      <c r="N509" s="46">
        <v>45430241</v>
      </c>
      <c r="O509" s="29"/>
      <c r="P509" s="30"/>
      <c r="Q509" s="31" t="s">
        <v>672</v>
      </c>
      <c r="R509" s="31"/>
      <c r="S509" s="31"/>
      <c r="T509" s="31"/>
      <c r="U509" s="17"/>
    </row>
    <row r="510" spans="1:21" ht="99" hidden="1" customHeight="1" x14ac:dyDescent="0.35">
      <c r="A510" s="20" t="s">
        <v>816</v>
      </c>
      <c r="B510" s="21">
        <v>128</v>
      </c>
      <c r="C510" s="21" t="s">
        <v>692</v>
      </c>
      <c r="D510" s="26" t="s">
        <v>728</v>
      </c>
      <c r="E510" s="21">
        <v>440</v>
      </c>
      <c r="F510" s="32" t="s">
        <v>757</v>
      </c>
      <c r="G510" s="53" t="s">
        <v>1882</v>
      </c>
      <c r="H510" s="39" t="s">
        <v>1883</v>
      </c>
      <c r="I510" s="21" t="s">
        <v>940</v>
      </c>
      <c r="J510" s="40"/>
      <c r="K510" s="46">
        <v>3000000</v>
      </c>
      <c r="L510" s="21" t="s">
        <v>57</v>
      </c>
      <c r="M510" s="41"/>
      <c r="N510" s="46">
        <v>3000000</v>
      </c>
      <c r="O510" s="29"/>
      <c r="P510" s="30"/>
      <c r="Q510" s="31"/>
      <c r="R510" s="31"/>
      <c r="S510" s="31"/>
      <c r="T510" s="31"/>
      <c r="U510" s="17"/>
    </row>
    <row r="511" spans="1:21" ht="99" hidden="1" customHeight="1" x14ac:dyDescent="0.35">
      <c r="A511" s="20" t="s">
        <v>816</v>
      </c>
      <c r="B511" s="21">
        <v>129</v>
      </c>
      <c r="C511" s="21" t="s">
        <v>692</v>
      </c>
      <c r="D511" s="26" t="s">
        <v>728</v>
      </c>
      <c r="E511" s="21">
        <v>440</v>
      </c>
      <c r="F511" s="32" t="s">
        <v>757</v>
      </c>
      <c r="G511" s="53" t="s">
        <v>1884</v>
      </c>
      <c r="H511" s="39" t="s">
        <v>1885</v>
      </c>
      <c r="I511" s="21" t="s">
        <v>944</v>
      </c>
      <c r="J511" s="21"/>
      <c r="K511" s="86">
        <v>5512397</v>
      </c>
      <c r="L511" s="21" t="s">
        <v>57</v>
      </c>
      <c r="M511" s="41"/>
      <c r="N511" s="27">
        <v>2756198.5</v>
      </c>
      <c r="O511" s="29"/>
      <c r="P511" s="30"/>
      <c r="Q511" s="31" t="s">
        <v>672</v>
      </c>
      <c r="R511" s="31"/>
      <c r="S511" s="31"/>
      <c r="T511" s="31"/>
      <c r="U511" s="17"/>
    </row>
    <row r="512" spans="1:21" ht="99" hidden="1" customHeight="1" x14ac:dyDescent="0.35">
      <c r="A512" s="20" t="s">
        <v>816</v>
      </c>
      <c r="B512" s="21">
        <v>132</v>
      </c>
      <c r="C512" s="21" t="s">
        <v>692</v>
      </c>
      <c r="D512" s="26" t="s">
        <v>728</v>
      </c>
      <c r="E512" s="21">
        <v>440</v>
      </c>
      <c r="F512" s="32" t="s">
        <v>757</v>
      </c>
      <c r="G512" s="53" t="s">
        <v>1886</v>
      </c>
      <c r="H512" s="39" t="s">
        <v>1887</v>
      </c>
      <c r="I512" s="21" t="s">
        <v>820</v>
      </c>
      <c r="J512" s="40"/>
      <c r="K512" s="46">
        <v>619375</v>
      </c>
      <c r="L512" s="21" t="s">
        <v>57</v>
      </c>
      <c r="M512" s="41"/>
      <c r="N512" s="46">
        <v>619375</v>
      </c>
      <c r="O512" s="29"/>
      <c r="P512" s="30"/>
      <c r="Q512" s="31" t="s">
        <v>672</v>
      </c>
      <c r="R512" s="31"/>
      <c r="S512" s="31"/>
      <c r="T512" s="31"/>
      <c r="U512" s="17"/>
    </row>
    <row r="513" spans="1:21" ht="99" hidden="1" customHeight="1" x14ac:dyDescent="0.35">
      <c r="A513" s="20" t="s">
        <v>816</v>
      </c>
      <c r="B513" s="21">
        <v>133</v>
      </c>
      <c r="C513" s="21" t="s">
        <v>692</v>
      </c>
      <c r="D513" s="26" t="s">
        <v>728</v>
      </c>
      <c r="E513" s="21">
        <v>440</v>
      </c>
      <c r="F513" s="32" t="s">
        <v>757</v>
      </c>
      <c r="G513" s="53" t="s">
        <v>1888</v>
      </c>
      <c r="H513" s="39" t="s">
        <v>1889</v>
      </c>
      <c r="I513" s="21" t="s">
        <v>820</v>
      </c>
      <c r="J513" s="40"/>
      <c r="K513" s="46">
        <v>2400000</v>
      </c>
      <c r="L513" s="21" t="s">
        <v>57</v>
      </c>
      <c r="M513" s="41"/>
      <c r="N513" s="27">
        <v>1200000</v>
      </c>
      <c r="O513" s="29"/>
      <c r="P513" s="30"/>
      <c r="Q513" s="31" t="s">
        <v>672</v>
      </c>
      <c r="R513" s="31"/>
      <c r="S513" s="31"/>
      <c r="T513" s="31"/>
      <c r="U513" s="17"/>
    </row>
    <row r="514" spans="1:21" ht="99" hidden="1" customHeight="1" x14ac:dyDescent="0.35">
      <c r="A514" s="20" t="s">
        <v>816</v>
      </c>
      <c r="B514" s="21">
        <v>134</v>
      </c>
      <c r="C514" s="21" t="s">
        <v>692</v>
      </c>
      <c r="D514" s="26" t="s">
        <v>728</v>
      </c>
      <c r="E514" s="21">
        <v>440</v>
      </c>
      <c r="F514" s="32" t="s">
        <v>757</v>
      </c>
      <c r="G514" s="53" t="s">
        <v>1890</v>
      </c>
      <c r="H514" s="39" t="s">
        <v>1891</v>
      </c>
      <c r="I514" s="21" t="s">
        <v>820</v>
      </c>
      <c r="J514" s="40"/>
      <c r="K514" s="46">
        <v>760000</v>
      </c>
      <c r="L514" s="21" t="s">
        <v>57</v>
      </c>
      <c r="M514" s="41"/>
      <c r="N514" s="27">
        <v>190000</v>
      </c>
      <c r="O514" s="29"/>
      <c r="P514" s="30"/>
      <c r="Q514" s="31" t="s">
        <v>672</v>
      </c>
      <c r="R514" s="31"/>
      <c r="S514" s="31"/>
      <c r="T514" s="31"/>
      <c r="U514" s="17"/>
    </row>
    <row r="515" spans="1:21" ht="99" hidden="1" customHeight="1" x14ac:dyDescent="0.35">
      <c r="A515" s="20" t="s">
        <v>816</v>
      </c>
      <c r="B515" s="21">
        <v>135</v>
      </c>
      <c r="C515" s="21" t="s">
        <v>692</v>
      </c>
      <c r="D515" s="26" t="s">
        <v>728</v>
      </c>
      <c r="E515" s="21">
        <v>440</v>
      </c>
      <c r="F515" s="32" t="s">
        <v>757</v>
      </c>
      <c r="G515" s="53" t="s">
        <v>1892</v>
      </c>
      <c r="H515" s="39" t="s">
        <v>1893</v>
      </c>
      <c r="I515" s="21" t="s">
        <v>820</v>
      </c>
      <c r="J515" s="40"/>
      <c r="K515" s="46">
        <v>37000.949999999997</v>
      </c>
      <c r="L515" s="21" t="s">
        <v>57</v>
      </c>
      <c r="M515" s="41"/>
      <c r="N515" s="46">
        <v>37000.949999999997</v>
      </c>
      <c r="O515" s="29"/>
      <c r="P515" s="30"/>
      <c r="Q515" s="31" t="s">
        <v>672</v>
      </c>
      <c r="R515" s="31"/>
      <c r="S515" s="31"/>
      <c r="T515" s="31"/>
      <c r="U515" s="17"/>
    </row>
    <row r="516" spans="1:21" ht="99" hidden="1" customHeight="1" x14ac:dyDescent="0.35">
      <c r="A516" s="20" t="s">
        <v>816</v>
      </c>
      <c r="B516" s="21">
        <v>136</v>
      </c>
      <c r="C516" s="21" t="s">
        <v>692</v>
      </c>
      <c r="D516" s="26" t="s">
        <v>728</v>
      </c>
      <c r="E516" s="21">
        <v>440</v>
      </c>
      <c r="F516" s="32" t="s">
        <v>757</v>
      </c>
      <c r="G516" s="53" t="s">
        <v>1894</v>
      </c>
      <c r="H516" s="39" t="s">
        <v>1895</v>
      </c>
      <c r="I516" s="21" t="s">
        <v>820</v>
      </c>
      <c r="J516" s="40"/>
      <c r="K516" s="46">
        <v>19218432</v>
      </c>
      <c r="L516" s="21" t="s">
        <v>57</v>
      </c>
      <c r="M516" s="41"/>
      <c r="N516" s="27">
        <v>9609216</v>
      </c>
      <c r="O516" s="29"/>
      <c r="P516" s="30"/>
      <c r="Q516" s="31" t="s">
        <v>672</v>
      </c>
      <c r="R516" s="31"/>
      <c r="S516" s="31"/>
      <c r="T516" s="31"/>
      <c r="U516" s="17"/>
    </row>
    <row r="517" spans="1:21" ht="99" hidden="1" customHeight="1" x14ac:dyDescent="0.35">
      <c r="A517" s="20" t="s">
        <v>816</v>
      </c>
      <c r="B517" s="21">
        <v>138</v>
      </c>
      <c r="C517" s="21" t="s">
        <v>692</v>
      </c>
      <c r="D517" s="26" t="s">
        <v>728</v>
      </c>
      <c r="E517" s="21">
        <v>440</v>
      </c>
      <c r="F517" s="32" t="s">
        <v>757</v>
      </c>
      <c r="G517" s="53" t="s">
        <v>1896</v>
      </c>
      <c r="H517" s="39" t="s">
        <v>1897</v>
      </c>
      <c r="I517" s="21" t="s">
        <v>820</v>
      </c>
      <c r="J517" s="40" t="s">
        <v>978</v>
      </c>
      <c r="K517" s="46">
        <v>2500000</v>
      </c>
      <c r="L517" s="21" t="s">
        <v>57</v>
      </c>
      <c r="M517" s="41"/>
      <c r="N517" s="27">
        <v>1250000</v>
      </c>
      <c r="O517" s="29"/>
      <c r="P517" s="30"/>
      <c r="Q517" s="31" t="s">
        <v>672</v>
      </c>
      <c r="R517" s="31"/>
      <c r="S517" s="31"/>
      <c r="T517" s="31"/>
      <c r="U517" s="17"/>
    </row>
    <row r="518" spans="1:21" ht="99" hidden="1" customHeight="1" x14ac:dyDescent="0.35">
      <c r="A518" s="20" t="s">
        <v>816</v>
      </c>
      <c r="B518" s="21">
        <v>139</v>
      </c>
      <c r="C518" s="21" t="s">
        <v>692</v>
      </c>
      <c r="D518" s="26" t="s">
        <v>728</v>
      </c>
      <c r="E518" s="21">
        <v>440</v>
      </c>
      <c r="F518" s="32" t="s">
        <v>757</v>
      </c>
      <c r="G518" s="53" t="s">
        <v>1898</v>
      </c>
      <c r="H518" s="39" t="s">
        <v>1899</v>
      </c>
      <c r="I518" s="21" t="s">
        <v>820</v>
      </c>
      <c r="J518" s="40"/>
      <c r="K518" s="46">
        <v>900000</v>
      </c>
      <c r="L518" s="21" t="s">
        <v>57</v>
      </c>
      <c r="M518" s="47"/>
      <c r="N518" s="46">
        <v>900000</v>
      </c>
      <c r="O518" s="29"/>
      <c r="P518" s="30"/>
      <c r="Q518" s="31" t="s">
        <v>672</v>
      </c>
      <c r="R518" s="31"/>
      <c r="S518" s="31"/>
      <c r="T518" s="31"/>
      <c r="U518" s="17"/>
    </row>
    <row r="519" spans="1:21" ht="99" hidden="1" customHeight="1" x14ac:dyDescent="0.35">
      <c r="A519" s="20" t="s">
        <v>816</v>
      </c>
      <c r="B519" s="21">
        <v>141</v>
      </c>
      <c r="C519" s="21" t="s">
        <v>692</v>
      </c>
      <c r="D519" s="26" t="s">
        <v>728</v>
      </c>
      <c r="E519" s="21">
        <v>440</v>
      </c>
      <c r="F519" s="32" t="s">
        <v>757</v>
      </c>
      <c r="G519" s="53" t="s">
        <v>1900</v>
      </c>
      <c r="H519" s="39" t="s">
        <v>1901</v>
      </c>
      <c r="I519" s="21" t="s">
        <v>820</v>
      </c>
      <c r="J519" s="40"/>
      <c r="K519" s="46">
        <v>8934381</v>
      </c>
      <c r="L519" s="21" t="s">
        <v>57</v>
      </c>
      <c r="M519" s="41"/>
      <c r="N519" s="46">
        <v>8934381</v>
      </c>
      <c r="O519" s="29"/>
      <c r="P519" s="30"/>
      <c r="Q519" s="31" t="s">
        <v>672</v>
      </c>
      <c r="R519" s="31"/>
      <c r="S519" s="31"/>
      <c r="T519" s="31"/>
      <c r="U519" s="17"/>
    </row>
    <row r="520" spans="1:21" ht="99" hidden="1" customHeight="1" x14ac:dyDescent="0.35">
      <c r="A520" s="20" t="s">
        <v>816</v>
      </c>
      <c r="B520" s="21">
        <v>142</v>
      </c>
      <c r="C520" s="21" t="s">
        <v>692</v>
      </c>
      <c r="D520" s="26" t="s">
        <v>728</v>
      </c>
      <c r="E520" s="21">
        <v>440</v>
      </c>
      <c r="F520" s="32" t="s">
        <v>757</v>
      </c>
      <c r="G520" s="53" t="s">
        <v>1902</v>
      </c>
      <c r="H520" s="39" t="s">
        <v>1903</v>
      </c>
      <c r="I520" s="21" t="s">
        <v>820</v>
      </c>
      <c r="J520" s="40"/>
      <c r="K520" s="46">
        <v>4996455</v>
      </c>
      <c r="L520" s="21" t="s">
        <v>57</v>
      </c>
      <c r="M520" s="41"/>
      <c r="N520" s="46">
        <v>4996455</v>
      </c>
      <c r="O520" s="29"/>
      <c r="P520" s="30"/>
      <c r="Q520" s="31" t="s">
        <v>672</v>
      </c>
      <c r="R520" s="31"/>
      <c r="S520" s="31"/>
      <c r="T520" s="31"/>
      <c r="U520" s="17"/>
    </row>
    <row r="521" spans="1:21" ht="99" hidden="1" customHeight="1" x14ac:dyDescent="0.35">
      <c r="A521" s="20" t="s">
        <v>816</v>
      </c>
      <c r="B521" s="21">
        <v>143</v>
      </c>
      <c r="C521" s="21" t="s">
        <v>692</v>
      </c>
      <c r="D521" s="26" t="s">
        <v>728</v>
      </c>
      <c r="E521" s="21">
        <v>440</v>
      </c>
      <c r="F521" s="32" t="s">
        <v>757</v>
      </c>
      <c r="G521" s="53" t="s">
        <v>1904</v>
      </c>
      <c r="H521" s="39" t="s">
        <v>1905</v>
      </c>
      <c r="I521" s="21" t="s">
        <v>820</v>
      </c>
      <c r="J521" s="40"/>
      <c r="K521" s="46">
        <v>11253309</v>
      </c>
      <c r="L521" s="21" t="s">
        <v>57</v>
      </c>
      <c r="M521" s="41"/>
      <c r="N521" s="27">
        <v>2813327.25</v>
      </c>
      <c r="O521" s="29"/>
      <c r="P521" s="30"/>
      <c r="Q521" s="31" t="s">
        <v>672</v>
      </c>
      <c r="R521" s="31"/>
      <c r="S521" s="31"/>
      <c r="T521" s="31"/>
      <c r="U521" s="17"/>
    </row>
    <row r="522" spans="1:21" ht="99" hidden="1" customHeight="1" x14ac:dyDescent="0.35">
      <c r="A522" s="20" t="s">
        <v>816</v>
      </c>
      <c r="B522" s="21">
        <v>147</v>
      </c>
      <c r="C522" s="21" t="s">
        <v>692</v>
      </c>
      <c r="D522" s="26" t="s">
        <v>728</v>
      </c>
      <c r="E522" s="21">
        <v>440</v>
      </c>
      <c r="F522" s="32" t="s">
        <v>757</v>
      </c>
      <c r="G522" s="53" t="s">
        <v>1906</v>
      </c>
      <c r="H522" s="39" t="s">
        <v>1907</v>
      </c>
      <c r="I522" s="21" t="s">
        <v>820</v>
      </c>
      <c r="J522" s="40"/>
      <c r="K522" s="46">
        <v>2000000</v>
      </c>
      <c r="L522" s="21" t="s">
        <v>57</v>
      </c>
      <c r="M522" s="41"/>
      <c r="N522" s="27">
        <v>500000</v>
      </c>
      <c r="O522" s="29"/>
      <c r="P522" s="30"/>
      <c r="Q522" s="31"/>
      <c r="R522" s="31"/>
      <c r="S522" s="31"/>
      <c r="T522" s="31"/>
      <c r="U522" s="17"/>
    </row>
    <row r="523" spans="1:21" ht="99" hidden="1" customHeight="1" x14ac:dyDescent="0.35">
      <c r="A523" s="20" t="s">
        <v>816</v>
      </c>
      <c r="B523" s="21">
        <v>150</v>
      </c>
      <c r="C523" s="21" t="s">
        <v>692</v>
      </c>
      <c r="D523" s="26" t="s">
        <v>728</v>
      </c>
      <c r="E523" s="21">
        <v>440</v>
      </c>
      <c r="F523" s="32" t="s">
        <v>757</v>
      </c>
      <c r="G523" s="53" t="s">
        <v>1908</v>
      </c>
      <c r="H523" s="39" t="s">
        <v>1909</v>
      </c>
      <c r="I523" s="21" t="s">
        <v>820</v>
      </c>
      <c r="J523" s="40"/>
      <c r="K523" s="40">
        <v>42250000</v>
      </c>
      <c r="L523" s="21" t="s">
        <v>57</v>
      </c>
      <c r="M523" s="41"/>
      <c r="N523" s="40">
        <v>42250000</v>
      </c>
      <c r="O523" s="29"/>
      <c r="P523" s="30"/>
      <c r="Q523" s="31" t="s">
        <v>672</v>
      </c>
      <c r="R523" s="31"/>
      <c r="S523" s="31"/>
      <c r="T523" s="31"/>
      <c r="U523" s="17"/>
    </row>
    <row r="524" spans="1:21" ht="99" hidden="1" customHeight="1" x14ac:dyDescent="0.35">
      <c r="A524" s="20" t="s">
        <v>816</v>
      </c>
      <c r="B524" s="21">
        <v>151</v>
      </c>
      <c r="C524" s="21" t="s">
        <v>692</v>
      </c>
      <c r="D524" s="26" t="s">
        <v>728</v>
      </c>
      <c r="E524" s="21">
        <v>440</v>
      </c>
      <c r="F524" s="32" t="s">
        <v>757</v>
      </c>
      <c r="G524" s="53" t="s">
        <v>1910</v>
      </c>
      <c r="H524" s="39" t="s">
        <v>1911</v>
      </c>
      <c r="I524" s="21" t="s">
        <v>820</v>
      </c>
      <c r="J524" s="40" t="s">
        <v>978</v>
      </c>
      <c r="K524" s="46">
        <v>500000</v>
      </c>
      <c r="L524" s="21" t="s">
        <v>57</v>
      </c>
      <c r="M524" s="41"/>
      <c r="N524" s="27">
        <v>250000</v>
      </c>
      <c r="O524" s="29"/>
      <c r="P524" s="30"/>
      <c r="Q524" s="31" t="s">
        <v>672</v>
      </c>
      <c r="R524" s="31"/>
      <c r="S524" s="31"/>
      <c r="T524" s="31"/>
      <c r="U524" s="17"/>
    </row>
    <row r="525" spans="1:21" ht="99" hidden="1" customHeight="1" x14ac:dyDescent="0.35">
      <c r="A525" s="20" t="s">
        <v>816</v>
      </c>
      <c r="B525" s="21">
        <v>152</v>
      </c>
      <c r="C525" s="21" t="s">
        <v>692</v>
      </c>
      <c r="D525" s="26" t="s">
        <v>728</v>
      </c>
      <c r="E525" s="21">
        <v>440</v>
      </c>
      <c r="F525" s="32" t="s">
        <v>757</v>
      </c>
      <c r="G525" s="53" t="s">
        <v>1912</v>
      </c>
      <c r="H525" s="39" t="s">
        <v>1913</v>
      </c>
      <c r="I525" s="21" t="s">
        <v>820</v>
      </c>
      <c r="J525" s="40"/>
      <c r="K525" s="46">
        <v>828000</v>
      </c>
      <c r="L525" s="21" t="s">
        <v>57</v>
      </c>
      <c r="M525" s="41"/>
      <c r="N525" s="27">
        <v>414000</v>
      </c>
      <c r="O525" s="29"/>
      <c r="P525" s="30"/>
      <c r="Q525" s="31"/>
      <c r="R525" s="31"/>
      <c r="S525" s="31"/>
      <c r="T525" s="31"/>
      <c r="U525" s="17"/>
    </row>
    <row r="526" spans="1:21" ht="99" hidden="1" customHeight="1" x14ac:dyDescent="0.35">
      <c r="A526" s="20" t="s">
        <v>816</v>
      </c>
      <c r="B526" s="21">
        <v>153</v>
      </c>
      <c r="C526" s="21" t="s">
        <v>692</v>
      </c>
      <c r="D526" s="26" t="s">
        <v>728</v>
      </c>
      <c r="E526" s="21">
        <v>440</v>
      </c>
      <c r="F526" s="32" t="s">
        <v>757</v>
      </c>
      <c r="G526" s="53" t="s">
        <v>1914</v>
      </c>
      <c r="H526" s="39" t="s">
        <v>1915</v>
      </c>
      <c r="I526" s="21" t="s">
        <v>820</v>
      </c>
      <c r="J526" s="40"/>
      <c r="K526" s="46">
        <v>487586</v>
      </c>
      <c r="L526" s="21" t="s">
        <v>57</v>
      </c>
      <c r="M526" s="41"/>
      <c r="N526" s="46">
        <v>487586</v>
      </c>
      <c r="O526" s="29"/>
      <c r="P526" s="30"/>
      <c r="Q526" s="31"/>
      <c r="R526" s="31"/>
      <c r="S526" s="31"/>
      <c r="T526" s="31"/>
      <c r="U526" s="17"/>
    </row>
    <row r="527" spans="1:21" ht="99" hidden="1" customHeight="1" x14ac:dyDescent="0.35">
      <c r="A527" s="20" t="s">
        <v>816</v>
      </c>
      <c r="B527" s="21">
        <v>154</v>
      </c>
      <c r="C527" s="21" t="s">
        <v>692</v>
      </c>
      <c r="D527" s="26" t="s">
        <v>728</v>
      </c>
      <c r="E527" s="21">
        <v>440</v>
      </c>
      <c r="F527" s="32" t="s">
        <v>757</v>
      </c>
      <c r="G527" s="53" t="s">
        <v>1916</v>
      </c>
      <c r="H527" s="39" t="s">
        <v>1917</v>
      </c>
      <c r="I527" s="21" t="s">
        <v>820</v>
      </c>
      <c r="J527" s="40"/>
      <c r="K527" s="46">
        <v>89550</v>
      </c>
      <c r="L527" s="21" t="s">
        <v>57</v>
      </c>
      <c r="M527" s="41"/>
      <c r="N527" s="46">
        <v>89550</v>
      </c>
      <c r="O527" s="29"/>
      <c r="P527" s="30"/>
      <c r="Q527" s="31"/>
      <c r="R527" s="31"/>
      <c r="S527" s="31"/>
      <c r="T527" s="31"/>
      <c r="U527" s="17"/>
    </row>
    <row r="528" spans="1:21" ht="99" hidden="1" customHeight="1" x14ac:dyDescent="0.35">
      <c r="A528" s="20" t="s">
        <v>816</v>
      </c>
      <c r="B528" s="21">
        <v>155</v>
      </c>
      <c r="C528" s="21" t="s">
        <v>692</v>
      </c>
      <c r="D528" s="26" t="s">
        <v>728</v>
      </c>
      <c r="E528" s="21">
        <v>440</v>
      </c>
      <c r="F528" s="32" t="s">
        <v>757</v>
      </c>
      <c r="G528" s="53" t="s">
        <v>1918</v>
      </c>
      <c r="H528" s="39" t="s">
        <v>1919</v>
      </c>
      <c r="I528" s="21" t="s">
        <v>820</v>
      </c>
      <c r="J528" s="40"/>
      <c r="K528" s="46">
        <v>745900</v>
      </c>
      <c r="L528" s="21" t="s">
        <v>57</v>
      </c>
      <c r="M528" s="41"/>
      <c r="N528" s="46">
        <v>745900</v>
      </c>
      <c r="O528" s="29"/>
      <c r="P528" s="30"/>
      <c r="Q528" s="31"/>
      <c r="R528" s="31"/>
      <c r="S528" s="31"/>
      <c r="T528" s="31"/>
      <c r="U528" s="17"/>
    </row>
    <row r="529" spans="1:21" ht="99" hidden="1" customHeight="1" x14ac:dyDescent="0.35">
      <c r="A529" s="20" t="s">
        <v>816</v>
      </c>
      <c r="B529" s="21">
        <v>156</v>
      </c>
      <c r="C529" s="21" t="s">
        <v>692</v>
      </c>
      <c r="D529" s="26" t="s">
        <v>728</v>
      </c>
      <c r="E529" s="21">
        <v>440</v>
      </c>
      <c r="F529" s="32" t="s">
        <v>757</v>
      </c>
      <c r="G529" s="53" t="s">
        <v>1920</v>
      </c>
      <c r="H529" s="39" t="s">
        <v>1921</v>
      </c>
      <c r="I529" s="21" t="s">
        <v>978</v>
      </c>
      <c r="J529" s="40" t="s">
        <v>816</v>
      </c>
      <c r="K529" s="46">
        <v>1500000</v>
      </c>
      <c r="L529" s="21" t="s">
        <v>57</v>
      </c>
      <c r="M529" s="47"/>
      <c r="N529" s="46">
        <v>1500000</v>
      </c>
      <c r="O529" s="29"/>
      <c r="P529" s="30"/>
      <c r="Q529" s="31" t="s">
        <v>672</v>
      </c>
      <c r="R529" s="31"/>
      <c r="S529" s="31"/>
      <c r="T529" s="31"/>
      <c r="U529" s="17"/>
    </row>
    <row r="530" spans="1:21" ht="99" hidden="1" customHeight="1" x14ac:dyDescent="0.35">
      <c r="A530" s="20" t="s">
        <v>816</v>
      </c>
      <c r="B530" s="21">
        <v>160</v>
      </c>
      <c r="C530" s="21" t="s">
        <v>692</v>
      </c>
      <c r="D530" s="26" t="s">
        <v>728</v>
      </c>
      <c r="E530" s="21">
        <v>440</v>
      </c>
      <c r="F530" s="32" t="s">
        <v>757</v>
      </c>
      <c r="G530" s="53" t="s">
        <v>1922</v>
      </c>
      <c r="H530" s="39" t="s">
        <v>1923</v>
      </c>
      <c r="I530" s="21" t="s">
        <v>978</v>
      </c>
      <c r="J530" s="40"/>
      <c r="K530" s="46">
        <v>400000</v>
      </c>
      <c r="L530" s="21" t="s">
        <v>57</v>
      </c>
      <c r="M530" s="41"/>
      <c r="N530" s="27">
        <v>200000</v>
      </c>
      <c r="O530" s="29"/>
      <c r="P530" s="30"/>
      <c r="Q530" s="31"/>
      <c r="R530" s="31"/>
      <c r="S530" s="31"/>
      <c r="T530" s="31"/>
      <c r="U530" s="17"/>
    </row>
    <row r="531" spans="1:21" ht="99" hidden="1" customHeight="1" x14ac:dyDescent="0.35">
      <c r="A531" s="20" t="s">
        <v>816</v>
      </c>
      <c r="B531" s="21">
        <v>163</v>
      </c>
      <c r="C531" s="21" t="s">
        <v>692</v>
      </c>
      <c r="D531" s="26" t="s">
        <v>728</v>
      </c>
      <c r="E531" s="21">
        <v>440</v>
      </c>
      <c r="F531" s="32" t="s">
        <v>757</v>
      </c>
      <c r="G531" s="53" t="s">
        <v>1924</v>
      </c>
      <c r="H531" s="39" t="s">
        <v>1925</v>
      </c>
      <c r="I531" s="21" t="s">
        <v>990</v>
      </c>
      <c r="J531" s="40"/>
      <c r="K531" s="46">
        <v>9135000</v>
      </c>
      <c r="L531" s="21" t="s">
        <v>57</v>
      </c>
      <c r="M531" s="41"/>
      <c r="N531" s="27">
        <v>4567500</v>
      </c>
      <c r="O531" s="29"/>
      <c r="P531" s="30"/>
      <c r="Q531" s="31" t="s">
        <v>741</v>
      </c>
      <c r="R531" s="31"/>
      <c r="S531" s="31"/>
      <c r="T531" s="31"/>
      <c r="U531" s="17"/>
    </row>
    <row r="532" spans="1:21" ht="99" hidden="1" customHeight="1" x14ac:dyDescent="0.35">
      <c r="A532" s="20" t="s">
        <v>816</v>
      </c>
      <c r="B532" s="21">
        <v>164</v>
      </c>
      <c r="C532" s="21" t="s">
        <v>692</v>
      </c>
      <c r="D532" s="26" t="s">
        <v>728</v>
      </c>
      <c r="E532" s="21">
        <v>440</v>
      </c>
      <c r="F532" s="32" t="s">
        <v>757</v>
      </c>
      <c r="G532" s="53" t="s">
        <v>1926</v>
      </c>
      <c r="H532" s="39" t="s">
        <v>1925</v>
      </c>
      <c r="I532" s="21" t="s">
        <v>990</v>
      </c>
      <c r="J532" s="40"/>
      <c r="K532" s="40">
        <v>736759</v>
      </c>
      <c r="L532" s="21" t="s">
        <v>57</v>
      </c>
      <c r="M532" s="41"/>
      <c r="N532" s="27">
        <v>368379.5</v>
      </c>
      <c r="O532" s="29"/>
      <c r="P532" s="30"/>
      <c r="Q532" s="31" t="s">
        <v>741</v>
      </c>
      <c r="R532" s="31"/>
      <c r="S532" s="31"/>
      <c r="T532" s="31"/>
      <c r="U532" s="17"/>
    </row>
    <row r="533" spans="1:21" ht="99" hidden="1" customHeight="1" x14ac:dyDescent="0.35">
      <c r="A533" s="20" t="s">
        <v>816</v>
      </c>
      <c r="B533" s="21">
        <v>165</v>
      </c>
      <c r="C533" s="21" t="s">
        <v>692</v>
      </c>
      <c r="D533" s="26" t="s">
        <v>728</v>
      </c>
      <c r="E533" s="21">
        <v>440</v>
      </c>
      <c r="F533" s="32" t="s">
        <v>757</v>
      </c>
      <c r="G533" s="53" t="s">
        <v>1927</v>
      </c>
      <c r="H533" s="39" t="s">
        <v>1928</v>
      </c>
      <c r="I533" s="21" t="s">
        <v>990</v>
      </c>
      <c r="J533" s="40"/>
      <c r="K533" s="40">
        <v>6051188</v>
      </c>
      <c r="L533" s="21" t="s">
        <v>57</v>
      </c>
      <c r="M533" s="41"/>
      <c r="N533" s="27">
        <v>3025594</v>
      </c>
      <c r="O533" s="29"/>
      <c r="P533" s="30"/>
      <c r="Q533" s="31"/>
      <c r="R533" s="31"/>
      <c r="S533" s="31"/>
      <c r="T533" s="31"/>
      <c r="U533" s="17"/>
    </row>
    <row r="534" spans="1:21" ht="99" hidden="1" customHeight="1" x14ac:dyDescent="0.35">
      <c r="A534" s="20" t="s">
        <v>816</v>
      </c>
      <c r="B534" s="21">
        <v>166</v>
      </c>
      <c r="C534" s="21" t="s">
        <v>692</v>
      </c>
      <c r="D534" s="26" t="s">
        <v>728</v>
      </c>
      <c r="E534" s="21">
        <v>440</v>
      </c>
      <c r="F534" s="32" t="s">
        <v>757</v>
      </c>
      <c r="G534" s="53" t="s">
        <v>1929</v>
      </c>
      <c r="H534" s="39" t="s">
        <v>1930</v>
      </c>
      <c r="I534" s="21" t="s">
        <v>990</v>
      </c>
      <c r="J534" s="40"/>
      <c r="K534" s="40">
        <v>3549000</v>
      </c>
      <c r="L534" s="21" t="s">
        <v>57</v>
      </c>
      <c r="M534" s="41"/>
      <c r="N534" s="27">
        <v>1774500</v>
      </c>
      <c r="O534" s="29"/>
      <c r="P534" s="30"/>
      <c r="Q534" s="31" t="s">
        <v>672</v>
      </c>
      <c r="R534" s="31"/>
      <c r="S534" s="31"/>
      <c r="T534" s="31"/>
      <c r="U534" s="17"/>
    </row>
    <row r="535" spans="1:21" ht="99" hidden="1" customHeight="1" x14ac:dyDescent="0.35">
      <c r="A535" s="20" t="s">
        <v>816</v>
      </c>
      <c r="B535" s="21">
        <v>167</v>
      </c>
      <c r="C535" s="21" t="s">
        <v>692</v>
      </c>
      <c r="D535" s="26" t="s">
        <v>728</v>
      </c>
      <c r="E535" s="21">
        <v>440</v>
      </c>
      <c r="F535" s="32" t="s">
        <v>757</v>
      </c>
      <c r="G535" s="53" t="s">
        <v>1931</v>
      </c>
      <c r="H535" s="39" t="s">
        <v>1932</v>
      </c>
      <c r="I535" s="21" t="s">
        <v>990</v>
      </c>
      <c r="J535" s="40"/>
      <c r="K535" s="40">
        <v>3615505</v>
      </c>
      <c r="L535" s="21" t="s">
        <v>57</v>
      </c>
      <c r="M535" s="41"/>
      <c r="N535" s="27">
        <v>1807752.5</v>
      </c>
      <c r="O535" s="29"/>
      <c r="P535" s="30"/>
      <c r="Q535" s="31" t="s">
        <v>672</v>
      </c>
      <c r="R535" s="31"/>
      <c r="S535" s="31"/>
      <c r="T535" s="31"/>
      <c r="U535" s="17"/>
    </row>
    <row r="536" spans="1:21" ht="99" hidden="1" customHeight="1" x14ac:dyDescent="0.35">
      <c r="A536" s="20" t="s">
        <v>816</v>
      </c>
      <c r="B536" s="21">
        <v>168</v>
      </c>
      <c r="C536" s="21" t="s">
        <v>692</v>
      </c>
      <c r="D536" s="26" t="s">
        <v>728</v>
      </c>
      <c r="E536" s="21">
        <v>440</v>
      </c>
      <c r="F536" s="32" t="s">
        <v>757</v>
      </c>
      <c r="G536" s="53" t="s">
        <v>1933</v>
      </c>
      <c r="H536" s="39" t="s">
        <v>1934</v>
      </c>
      <c r="I536" s="21" t="s">
        <v>990</v>
      </c>
      <c r="J536" s="40"/>
      <c r="K536" s="46">
        <v>2964903</v>
      </c>
      <c r="L536" s="21" t="s">
        <v>57</v>
      </c>
      <c r="M536" s="41"/>
      <c r="N536" s="27">
        <v>1482451.5</v>
      </c>
      <c r="O536" s="29"/>
      <c r="P536" s="30"/>
      <c r="Q536" s="31" t="s">
        <v>741</v>
      </c>
      <c r="R536" s="31"/>
      <c r="S536" s="31"/>
      <c r="T536" s="31"/>
      <c r="U536" s="17"/>
    </row>
    <row r="537" spans="1:21" ht="99" hidden="1" customHeight="1" x14ac:dyDescent="0.35">
      <c r="A537" s="20" t="s">
        <v>816</v>
      </c>
      <c r="B537" s="21">
        <v>169</v>
      </c>
      <c r="C537" s="21" t="s">
        <v>692</v>
      </c>
      <c r="D537" s="26" t="s">
        <v>728</v>
      </c>
      <c r="E537" s="21">
        <v>440</v>
      </c>
      <c r="F537" s="32" t="s">
        <v>757</v>
      </c>
      <c r="G537" s="53" t="s">
        <v>1935</v>
      </c>
      <c r="H537" s="39" t="s">
        <v>1936</v>
      </c>
      <c r="I537" s="21" t="s">
        <v>990</v>
      </c>
      <c r="J537" s="40"/>
      <c r="K537" s="46">
        <v>5479404</v>
      </c>
      <c r="L537" s="21" t="s">
        <v>57</v>
      </c>
      <c r="M537" s="41"/>
      <c r="N537" s="46">
        <v>5479404</v>
      </c>
      <c r="O537" s="29"/>
      <c r="P537" s="30"/>
      <c r="Q537" s="31" t="s">
        <v>672</v>
      </c>
      <c r="R537" s="31"/>
      <c r="S537" s="31"/>
      <c r="T537" s="31"/>
      <c r="U537" s="17"/>
    </row>
    <row r="538" spans="1:21" ht="99" hidden="1" customHeight="1" x14ac:dyDescent="0.35">
      <c r="A538" s="20" t="s">
        <v>816</v>
      </c>
      <c r="B538" s="21">
        <v>170</v>
      </c>
      <c r="C538" s="21" t="s">
        <v>692</v>
      </c>
      <c r="D538" s="26" t="s">
        <v>728</v>
      </c>
      <c r="E538" s="21">
        <v>440</v>
      </c>
      <c r="F538" s="32" t="s">
        <v>757</v>
      </c>
      <c r="G538" s="53" t="s">
        <v>1937</v>
      </c>
      <c r="H538" s="39" t="s">
        <v>1938</v>
      </c>
      <c r="I538" s="21" t="s">
        <v>990</v>
      </c>
      <c r="J538" s="40"/>
      <c r="K538" s="46">
        <v>8343266</v>
      </c>
      <c r="L538" s="21" t="s">
        <v>57</v>
      </c>
      <c r="M538" s="41"/>
      <c r="N538" s="27">
        <v>2085816.5</v>
      </c>
      <c r="O538" s="29"/>
      <c r="P538" s="30"/>
      <c r="Q538" s="31" t="s">
        <v>741</v>
      </c>
      <c r="R538" s="31"/>
      <c r="S538" s="31"/>
      <c r="T538" s="31"/>
      <c r="U538" s="17"/>
    </row>
    <row r="539" spans="1:21" ht="99" hidden="1" customHeight="1" x14ac:dyDescent="0.35">
      <c r="A539" s="20" t="s">
        <v>816</v>
      </c>
      <c r="B539" s="21">
        <v>171</v>
      </c>
      <c r="C539" s="21" t="s">
        <v>692</v>
      </c>
      <c r="D539" s="26" t="s">
        <v>728</v>
      </c>
      <c r="E539" s="21">
        <v>440</v>
      </c>
      <c r="F539" s="32" t="s">
        <v>757</v>
      </c>
      <c r="G539" s="53" t="s">
        <v>1939</v>
      </c>
      <c r="H539" s="39" t="s">
        <v>1940</v>
      </c>
      <c r="I539" s="21" t="s">
        <v>990</v>
      </c>
      <c r="J539" s="40"/>
      <c r="K539" s="46">
        <v>1521540</v>
      </c>
      <c r="L539" s="21" t="s">
        <v>57</v>
      </c>
      <c r="M539" s="41"/>
      <c r="N539" s="27">
        <v>380385</v>
      </c>
      <c r="O539" s="29"/>
      <c r="P539" s="30"/>
      <c r="Q539" s="31" t="s">
        <v>741</v>
      </c>
      <c r="R539" s="31"/>
      <c r="S539" s="31"/>
      <c r="T539" s="31"/>
      <c r="U539" s="17"/>
    </row>
    <row r="540" spans="1:21" ht="99" hidden="1" customHeight="1" x14ac:dyDescent="0.35">
      <c r="A540" s="20" t="s">
        <v>816</v>
      </c>
      <c r="B540" s="21">
        <v>172</v>
      </c>
      <c r="C540" s="21" t="s">
        <v>692</v>
      </c>
      <c r="D540" s="26" t="s">
        <v>728</v>
      </c>
      <c r="E540" s="21">
        <v>440</v>
      </c>
      <c r="F540" s="32" t="s">
        <v>757</v>
      </c>
      <c r="G540" s="53" t="s">
        <v>1941</v>
      </c>
      <c r="H540" s="39" t="s">
        <v>1942</v>
      </c>
      <c r="I540" s="21" t="s">
        <v>990</v>
      </c>
      <c r="J540" s="40"/>
      <c r="K540" s="46">
        <v>554814</v>
      </c>
      <c r="L540" s="21" t="s">
        <v>57</v>
      </c>
      <c r="M540" s="41"/>
      <c r="N540" s="46">
        <v>554814</v>
      </c>
      <c r="O540" s="29"/>
      <c r="P540" s="30"/>
      <c r="Q540" s="31" t="s">
        <v>741</v>
      </c>
      <c r="R540" s="31"/>
      <c r="S540" s="31"/>
      <c r="T540" s="31"/>
      <c r="U540" s="17"/>
    </row>
    <row r="541" spans="1:21" ht="99" hidden="1" customHeight="1" x14ac:dyDescent="0.35">
      <c r="A541" s="20" t="s">
        <v>816</v>
      </c>
      <c r="B541" s="21">
        <v>173</v>
      </c>
      <c r="C541" s="21" t="s">
        <v>692</v>
      </c>
      <c r="D541" s="26" t="s">
        <v>728</v>
      </c>
      <c r="E541" s="21">
        <v>440</v>
      </c>
      <c r="F541" s="32" t="s">
        <v>757</v>
      </c>
      <c r="G541" s="53" t="s">
        <v>1943</v>
      </c>
      <c r="H541" s="39" t="s">
        <v>1944</v>
      </c>
      <c r="I541" s="21" t="s">
        <v>990</v>
      </c>
      <c r="J541" s="21"/>
      <c r="K541" s="46">
        <v>2680396</v>
      </c>
      <c r="L541" s="21" t="s">
        <v>57</v>
      </c>
      <c r="M541" s="41"/>
      <c r="N541" s="46">
        <v>2680396</v>
      </c>
      <c r="O541" s="29"/>
      <c r="P541" s="30"/>
      <c r="Q541" s="31"/>
      <c r="R541" s="31"/>
      <c r="S541" s="31"/>
      <c r="T541" s="31"/>
      <c r="U541" s="17"/>
    </row>
    <row r="542" spans="1:21" ht="99" hidden="1" customHeight="1" x14ac:dyDescent="0.35">
      <c r="A542" s="20" t="s">
        <v>816</v>
      </c>
      <c r="B542" s="21">
        <v>174</v>
      </c>
      <c r="C542" s="21" t="s">
        <v>692</v>
      </c>
      <c r="D542" s="26" t="s">
        <v>728</v>
      </c>
      <c r="E542" s="21">
        <v>440</v>
      </c>
      <c r="F542" s="32" t="s">
        <v>757</v>
      </c>
      <c r="G542" s="53" t="s">
        <v>1945</v>
      </c>
      <c r="H542" s="39" t="s">
        <v>1946</v>
      </c>
      <c r="I542" s="21" t="s">
        <v>990</v>
      </c>
      <c r="J542" s="40" t="s">
        <v>1947</v>
      </c>
      <c r="K542" s="46">
        <v>1120000</v>
      </c>
      <c r="L542" s="21" t="s">
        <v>57</v>
      </c>
      <c r="M542" s="41"/>
      <c r="N542" s="46">
        <v>1120000</v>
      </c>
      <c r="O542" s="29"/>
      <c r="P542" s="30"/>
      <c r="Q542" s="31"/>
      <c r="R542" s="31"/>
      <c r="S542" s="31"/>
      <c r="T542" s="31"/>
      <c r="U542" s="17"/>
    </row>
    <row r="543" spans="1:21" ht="99" hidden="1" customHeight="1" x14ac:dyDescent="0.35">
      <c r="A543" s="20" t="s">
        <v>816</v>
      </c>
      <c r="B543" s="21">
        <v>175</v>
      </c>
      <c r="C543" s="21" t="s">
        <v>692</v>
      </c>
      <c r="D543" s="26" t="s">
        <v>728</v>
      </c>
      <c r="E543" s="21">
        <v>440</v>
      </c>
      <c r="F543" s="32" t="s">
        <v>757</v>
      </c>
      <c r="G543" s="53" t="s">
        <v>1948</v>
      </c>
      <c r="H543" s="39" t="s">
        <v>1949</v>
      </c>
      <c r="I543" s="21" t="s">
        <v>990</v>
      </c>
      <c r="J543" s="40"/>
      <c r="K543" s="46">
        <v>16873600</v>
      </c>
      <c r="L543" s="21" t="s">
        <v>57</v>
      </c>
      <c r="M543" s="41"/>
      <c r="N543" s="27">
        <v>4218400</v>
      </c>
      <c r="O543" s="29"/>
      <c r="P543" s="30"/>
      <c r="Q543" s="31" t="s">
        <v>672</v>
      </c>
      <c r="R543" s="31"/>
      <c r="S543" s="31"/>
      <c r="T543" s="31"/>
      <c r="U543" s="17"/>
    </row>
    <row r="544" spans="1:21" ht="99" hidden="1" customHeight="1" x14ac:dyDescent="0.35">
      <c r="A544" s="20" t="s">
        <v>816</v>
      </c>
      <c r="B544" s="21">
        <v>176</v>
      </c>
      <c r="C544" s="21" t="s">
        <v>692</v>
      </c>
      <c r="D544" s="26" t="s">
        <v>728</v>
      </c>
      <c r="E544" s="21">
        <v>440</v>
      </c>
      <c r="F544" s="32" t="s">
        <v>757</v>
      </c>
      <c r="G544" s="53" t="s">
        <v>1950</v>
      </c>
      <c r="H544" s="39" t="s">
        <v>1951</v>
      </c>
      <c r="I544" s="21" t="s">
        <v>990</v>
      </c>
      <c r="J544" s="40"/>
      <c r="K544" s="46">
        <v>85734</v>
      </c>
      <c r="L544" s="21" t="s">
        <v>57</v>
      </c>
      <c r="M544" s="41"/>
      <c r="N544" s="46">
        <v>85734</v>
      </c>
      <c r="O544" s="29"/>
      <c r="P544" s="30"/>
      <c r="Q544" s="31" t="s">
        <v>741</v>
      </c>
      <c r="R544" s="31"/>
      <c r="S544" s="31"/>
      <c r="T544" s="31"/>
      <c r="U544" s="17"/>
    </row>
    <row r="545" spans="1:21" ht="99" hidden="1" customHeight="1" x14ac:dyDescent="0.35">
      <c r="A545" s="20" t="s">
        <v>816</v>
      </c>
      <c r="B545" s="21">
        <v>177</v>
      </c>
      <c r="C545" s="21" t="s">
        <v>692</v>
      </c>
      <c r="D545" s="26" t="s">
        <v>728</v>
      </c>
      <c r="E545" s="21">
        <v>440</v>
      </c>
      <c r="F545" s="32" t="s">
        <v>757</v>
      </c>
      <c r="G545" s="53" t="s">
        <v>1952</v>
      </c>
      <c r="H545" s="39" t="s">
        <v>1953</v>
      </c>
      <c r="I545" s="21" t="s">
        <v>990</v>
      </c>
      <c r="J545" s="40"/>
      <c r="K545" s="40">
        <v>6412600</v>
      </c>
      <c r="L545" s="21" t="s">
        <v>57</v>
      </c>
      <c r="M545" s="41"/>
      <c r="N545" s="40">
        <v>6412600</v>
      </c>
      <c r="O545" s="29"/>
      <c r="P545" s="30"/>
      <c r="Q545" s="31"/>
      <c r="R545" s="31"/>
      <c r="S545" s="31"/>
      <c r="T545" s="31"/>
      <c r="U545" s="17"/>
    </row>
    <row r="546" spans="1:21" ht="99" hidden="1" customHeight="1" x14ac:dyDescent="0.35">
      <c r="A546" s="20" t="s">
        <v>816</v>
      </c>
      <c r="B546" s="21">
        <v>178</v>
      </c>
      <c r="C546" s="21" t="s">
        <v>692</v>
      </c>
      <c r="D546" s="26" t="s">
        <v>728</v>
      </c>
      <c r="E546" s="21">
        <v>440</v>
      </c>
      <c r="F546" s="32" t="s">
        <v>757</v>
      </c>
      <c r="G546" s="53" t="s">
        <v>1954</v>
      </c>
      <c r="H546" s="39" t="s">
        <v>1955</v>
      </c>
      <c r="I546" s="21" t="s">
        <v>990</v>
      </c>
      <c r="J546" s="40"/>
      <c r="K546" s="40">
        <v>3210000</v>
      </c>
      <c r="L546" s="21" t="s">
        <v>57</v>
      </c>
      <c r="M546" s="41"/>
      <c r="N546" s="40">
        <v>3210000</v>
      </c>
      <c r="O546" s="29"/>
      <c r="P546" s="30"/>
      <c r="Q546" s="31"/>
      <c r="R546" s="31"/>
      <c r="S546" s="31"/>
      <c r="T546" s="31"/>
      <c r="U546" s="17"/>
    </row>
    <row r="547" spans="1:21" ht="99" hidden="1" customHeight="1" x14ac:dyDescent="0.35">
      <c r="A547" s="20" t="s">
        <v>816</v>
      </c>
      <c r="B547" s="21">
        <v>179</v>
      </c>
      <c r="C547" s="21" t="s">
        <v>692</v>
      </c>
      <c r="D547" s="26" t="s">
        <v>728</v>
      </c>
      <c r="E547" s="21">
        <v>440</v>
      </c>
      <c r="F547" s="32" t="s">
        <v>757</v>
      </c>
      <c r="G547" s="53" t="s">
        <v>1956</v>
      </c>
      <c r="H547" s="39" t="s">
        <v>1957</v>
      </c>
      <c r="I547" s="21" t="s">
        <v>990</v>
      </c>
      <c r="J547" s="40" t="s">
        <v>1171</v>
      </c>
      <c r="K547" s="40">
        <v>231000</v>
      </c>
      <c r="L547" s="21" t="s">
        <v>57</v>
      </c>
      <c r="M547" s="41"/>
      <c r="N547" s="40">
        <v>231000</v>
      </c>
      <c r="O547" s="29"/>
      <c r="P547" s="30"/>
      <c r="Q547" s="31" t="s">
        <v>672</v>
      </c>
      <c r="R547" s="31"/>
      <c r="S547" s="31"/>
      <c r="T547" s="31"/>
      <c r="U547" s="17"/>
    </row>
    <row r="548" spans="1:21" ht="99" hidden="1" customHeight="1" x14ac:dyDescent="0.35">
      <c r="A548" s="20" t="s">
        <v>816</v>
      </c>
      <c r="B548" s="21">
        <v>180</v>
      </c>
      <c r="C548" s="21" t="s">
        <v>692</v>
      </c>
      <c r="D548" s="26" t="s">
        <v>728</v>
      </c>
      <c r="E548" s="21">
        <v>440</v>
      </c>
      <c r="F548" s="32" t="s">
        <v>757</v>
      </c>
      <c r="G548" s="53" t="s">
        <v>1958</v>
      </c>
      <c r="H548" s="39" t="s">
        <v>1959</v>
      </c>
      <c r="I548" s="21" t="s">
        <v>990</v>
      </c>
      <c r="J548" s="40"/>
      <c r="K548" s="40">
        <v>1665387</v>
      </c>
      <c r="L548" s="21" t="s">
        <v>57</v>
      </c>
      <c r="M548" s="41"/>
      <c r="N548" s="40">
        <v>1665387</v>
      </c>
      <c r="O548" s="29"/>
      <c r="P548" s="30"/>
      <c r="Q548" s="31"/>
      <c r="R548" s="31"/>
      <c r="S548" s="31"/>
      <c r="T548" s="31"/>
      <c r="U548" s="17"/>
    </row>
    <row r="549" spans="1:21" ht="99" hidden="1" customHeight="1" x14ac:dyDescent="0.35">
      <c r="A549" s="20" t="s">
        <v>816</v>
      </c>
      <c r="B549" s="21">
        <v>181</v>
      </c>
      <c r="C549" s="21" t="s">
        <v>692</v>
      </c>
      <c r="D549" s="26" t="s">
        <v>728</v>
      </c>
      <c r="E549" s="21">
        <v>440</v>
      </c>
      <c r="F549" s="32" t="s">
        <v>757</v>
      </c>
      <c r="G549" s="53" t="s">
        <v>1960</v>
      </c>
      <c r="H549" s="39" t="s">
        <v>1961</v>
      </c>
      <c r="I549" s="21" t="s">
        <v>990</v>
      </c>
      <c r="J549" s="40"/>
      <c r="K549" s="40">
        <v>79484127</v>
      </c>
      <c r="L549" s="21" t="s">
        <v>57</v>
      </c>
      <c r="M549" s="41"/>
      <c r="N549" s="40">
        <v>79484127</v>
      </c>
      <c r="O549" s="29"/>
      <c r="P549" s="30"/>
      <c r="Q549" s="31" t="s">
        <v>672</v>
      </c>
      <c r="R549" s="31"/>
      <c r="S549" s="31"/>
      <c r="T549" s="31"/>
      <c r="U549" s="17"/>
    </row>
    <row r="550" spans="1:21" ht="99" hidden="1" customHeight="1" x14ac:dyDescent="0.35">
      <c r="A550" s="20" t="s">
        <v>816</v>
      </c>
      <c r="B550" s="21">
        <v>183</v>
      </c>
      <c r="C550" s="21" t="s">
        <v>692</v>
      </c>
      <c r="D550" s="26" t="s">
        <v>728</v>
      </c>
      <c r="E550" s="21">
        <v>440</v>
      </c>
      <c r="F550" s="32" t="s">
        <v>757</v>
      </c>
      <c r="G550" s="53" t="s">
        <v>1962</v>
      </c>
      <c r="H550" s="39" t="s">
        <v>1963</v>
      </c>
      <c r="I550" s="21" t="s">
        <v>1007</v>
      </c>
      <c r="J550" s="21" t="s">
        <v>978</v>
      </c>
      <c r="K550" s="46">
        <v>151200</v>
      </c>
      <c r="L550" s="21" t="s">
        <v>57</v>
      </c>
      <c r="M550" s="41"/>
      <c r="N550" s="46">
        <v>151200</v>
      </c>
      <c r="O550" s="29"/>
      <c r="P550" s="30"/>
      <c r="Q550" s="31"/>
      <c r="R550" s="31"/>
      <c r="S550" s="31"/>
      <c r="T550" s="31"/>
      <c r="U550" s="17"/>
    </row>
    <row r="551" spans="1:21" s="18" customFormat="1" ht="99" hidden="1" customHeight="1" x14ac:dyDescent="0.35">
      <c r="A551" s="20" t="s">
        <v>1365</v>
      </c>
      <c r="B551" s="26">
        <v>519</v>
      </c>
      <c r="C551" s="21" t="s">
        <v>742</v>
      </c>
      <c r="D551" s="26" t="s">
        <v>743</v>
      </c>
      <c r="E551" s="26">
        <v>312</v>
      </c>
      <c r="F551" s="32" t="s">
        <v>1366</v>
      </c>
      <c r="G551" s="54" t="s">
        <v>1368</v>
      </c>
      <c r="H551" s="54" t="s">
        <v>1368</v>
      </c>
      <c r="I551" s="21" t="s">
        <v>1365</v>
      </c>
      <c r="J551" s="21" t="s">
        <v>1365</v>
      </c>
      <c r="K551" s="40">
        <v>3100500</v>
      </c>
      <c r="L551" s="21" t="s">
        <v>61</v>
      </c>
      <c r="M551" s="41">
        <v>930150</v>
      </c>
      <c r="N551" s="68">
        <v>3100500</v>
      </c>
      <c r="O551" s="29" t="s">
        <v>88</v>
      </c>
      <c r="P551" s="30"/>
      <c r="Q551" s="31"/>
      <c r="R551" s="31"/>
      <c r="S551" s="31"/>
      <c r="T551" s="31"/>
      <c r="U551" s="227"/>
    </row>
    <row r="552" spans="1:21" s="18" customFormat="1" ht="99" hidden="1" customHeight="1" x14ac:dyDescent="0.35">
      <c r="A552" s="20" t="s">
        <v>1365</v>
      </c>
      <c r="B552" s="26">
        <v>537</v>
      </c>
      <c r="C552" s="21" t="s">
        <v>742</v>
      </c>
      <c r="D552" s="26" t="s">
        <v>743</v>
      </c>
      <c r="E552" s="26">
        <v>312</v>
      </c>
      <c r="F552" s="32" t="s">
        <v>1366</v>
      </c>
      <c r="G552" s="53" t="s">
        <v>1964</v>
      </c>
      <c r="H552" s="54" t="s">
        <v>1965</v>
      </c>
      <c r="I552" s="21" t="s">
        <v>1365</v>
      </c>
      <c r="J552" s="21" t="s">
        <v>1365</v>
      </c>
      <c r="K552" s="40">
        <v>937422510</v>
      </c>
      <c r="L552" s="21" t="s">
        <v>64</v>
      </c>
      <c r="M552" s="41">
        <v>656195757</v>
      </c>
      <c r="N552" s="27">
        <v>100000000</v>
      </c>
      <c r="O552" s="29" t="s">
        <v>65</v>
      </c>
      <c r="P552" s="30"/>
      <c r="Q552" s="31" t="s">
        <v>672</v>
      </c>
      <c r="R552" s="31"/>
      <c r="S552" s="31"/>
      <c r="T552" s="31"/>
      <c r="U552" s="227"/>
    </row>
    <row r="553" spans="1:21" s="18" customFormat="1" ht="99" hidden="1" customHeight="1" x14ac:dyDescent="0.35">
      <c r="A553" s="20" t="s">
        <v>1365</v>
      </c>
      <c r="B553" s="26">
        <v>538</v>
      </c>
      <c r="C553" s="21" t="s">
        <v>742</v>
      </c>
      <c r="D553" s="26" t="s">
        <v>743</v>
      </c>
      <c r="E553" s="26">
        <v>312</v>
      </c>
      <c r="F553" s="32" t="s">
        <v>1366</v>
      </c>
      <c r="G553" s="53" t="s">
        <v>1966</v>
      </c>
      <c r="H553" s="54" t="s">
        <v>1967</v>
      </c>
      <c r="I553" s="21" t="s">
        <v>1365</v>
      </c>
      <c r="J553" s="21" t="s">
        <v>1365</v>
      </c>
      <c r="K553" s="40">
        <v>457510200</v>
      </c>
      <c r="L553" s="21" t="s">
        <v>64</v>
      </c>
      <c r="M553" s="41">
        <v>320257140</v>
      </c>
      <c r="N553" s="27">
        <v>50000000</v>
      </c>
      <c r="O553" s="29" t="s">
        <v>65</v>
      </c>
      <c r="P553" s="30"/>
      <c r="Q553" s="31" t="s">
        <v>741</v>
      </c>
      <c r="R553" s="31"/>
      <c r="S553" s="31"/>
      <c r="T553" s="31"/>
      <c r="U553" s="227"/>
    </row>
    <row r="554" spans="1:21" s="18" customFormat="1" ht="99" hidden="1" customHeight="1" x14ac:dyDescent="0.35">
      <c r="A554" s="20" t="s">
        <v>1365</v>
      </c>
      <c r="B554" s="26">
        <v>539</v>
      </c>
      <c r="C554" s="21" t="s">
        <v>742</v>
      </c>
      <c r="D554" s="21" t="s">
        <v>743</v>
      </c>
      <c r="E554" s="26">
        <v>312</v>
      </c>
      <c r="F554" s="32" t="s">
        <v>1366</v>
      </c>
      <c r="G554" s="53" t="s">
        <v>1968</v>
      </c>
      <c r="H554" s="54" t="s">
        <v>1969</v>
      </c>
      <c r="I554" s="21" t="s">
        <v>1365</v>
      </c>
      <c r="J554" s="21" t="s">
        <v>1365</v>
      </c>
      <c r="K554" s="40">
        <v>190386083</v>
      </c>
      <c r="L554" s="21" t="s">
        <v>62</v>
      </c>
      <c r="M554" s="41">
        <v>133270258.09999999</v>
      </c>
      <c r="N554" s="27">
        <v>47596520.75</v>
      </c>
      <c r="O554" s="29" t="s">
        <v>65</v>
      </c>
      <c r="P554" s="30"/>
      <c r="Q554" s="31" t="s">
        <v>741</v>
      </c>
      <c r="R554" s="31"/>
      <c r="S554" s="31"/>
      <c r="T554" s="31"/>
      <c r="U554" s="227"/>
    </row>
    <row r="555" spans="1:21" s="18" customFormat="1" ht="99" hidden="1" customHeight="1" x14ac:dyDescent="0.35">
      <c r="A555" s="20" t="s">
        <v>1365</v>
      </c>
      <c r="B555" s="26">
        <v>540</v>
      </c>
      <c r="C555" s="21" t="s">
        <v>742</v>
      </c>
      <c r="D555" s="21" t="s">
        <v>743</v>
      </c>
      <c r="E555" s="26">
        <v>315</v>
      </c>
      <c r="F555" s="32" t="s">
        <v>1459</v>
      </c>
      <c r="G555" s="53" t="s">
        <v>1970</v>
      </c>
      <c r="H555" s="54" t="s">
        <v>1461</v>
      </c>
      <c r="I555" s="21" t="s">
        <v>1365</v>
      </c>
      <c r="J555" s="21" t="s">
        <v>1365</v>
      </c>
      <c r="K555" s="40">
        <v>25434200</v>
      </c>
      <c r="L555" s="21" t="s">
        <v>62</v>
      </c>
      <c r="M555" s="41">
        <v>17803940</v>
      </c>
      <c r="N555" s="27">
        <v>5000000</v>
      </c>
      <c r="O555" s="29" t="s">
        <v>65</v>
      </c>
      <c r="P555" s="30"/>
      <c r="Q555" s="31" t="s">
        <v>672</v>
      </c>
      <c r="R555" s="31"/>
      <c r="S555" s="31" t="s">
        <v>671</v>
      </c>
      <c r="T555" s="31"/>
      <c r="U555" s="227"/>
    </row>
    <row r="556" spans="1:21" s="18" customFormat="1" ht="99" hidden="1" customHeight="1" x14ac:dyDescent="0.35">
      <c r="A556" s="20" t="s">
        <v>1365</v>
      </c>
      <c r="B556" s="26">
        <v>541</v>
      </c>
      <c r="C556" s="21" t="s">
        <v>742</v>
      </c>
      <c r="D556" s="21" t="s">
        <v>743</v>
      </c>
      <c r="E556" s="26">
        <v>315</v>
      </c>
      <c r="F556" s="32" t="s">
        <v>1459</v>
      </c>
      <c r="G556" s="53" t="s">
        <v>1971</v>
      </c>
      <c r="H556" s="54" t="s">
        <v>1461</v>
      </c>
      <c r="I556" s="21" t="s">
        <v>1365</v>
      </c>
      <c r="J556" s="21" t="s">
        <v>1365</v>
      </c>
      <c r="K556" s="40">
        <v>9500000</v>
      </c>
      <c r="L556" s="21" t="s">
        <v>62</v>
      </c>
      <c r="M556" s="41">
        <v>6650000</v>
      </c>
      <c r="N556" s="40">
        <v>9500000</v>
      </c>
      <c r="O556" s="29" t="s">
        <v>65</v>
      </c>
      <c r="P556" s="30"/>
      <c r="Q556" s="31" t="s">
        <v>672</v>
      </c>
      <c r="R556" s="31"/>
      <c r="S556" s="31" t="s">
        <v>671</v>
      </c>
      <c r="T556" s="31"/>
      <c r="U556" s="227"/>
    </row>
    <row r="557" spans="1:21" s="18" customFormat="1" ht="99" hidden="1" customHeight="1" x14ac:dyDescent="0.35">
      <c r="A557" s="20" t="s">
        <v>1365</v>
      </c>
      <c r="B557" s="26">
        <v>542</v>
      </c>
      <c r="C557" s="21" t="s">
        <v>742</v>
      </c>
      <c r="D557" s="21" t="s">
        <v>743</v>
      </c>
      <c r="E557" s="26">
        <v>315</v>
      </c>
      <c r="F557" s="32" t="s">
        <v>1459</v>
      </c>
      <c r="G557" s="53" t="s">
        <v>1972</v>
      </c>
      <c r="H557" s="54" t="s">
        <v>1461</v>
      </c>
      <c r="I557" s="21" t="s">
        <v>1365</v>
      </c>
      <c r="J557" s="21" t="s">
        <v>1365</v>
      </c>
      <c r="K557" s="40">
        <v>5000000</v>
      </c>
      <c r="L557" s="21" t="s">
        <v>62</v>
      </c>
      <c r="M557" s="41">
        <v>3500000</v>
      </c>
      <c r="N557" s="40">
        <v>5000000</v>
      </c>
      <c r="O557" s="29" t="s">
        <v>65</v>
      </c>
      <c r="P557" s="30"/>
      <c r="Q557" s="31" t="s">
        <v>672</v>
      </c>
      <c r="R557" s="31"/>
      <c r="S557" s="31" t="s">
        <v>671</v>
      </c>
      <c r="T557" s="31"/>
      <c r="U557" s="227"/>
    </row>
    <row r="558" spans="1:21" s="18" customFormat="1" ht="99" hidden="1" customHeight="1" x14ac:dyDescent="0.35">
      <c r="A558" s="20" t="s">
        <v>1365</v>
      </c>
      <c r="B558" s="26">
        <v>543</v>
      </c>
      <c r="C558" s="21" t="s">
        <v>742</v>
      </c>
      <c r="D558" s="21" t="s">
        <v>743</v>
      </c>
      <c r="E558" s="26">
        <v>315</v>
      </c>
      <c r="F558" s="32" t="s">
        <v>1459</v>
      </c>
      <c r="G558" s="53" t="s">
        <v>1973</v>
      </c>
      <c r="H558" s="54" t="s">
        <v>1461</v>
      </c>
      <c r="I558" s="21" t="s">
        <v>1365</v>
      </c>
      <c r="J558" s="21" t="s">
        <v>1365</v>
      </c>
      <c r="K558" s="40">
        <v>60000000</v>
      </c>
      <c r="L558" s="21" t="s">
        <v>62</v>
      </c>
      <c r="M558" s="41">
        <v>42000000</v>
      </c>
      <c r="N558" s="27">
        <v>10000000</v>
      </c>
      <c r="O558" s="29" t="s">
        <v>65</v>
      </c>
      <c r="P558" s="30"/>
      <c r="Q558" s="31" t="s">
        <v>672</v>
      </c>
      <c r="R558" s="31"/>
      <c r="S558" s="31" t="s">
        <v>671</v>
      </c>
      <c r="T558" s="31"/>
      <c r="U558" s="227"/>
    </row>
    <row r="559" spans="1:21" s="18" customFormat="1" ht="99" hidden="1" customHeight="1" x14ac:dyDescent="0.35">
      <c r="A559" s="20" t="s">
        <v>1365</v>
      </c>
      <c r="B559" s="26">
        <v>544</v>
      </c>
      <c r="C559" s="21" t="s">
        <v>742</v>
      </c>
      <c r="D559" s="21" t="s">
        <v>743</v>
      </c>
      <c r="E559" s="26">
        <v>315</v>
      </c>
      <c r="F559" s="32" t="s">
        <v>1459</v>
      </c>
      <c r="G559" s="53" t="s">
        <v>1974</v>
      </c>
      <c r="H559" s="54" t="s">
        <v>1461</v>
      </c>
      <c r="I559" s="21" t="s">
        <v>1365</v>
      </c>
      <c r="J559" s="21" t="s">
        <v>1365</v>
      </c>
      <c r="K559" s="40">
        <v>60000000</v>
      </c>
      <c r="L559" s="21" t="s">
        <v>62</v>
      </c>
      <c r="M559" s="41">
        <v>42000000</v>
      </c>
      <c r="N559" s="27">
        <v>15000000</v>
      </c>
      <c r="O559" s="29" t="s">
        <v>65</v>
      </c>
      <c r="P559" s="30"/>
      <c r="Q559" s="31" t="s">
        <v>741</v>
      </c>
      <c r="R559" s="31"/>
      <c r="S559" s="31" t="s">
        <v>671</v>
      </c>
      <c r="T559" s="31"/>
      <c r="U559" s="227"/>
    </row>
    <row r="560" spans="1:21" s="18" customFormat="1" ht="99" hidden="1" customHeight="1" x14ac:dyDescent="0.35">
      <c r="A560" s="20" t="s">
        <v>1365</v>
      </c>
      <c r="B560" s="26">
        <v>554</v>
      </c>
      <c r="C560" s="21" t="s">
        <v>742</v>
      </c>
      <c r="D560" s="26" t="s">
        <v>743</v>
      </c>
      <c r="E560" s="26">
        <v>315</v>
      </c>
      <c r="F560" s="32" t="s">
        <v>1459</v>
      </c>
      <c r="G560" s="53" t="s">
        <v>1975</v>
      </c>
      <c r="H560" s="54" t="s">
        <v>1461</v>
      </c>
      <c r="I560" s="21" t="s">
        <v>1365</v>
      </c>
      <c r="J560" s="21" t="s">
        <v>1365</v>
      </c>
      <c r="K560" s="40">
        <v>9500000</v>
      </c>
      <c r="L560" s="21" t="s">
        <v>64</v>
      </c>
      <c r="M560" s="41">
        <v>6650000</v>
      </c>
      <c r="N560" s="27">
        <v>2375000</v>
      </c>
      <c r="O560" s="29" t="s">
        <v>65</v>
      </c>
      <c r="P560" s="30"/>
      <c r="Q560" s="31" t="s">
        <v>672</v>
      </c>
      <c r="R560" s="31"/>
      <c r="S560" s="31" t="s">
        <v>671</v>
      </c>
      <c r="T560" s="31"/>
      <c r="U560" s="227"/>
    </row>
    <row r="561" spans="1:21" s="18" customFormat="1" ht="99" hidden="1" customHeight="1" x14ac:dyDescent="0.35">
      <c r="A561" s="20" t="s">
        <v>1365</v>
      </c>
      <c r="B561" s="26">
        <v>555</v>
      </c>
      <c r="C561" s="21" t="s">
        <v>742</v>
      </c>
      <c r="D561" s="26" t="s">
        <v>743</v>
      </c>
      <c r="E561" s="26">
        <v>315</v>
      </c>
      <c r="F561" s="32" t="s">
        <v>1459</v>
      </c>
      <c r="G561" s="53" t="s">
        <v>1976</v>
      </c>
      <c r="H561" s="54" t="s">
        <v>1461</v>
      </c>
      <c r="I561" s="21" t="s">
        <v>1365</v>
      </c>
      <c r="J561" s="21" t="s">
        <v>1365</v>
      </c>
      <c r="K561" s="40">
        <v>25000000</v>
      </c>
      <c r="L561" s="21" t="s">
        <v>64</v>
      </c>
      <c r="M561" s="41">
        <v>17500000</v>
      </c>
      <c r="N561" s="27">
        <v>6250000</v>
      </c>
      <c r="O561" s="29" t="s">
        <v>65</v>
      </c>
      <c r="P561" s="30"/>
      <c r="Q561" s="31" t="s">
        <v>672</v>
      </c>
      <c r="R561" s="31"/>
      <c r="S561" s="31" t="s">
        <v>671</v>
      </c>
      <c r="T561" s="31" t="s">
        <v>827</v>
      </c>
      <c r="U561" s="227"/>
    </row>
    <row r="562" spans="1:21" s="18" customFormat="1" ht="99" hidden="1" customHeight="1" x14ac:dyDescent="0.35">
      <c r="A562" s="20" t="s">
        <v>1365</v>
      </c>
      <c r="B562" s="26">
        <v>568</v>
      </c>
      <c r="C562" s="21" t="s">
        <v>742</v>
      </c>
      <c r="D562" s="21" t="s">
        <v>743</v>
      </c>
      <c r="E562" s="26">
        <v>314</v>
      </c>
      <c r="F562" s="32" t="s">
        <v>1423</v>
      </c>
      <c r="G562" s="53" t="s">
        <v>1977</v>
      </c>
      <c r="H562" s="54" t="s">
        <v>663</v>
      </c>
      <c r="I562" s="21" t="s">
        <v>1365</v>
      </c>
      <c r="J562" s="21" t="s">
        <v>1365</v>
      </c>
      <c r="K562" s="40">
        <v>40000000</v>
      </c>
      <c r="L562" s="21" t="s">
        <v>62</v>
      </c>
      <c r="M562" s="41">
        <v>28000000</v>
      </c>
      <c r="N562" s="27">
        <v>20000000</v>
      </c>
      <c r="O562" s="29" t="s">
        <v>65</v>
      </c>
      <c r="P562" s="30"/>
      <c r="Q562" s="31" t="s">
        <v>672</v>
      </c>
      <c r="R562" s="31"/>
      <c r="S562" s="31"/>
      <c r="T562" s="31" t="s">
        <v>827</v>
      </c>
      <c r="U562" s="227"/>
    </row>
    <row r="563" spans="1:21" s="18" customFormat="1" ht="99" hidden="1" customHeight="1" x14ac:dyDescent="0.35">
      <c r="A563" s="20" t="s">
        <v>1365</v>
      </c>
      <c r="B563" s="26">
        <v>569</v>
      </c>
      <c r="C563" s="21" t="s">
        <v>742</v>
      </c>
      <c r="D563" s="21" t="s">
        <v>743</v>
      </c>
      <c r="E563" s="26">
        <v>314</v>
      </c>
      <c r="F563" s="32" t="s">
        <v>1423</v>
      </c>
      <c r="G563" s="53" t="s">
        <v>1978</v>
      </c>
      <c r="H563" s="54" t="s">
        <v>663</v>
      </c>
      <c r="I563" s="21" t="s">
        <v>1365</v>
      </c>
      <c r="J563" s="21" t="s">
        <v>1365</v>
      </c>
      <c r="K563" s="40">
        <v>5000000</v>
      </c>
      <c r="L563" s="21" t="s">
        <v>62</v>
      </c>
      <c r="M563" s="41">
        <v>3500000</v>
      </c>
      <c r="N563" s="40">
        <v>5000000</v>
      </c>
      <c r="O563" s="29" t="s">
        <v>65</v>
      </c>
      <c r="P563" s="30"/>
      <c r="Q563" s="31" t="s">
        <v>672</v>
      </c>
      <c r="R563" s="31"/>
      <c r="S563" s="31" t="s">
        <v>671</v>
      </c>
      <c r="T563" s="31"/>
      <c r="U563" s="227"/>
    </row>
    <row r="564" spans="1:21" s="18" customFormat="1" ht="99" hidden="1" customHeight="1" x14ac:dyDescent="0.35">
      <c r="A564" s="20" t="s">
        <v>1365</v>
      </c>
      <c r="B564" s="26">
        <v>570</v>
      </c>
      <c r="C564" s="21" t="s">
        <v>742</v>
      </c>
      <c r="D564" s="26" t="s">
        <v>743</v>
      </c>
      <c r="E564" s="26">
        <v>312</v>
      </c>
      <c r="F564" s="32" t="s">
        <v>1366</v>
      </c>
      <c r="G564" s="53" t="s">
        <v>1979</v>
      </c>
      <c r="H564" s="54" t="s">
        <v>1980</v>
      </c>
      <c r="I564" s="21" t="s">
        <v>1365</v>
      </c>
      <c r="J564" s="21" t="s">
        <v>1365</v>
      </c>
      <c r="K564" s="40">
        <v>232000000</v>
      </c>
      <c r="L564" s="21" t="s">
        <v>64</v>
      </c>
      <c r="M564" s="41">
        <v>162400000</v>
      </c>
      <c r="N564" s="27">
        <v>58000000</v>
      </c>
      <c r="O564" s="29" t="s">
        <v>65</v>
      </c>
      <c r="P564" s="30"/>
      <c r="Q564" s="31" t="s">
        <v>672</v>
      </c>
      <c r="R564" s="31"/>
      <c r="S564" s="31"/>
      <c r="T564" s="31" t="s">
        <v>827</v>
      </c>
      <c r="U564" s="227"/>
    </row>
    <row r="565" spans="1:21" s="18" customFormat="1" ht="99" hidden="1" customHeight="1" x14ac:dyDescent="0.35">
      <c r="A565" s="20" t="s">
        <v>1365</v>
      </c>
      <c r="B565" s="26">
        <v>572</v>
      </c>
      <c r="C565" s="21" t="s">
        <v>742</v>
      </c>
      <c r="D565" s="21" t="s">
        <v>743</v>
      </c>
      <c r="E565" s="26">
        <v>313</v>
      </c>
      <c r="F565" s="32" t="s">
        <v>1409</v>
      </c>
      <c r="G565" s="53" t="s">
        <v>1981</v>
      </c>
      <c r="H565" s="54" t="s">
        <v>1982</v>
      </c>
      <c r="I565" s="21" t="s">
        <v>1365</v>
      </c>
      <c r="J565" s="21" t="s">
        <v>1365</v>
      </c>
      <c r="K565" s="40">
        <v>2373488515</v>
      </c>
      <c r="L565" s="21" t="s">
        <v>61</v>
      </c>
      <c r="M565" s="41" t="s">
        <v>1983</v>
      </c>
      <c r="N565" s="68">
        <v>2373488515</v>
      </c>
      <c r="O565" s="29" t="s">
        <v>88</v>
      </c>
      <c r="P565" s="30"/>
      <c r="Q565" s="31"/>
      <c r="R565" s="31"/>
      <c r="S565" s="31"/>
      <c r="T565" s="31" t="s">
        <v>827</v>
      </c>
      <c r="U565" s="227"/>
    </row>
    <row r="566" spans="1:21" s="18" customFormat="1" ht="99" hidden="1" customHeight="1" x14ac:dyDescent="0.35">
      <c r="A566" s="20" t="s">
        <v>351</v>
      </c>
      <c r="B566" s="26">
        <v>573</v>
      </c>
      <c r="C566" s="21" t="s">
        <v>664</v>
      </c>
      <c r="D566" s="21" t="s">
        <v>665</v>
      </c>
      <c r="E566" s="26">
        <v>89</v>
      </c>
      <c r="F566" s="33" t="s">
        <v>850</v>
      </c>
      <c r="G566" s="33" t="s">
        <v>1984</v>
      </c>
      <c r="H566" s="25" t="s">
        <v>1985</v>
      </c>
      <c r="I566" s="49" t="s">
        <v>1986</v>
      </c>
      <c r="J566" s="27" t="s">
        <v>359</v>
      </c>
      <c r="K566" s="40">
        <v>92017034</v>
      </c>
      <c r="L566" s="21" t="s">
        <v>57</v>
      </c>
      <c r="M566" s="28"/>
      <c r="N566" s="27">
        <v>23004258.5</v>
      </c>
      <c r="O566" s="29" t="s">
        <v>65</v>
      </c>
      <c r="P566" s="30" t="s">
        <v>671</v>
      </c>
      <c r="Q566" s="31" t="s">
        <v>672</v>
      </c>
      <c r="R566" s="31"/>
      <c r="S566" s="31"/>
      <c r="T566" s="31"/>
      <c r="U566" s="227"/>
    </row>
    <row r="567" spans="1:21" s="18" customFormat="1" ht="99" hidden="1" customHeight="1" x14ac:dyDescent="0.35">
      <c r="A567" s="20" t="s">
        <v>351</v>
      </c>
      <c r="B567" s="26">
        <v>573.1</v>
      </c>
      <c r="C567" s="21" t="s">
        <v>664</v>
      </c>
      <c r="D567" s="21" t="s">
        <v>665</v>
      </c>
      <c r="E567" s="26">
        <v>89</v>
      </c>
      <c r="F567" s="33" t="s">
        <v>850</v>
      </c>
      <c r="G567" s="33" t="s">
        <v>1987</v>
      </c>
      <c r="H567" s="50" t="s">
        <v>1988</v>
      </c>
      <c r="I567" s="49" t="s">
        <v>1986</v>
      </c>
      <c r="J567" s="27" t="s">
        <v>359</v>
      </c>
      <c r="K567" s="40">
        <v>96080869</v>
      </c>
      <c r="L567" s="21" t="s">
        <v>63</v>
      </c>
      <c r="M567" s="28">
        <v>67256608.299999997</v>
      </c>
      <c r="N567" s="27">
        <v>48040434.5</v>
      </c>
      <c r="O567" s="29" t="s">
        <v>65</v>
      </c>
      <c r="P567" s="30" t="s">
        <v>671</v>
      </c>
      <c r="Q567" s="31" t="s">
        <v>672</v>
      </c>
      <c r="R567" s="31"/>
      <c r="S567" s="31"/>
      <c r="T567" s="31"/>
      <c r="U567" s="227"/>
    </row>
    <row r="568" spans="1:21" s="18" customFormat="1" ht="99" hidden="1" customHeight="1" x14ac:dyDescent="0.35">
      <c r="A568" s="20" t="s">
        <v>351</v>
      </c>
      <c r="B568" s="26">
        <v>574</v>
      </c>
      <c r="C568" s="21" t="s">
        <v>664</v>
      </c>
      <c r="D568" s="21" t="s">
        <v>665</v>
      </c>
      <c r="E568" s="26">
        <v>89</v>
      </c>
      <c r="F568" s="33" t="s">
        <v>850</v>
      </c>
      <c r="G568" s="33" t="s">
        <v>1989</v>
      </c>
      <c r="H568" s="25" t="s">
        <v>1990</v>
      </c>
      <c r="I568" s="26" t="s">
        <v>1991</v>
      </c>
      <c r="J568" s="27" t="s">
        <v>359</v>
      </c>
      <c r="K568" s="40">
        <v>20000000</v>
      </c>
      <c r="L568" s="21" t="s">
        <v>62</v>
      </c>
      <c r="M568" s="28">
        <v>14000000</v>
      </c>
      <c r="N568" s="27">
        <v>5000000</v>
      </c>
      <c r="O568" s="29" t="s">
        <v>65</v>
      </c>
      <c r="P568" s="30" t="s">
        <v>671</v>
      </c>
      <c r="Q568" s="31" t="s">
        <v>672</v>
      </c>
      <c r="R568" s="31"/>
      <c r="S568" s="31"/>
      <c r="T568" s="31"/>
      <c r="U568" s="227"/>
    </row>
    <row r="569" spans="1:21" s="18" customFormat="1" ht="99" hidden="1" customHeight="1" x14ac:dyDescent="0.35">
      <c r="A569" s="20" t="s">
        <v>351</v>
      </c>
      <c r="B569" s="26">
        <v>575</v>
      </c>
      <c r="C569" s="21" t="s">
        <v>742</v>
      </c>
      <c r="D569" s="21" t="s">
        <v>743</v>
      </c>
      <c r="E569" s="26">
        <v>316</v>
      </c>
      <c r="F569" s="32" t="s">
        <v>744</v>
      </c>
      <c r="G569" s="53" t="s">
        <v>1992</v>
      </c>
      <c r="H569" s="43" t="s">
        <v>1993</v>
      </c>
      <c r="I569" s="26" t="s">
        <v>1994</v>
      </c>
      <c r="J569" s="27" t="s">
        <v>1001</v>
      </c>
      <c r="K569" s="40">
        <v>5000000</v>
      </c>
      <c r="L569" s="21" t="s">
        <v>62</v>
      </c>
      <c r="M569" s="28">
        <v>3500000</v>
      </c>
      <c r="N569" s="40">
        <v>5000000</v>
      </c>
      <c r="O569" s="29" t="s">
        <v>65</v>
      </c>
      <c r="P569" s="30" t="s">
        <v>671</v>
      </c>
      <c r="Q569" s="31" t="s">
        <v>672</v>
      </c>
      <c r="R569" s="31"/>
      <c r="S569" s="31" t="s">
        <v>671</v>
      </c>
      <c r="T569" s="31"/>
      <c r="U569" s="227"/>
    </row>
    <row r="570" spans="1:21" s="18" customFormat="1" ht="99" hidden="1" customHeight="1" x14ac:dyDescent="0.35">
      <c r="A570" s="20" t="s">
        <v>139</v>
      </c>
      <c r="B570" s="26">
        <v>576</v>
      </c>
      <c r="C570" s="21" t="s">
        <v>664</v>
      </c>
      <c r="D570" s="21" t="s">
        <v>665</v>
      </c>
      <c r="E570" s="26">
        <v>86</v>
      </c>
      <c r="F570" s="33" t="s">
        <v>817</v>
      </c>
      <c r="G570" s="32" t="s">
        <v>1995</v>
      </c>
      <c r="H570" s="25" t="s">
        <v>1996</v>
      </c>
      <c r="I570" s="26" t="s">
        <v>1997</v>
      </c>
      <c r="J570" s="27" t="s">
        <v>1998</v>
      </c>
      <c r="K570" s="27">
        <v>5200000</v>
      </c>
      <c r="L570" s="21" t="s">
        <v>63</v>
      </c>
      <c r="M570" s="48">
        <v>3640000</v>
      </c>
      <c r="N570" s="27">
        <v>1300000</v>
      </c>
      <c r="O570" s="29" t="s">
        <v>65</v>
      </c>
      <c r="P570" s="30"/>
      <c r="Q570" s="31"/>
      <c r="R570" s="31"/>
      <c r="S570" s="31"/>
      <c r="T570" s="31"/>
      <c r="U570" s="227"/>
    </row>
    <row r="571" spans="1:21" s="18" customFormat="1" ht="99" hidden="1" customHeight="1" x14ac:dyDescent="0.3">
      <c r="A571" s="44" t="s">
        <v>351</v>
      </c>
      <c r="B571" s="26">
        <v>600</v>
      </c>
      <c r="C571" s="21" t="s">
        <v>664</v>
      </c>
      <c r="D571" s="21" t="s">
        <v>665</v>
      </c>
      <c r="E571" s="26">
        <v>85</v>
      </c>
      <c r="F571" s="33" t="s">
        <v>805</v>
      </c>
      <c r="G571" s="33" t="s">
        <v>1999</v>
      </c>
      <c r="H571" s="25" t="s">
        <v>2000</v>
      </c>
      <c r="I571" s="26" t="s">
        <v>125</v>
      </c>
      <c r="J571" s="26" t="s">
        <v>2001</v>
      </c>
      <c r="K571" s="27">
        <v>15000000</v>
      </c>
      <c r="L571" s="21" t="s">
        <v>63</v>
      </c>
      <c r="M571" s="45"/>
      <c r="N571" s="27">
        <v>15000000</v>
      </c>
      <c r="O571" s="29" t="s">
        <v>65</v>
      </c>
      <c r="P571" s="30" t="s">
        <v>671</v>
      </c>
      <c r="Q571" s="31" t="s">
        <v>672</v>
      </c>
      <c r="R571" s="31"/>
      <c r="S571" s="31"/>
      <c r="T571" s="31"/>
      <c r="U571" s="227"/>
    </row>
    <row r="572" spans="1:21" s="18" customFormat="1" ht="99" hidden="1" customHeight="1" x14ac:dyDescent="0.3">
      <c r="A572" s="44" t="s">
        <v>351</v>
      </c>
      <c r="B572" s="26">
        <v>601</v>
      </c>
      <c r="C572" s="21" t="s">
        <v>664</v>
      </c>
      <c r="D572" s="21" t="s">
        <v>665</v>
      </c>
      <c r="E572" s="26">
        <v>87</v>
      </c>
      <c r="F572" s="33" t="s">
        <v>666</v>
      </c>
      <c r="G572" s="33" t="s">
        <v>1500</v>
      </c>
      <c r="H572" s="25" t="s">
        <v>2002</v>
      </c>
      <c r="I572" s="26" t="s">
        <v>2003</v>
      </c>
      <c r="J572" s="26" t="s">
        <v>2004</v>
      </c>
      <c r="K572" s="27">
        <v>7500000</v>
      </c>
      <c r="L572" s="21" t="s">
        <v>63</v>
      </c>
      <c r="M572" s="45"/>
      <c r="N572" s="27">
        <v>7500000</v>
      </c>
      <c r="O572" s="29" t="s">
        <v>65</v>
      </c>
      <c r="P572" s="30" t="s">
        <v>671</v>
      </c>
      <c r="Q572" s="31" t="s">
        <v>672</v>
      </c>
      <c r="R572" s="31"/>
      <c r="S572" s="31"/>
      <c r="T572" s="31"/>
      <c r="U572" s="227"/>
    </row>
    <row r="573" spans="1:21" s="18" customFormat="1" ht="99" hidden="1" customHeight="1" x14ac:dyDescent="0.3">
      <c r="A573" s="44" t="s">
        <v>866</v>
      </c>
      <c r="B573" s="26">
        <v>603</v>
      </c>
      <c r="C573" s="21" t="s">
        <v>664</v>
      </c>
      <c r="D573" s="26" t="s">
        <v>872</v>
      </c>
      <c r="E573" s="26">
        <v>102</v>
      </c>
      <c r="F573" s="32" t="s">
        <v>880</v>
      </c>
      <c r="G573" s="32" t="s">
        <v>2005</v>
      </c>
      <c r="H573" s="25" t="s">
        <v>2006</v>
      </c>
      <c r="I573" s="26" t="s">
        <v>2003</v>
      </c>
      <c r="J573" s="26" t="s">
        <v>2007</v>
      </c>
      <c r="K573" s="27">
        <v>10000000</v>
      </c>
      <c r="L573" s="21" t="s">
        <v>63</v>
      </c>
      <c r="M573" s="45"/>
      <c r="N573" s="27">
        <v>10000000</v>
      </c>
      <c r="O573" s="29" t="s">
        <v>65</v>
      </c>
      <c r="P573" s="30" t="s">
        <v>671</v>
      </c>
      <c r="Q573" s="31" t="s">
        <v>672</v>
      </c>
      <c r="R573" s="31"/>
      <c r="S573" s="31"/>
      <c r="T573" s="31"/>
      <c r="U573" s="227"/>
    </row>
    <row r="574" spans="1:21" s="262" customFormat="1" ht="99" customHeight="1" x14ac:dyDescent="0.3">
      <c r="A574" s="271" t="s">
        <v>351</v>
      </c>
      <c r="B574" s="266">
        <v>604</v>
      </c>
      <c r="C574" s="254" t="s">
        <v>664</v>
      </c>
      <c r="D574" s="266" t="s">
        <v>872</v>
      </c>
      <c r="E574" s="266">
        <v>103</v>
      </c>
      <c r="F574" s="255" t="s">
        <v>886</v>
      </c>
      <c r="G574" s="255" t="s">
        <v>2008</v>
      </c>
      <c r="H574" s="272" t="s">
        <v>2009</v>
      </c>
      <c r="I574" s="266" t="s">
        <v>125</v>
      </c>
      <c r="J574" s="266" t="s">
        <v>2010</v>
      </c>
      <c r="K574" s="27">
        <v>21000000</v>
      </c>
      <c r="L574" s="254" t="s">
        <v>63</v>
      </c>
      <c r="M574" s="45"/>
      <c r="N574" s="259">
        <v>21000000</v>
      </c>
      <c r="O574" s="260" t="s">
        <v>65</v>
      </c>
      <c r="P574" s="30" t="s">
        <v>671</v>
      </c>
      <c r="Q574" s="31" t="s">
        <v>672</v>
      </c>
      <c r="R574" s="31"/>
      <c r="S574" s="31"/>
      <c r="T574" s="31"/>
      <c r="U574" s="261"/>
    </row>
    <row r="575" spans="1:21" ht="99" hidden="1" customHeight="1" x14ac:dyDescent="0.35">
      <c r="A575" s="20" t="s">
        <v>816</v>
      </c>
      <c r="B575" s="21">
        <v>227</v>
      </c>
      <c r="C575" s="21" t="s">
        <v>692</v>
      </c>
      <c r="D575" s="26" t="s">
        <v>728</v>
      </c>
      <c r="E575" s="21">
        <v>440</v>
      </c>
      <c r="F575" s="32" t="s">
        <v>757</v>
      </c>
      <c r="G575" s="53" t="s">
        <v>2011</v>
      </c>
      <c r="H575" s="39" t="s">
        <v>2012</v>
      </c>
      <c r="I575" s="21" t="s">
        <v>170</v>
      </c>
      <c r="J575" s="40"/>
      <c r="K575" s="40">
        <v>400000</v>
      </c>
      <c r="L575" s="21" t="s">
        <v>57</v>
      </c>
      <c r="M575" s="41"/>
      <c r="N575" s="40">
        <v>400000</v>
      </c>
      <c r="O575" s="29"/>
      <c r="P575" s="30"/>
      <c r="Q575" s="31"/>
      <c r="R575" s="31"/>
      <c r="S575" s="31"/>
      <c r="T575" s="31"/>
      <c r="U575" s="17"/>
    </row>
    <row r="576" spans="1:21" ht="99" hidden="1" customHeight="1" x14ac:dyDescent="0.35">
      <c r="A576" s="20" t="s">
        <v>816</v>
      </c>
      <c r="B576" s="21">
        <v>227</v>
      </c>
      <c r="C576" s="21" t="s">
        <v>692</v>
      </c>
      <c r="D576" s="26" t="s">
        <v>728</v>
      </c>
      <c r="E576" s="21">
        <v>440</v>
      </c>
      <c r="F576" s="32" t="s">
        <v>757</v>
      </c>
      <c r="G576" s="53" t="s">
        <v>2013</v>
      </c>
      <c r="H576" s="39" t="s">
        <v>2014</v>
      </c>
      <c r="I576" s="21" t="s">
        <v>990</v>
      </c>
      <c r="J576" s="40" t="s">
        <v>991</v>
      </c>
      <c r="K576" s="46">
        <v>2622106</v>
      </c>
      <c r="L576" s="21" t="s">
        <v>57</v>
      </c>
      <c r="M576" s="41"/>
      <c r="N576" s="46">
        <v>2622106</v>
      </c>
      <c r="O576" s="29"/>
      <c r="P576" s="30"/>
      <c r="Q576" s="31"/>
      <c r="R576" s="31"/>
      <c r="S576" s="31"/>
      <c r="T576" s="31"/>
      <c r="U576" s="17"/>
    </row>
    <row r="577" spans="1:21" ht="99" hidden="1" customHeight="1" x14ac:dyDescent="0.35">
      <c r="A577" s="20" t="s">
        <v>816</v>
      </c>
      <c r="B577" s="21">
        <v>229</v>
      </c>
      <c r="C577" s="21" t="s">
        <v>692</v>
      </c>
      <c r="D577" s="26" t="s">
        <v>728</v>
      </c>
      <c r="E577" s="21">
        <v>440</v>
      </c>
      <c r="F577" s="32" t="s">
        <v>757</v>
      </c>
      <c r="G577" s="53" t="s">
        <v>2015</v>
      </c>
      <c r="H577" s="39" t="s">
        <v>2016</v>
      </c>
      <c r="I577" s="21" t="s">
        <v>944</v>
      </c>
      <c r="J577" s="40" t="s">
        <v>2017</v>
      </c>
      <c r="K577" s="46">
        <v>11449596</v>
      </c>
      <c r="L577" s="21" t="s">
        <v>57</v>
      </c>
      <c r="M577" s="41"/>
      <c r="N577" s="46">
        <v>11449596</v>
      </c>
      <c r="O577" s="29"/>
      <c r="P577" s="30"/>
      <c r="Q577" s="31" t="s">
        <v>672</v>
      </c>
      <c r="R577" s="31"/>
      <c r="S577" s="31"/>
      <c r="T577" s="31"/>
      <c r="U577" s="17"/>
    </row>
    <row r="578" spans="1:21" ht="99" hidden="1" customHeight="1" x14ac:dyDescent="0.35">
      <c r="A578" s="20" t="s">
        <v>170</v>
      </c>
      <c r="B578" s="21">
        <v>236</v>
      </c>
      <c r="C578" s="21" t="s">
        <v>692</v>
      </c>
      <c r="D578" s="26" t="s">
        <v>728</v>
      </c>
      <c r="E578" s="21">
        <v>440</v>
      </c>
      <c r="F578" s="32" t="s">
        <v>757</v>
      </c>
      <c r="G578" s="53" t="s">
        <v>2018</v>
      </c>
      <c r="H578" s="39" t="s">
        <v>2019</v>
      </c>
      <c r="I578" s="21" t="s">
        <v>170</v>
      </c>
      <c r="J578" s="40"/>
      <c r="K578" s="88">
        <v>410300</v>
      </c>
      <c r="L578" s="21" t="s">
        <v>57</v>
      </c>
      <c r="M578" s="41"/>
      <c r="N578" s="27">
        <v>205150</v>
      </c>
      <c r="O578" s="29"/>
      <c r="P578" s="30"/>
      <c r="Q578" s="31"/>
      <c r="R578" s="31"/>
      <c r="S578" s="31"/>
      <c r="T578" s="31"/>
      <c r="U578" s="17"/>
    </row>
    <row r="579" spans="1:21" ht="99" hidden="1" customHeight="1" x14ac:dyDescent="0.35">
      <c r="A579" s="20" t="s">
        <v>170</v>
      </c>
      <c r="B579" s="21">
        <v>236</v>
      </c>
      <c r="C579" s="21" t="s">
        <v>692</v>
      </c>
      <c r="D579" s="26" t="s">
        <v>728</v>
      </c>
      <c r="E579" s="21">
        <v>440</v>
      </c>
      <c r="F579" s="32" t="s">
        <v>757</v>
      </c>
      <c r="G579" s="53" t="s">
        <v>2020</v>
      </c>
      <c r="H579" s="39" t="s">
        <v>2012</v>
      </c>
      <c r="I579" s="21" t="s">
        <v>170</v>
      </c>
      <c r="J579" s="40"/>
      <c r="K579" s="40">
        <v>400000</v>
      </c>
      <c r="L579" s="21" t="s">
        <v>57</v>
      </c>
      <c r="M579" s="41"/>
      <c r="N579" s="40">
        <v>400000</v>
      </c>
      <c r="O579" s="29"/>
      <c r="P579" s="30"/>
      <c r="Q579" s="31"/>
      <c r="R579" s="31"/>
      <c r="S579" s="31"/>
      <c r="T579" s="31"/>
      <c r="U579" s="17"/>
    </row>
    <row r="580" spans="1:21" ht="99" hidden="1" customHeight="1" x14ac:dyDescent="0.35">
      <c r="A580" s="20" t="s">
        <v>170</v>
      </c>
      <c r="B580" s="21">
        <v>237</v>
      </c>
      <c r="C580" s="21" t="s">
        <v>692</v>
      </c>
      <c r="D580" s="26" t="s">
        <v>728</v>
      </c>
      <c r="E580" s="21">
        <v>440</v>
      </c>
      <c r="F580" s="32" t="s">
        <v>757</v>
      </c>
      <c r="G580" s="53" t="s">
        <v>2021</v>
      </c>
      <c r="H580" s="39" t="s">
        <v>2022</v>
      </c>
      <c r="I580" s="21" t="s">
        <v>170</v>
      </c>
      <c r="J580" s="40"/>
      <c r="K580" s="88">
        <v>925400</v>
      </c>
      <c r="L580" s="21" t="s">
        <v>57</v>
      </c>
      <c r="M580" s="41"/>
      <c r="N580" s="27">
        <v>231350</v>
      </c>
      <c r="O580" s="29"/>
      <c r="P580" s="30"/>
      <c r="Q580" s="31"/>
      <c r="R580" s="31"/>
      <c r="S580" s="31"/>
      <c r="T580" s="31"/>
      <c r="U580" s="17"/>
    </row>
    <row r="581" spans="1:21" ht="99" hidden="1" customHeight="1" x14ac:dyDescent="0.35">
      <c r="A581" s="20" t="s">
        <v>170</v>
      </c>
      <c r="B581" s="21">
        <v>238</v>
      </c>
      <c r="C581" s="21" t="s">
        <v>692</v>
      </c>
      <c r="D581" s="26" t="s">
        <v>728</v>
      </c>
      <c r="E581" s="21">
        <v>440</v>
      </c>
      <c r="F581" s="32" t="s">
        <v>757</v>
      </c>
      <c r="G581" s="53" t="s">
        <v>2023</v>
      </c>
      <c r="H581" s="39" t="s">
        <v>2024</v>
      </c>
      <c r="I581" s="21" t="s">
        <v>170</v>
      </c>
      <c r="J581" s="40"/>
      <c r="K581" s="88">
        <v>897600</v>
      </c>
      <c r="L581" s="21" t="s">
        <v>57</v>
      </c>
      <c r="M581" s="41"/>
      <c r="N581" s="27">
        <v>448800</v>
      </c>
      <c r="O581" s="29"/>
      <c r="P581" s="30"/>
      <c r="Q581" s="31"/>
      <c r="R581" s="31"/>
      <c r="S581" s="31"/>
      <c r="T581" s="31"/>
      <c r="U581" s="17"/>
    </row>
    <row r="582" spans="1:21" ht="99" hidden="1" customHeight="1" x14ac:dyDescent="0.35">
      <c r="A582" s="20" t="s">
        <v>170</v>
      </c>
      <c r="B582" s="21">
        <v>239</v>
      </c>
      <c r="C582" s="21" t="s">
        <v>692</v>
      </c>
      <c r="D582" s="26" t="s">
        <v>728</v>
      </c>
      <c r="E582" s="21">
        <v>440</v>
      </c>
      <c r="F582" s="32" t="s">
        <v>757</v>
      </c>
      <c r="G582" s="53" t="s">
        <v>2018</v>
      </c>
      <c r="H582" s="39" t="s">
        <v>2019</v>
      </c>
      <c r="I582" s="21" t="s">
        <v>170</v>
      </c>
      <c r="J582" s="40"/>
      <c r="K582" s="88">
        <v>410300</v>
      </c>
      <c r="L582" s="21" t="s">
        <v>57</v>
      </c>
      <c r="M582" s="41"/>
      <c r="N582" s="27">
        <v>205150</v>
      </c>
      <c r="O582" s="29"/>
      <c r="P582" s="30"/>
      <c r="Q582" s="31"/>
      <c r="R582" s="31"/>
      <c r="S582" s="31"/>
      <c r="T582" s="31"/>
      <c r="U582" s="17"/>
    </row>
    <row r="583" spans="1:21" ht="99" hidden="1" customHeight="1" x14ac:dyDescent="0.35">
      <c r="A583" s="20" t="s">
        <v>170</v>
      </c>
      <c r="B583" s="21">
        <v>240</v>
      </c>
      <c r="C583" s="21" t="s">
        <v>692</v>
      </c>
      <c r="D583" s="26" t="s">
        <v>728</v>
      </c>
      <c r="E583" s="21">
        <v>440</v>
      </c>
      <c r="F583" s="32" t="s">
        <v>757</v>
      </c>
      <c r="G583" s="53" t="s">
        <v>2025</v>
      </c>
      <c r="H583" s="39" t="s">
        <v>2026</v>
      </c>
      <c r="I583" s="21" t="s">
        <v>170</v>
      </c>
      <c r="J583" s="40"/>
      <c r="K583" s="88">
        <v>750000</v>
      </c>
      <c r="L583" s="21" t="s">
        <v>57</v>
      </c>
      <c r="M583" s="41"/>
      <c r="N583" s="27">
        <v>375000</v>
      </c>
      <c r="O583" s="29"/>
      <c r="P583" s="30"/>
      <c r="Q583" s="31"/>
      <c r="R583" s="31"/>
      <c r="S583" s="31"/>
      <c r="T583" s="31"/>
      <c r="U583" s="17"/>
    </row>
    <row r="584" spans="1:21" ht="99" hidden="1" customHeight="1" x14ac:dyDescent="0.35">
      <c r="A584" s="20" t="s">
        <v>170</v>
      </c>
      <c r="B584" s="21">
        <v>240</v>
      </c>
      <c r="C584" s="21" t="s">
        <v>692</v>
      </c>
      <c r="D584" s="26" t="s">
        <v>728</v>
      </c>
      <c r="E584" s="21">
        <v>440</v>
      </c>
      <c r="F584" s="32" t="s">
        <v>757</v>
      </c>
      <c r="G584" s="53" t="s">
        <v>2027</v>
      </c>
      <c r="H584" s="39" t="s">
        <v>2028</v>
      </c>
      <c r="I584" s="21" t="s">
        <v>170</v>
      </c>
      <c r="J584" s="40"/>
      <c r="K584" s="88">
        <v>189000</v>
      </c>
      <c r="L584" s="21" t="s">
        <v>57</v>
      </c>
      <c r="M584" s="41"/>
      <c r="N584" s="27">
        <v>94500</v>
      </c>
      <c r="O584" s="29"/>
      <c r="P584" s="30"/>
      <c r="Q584" s="31"/>
      <c r="R584" s="31"/>
      <c r="S584" s="31"/>
      <c r="T584" s="31"/>
      <c r="U584" s="17"/>
    </row>
    <row r="585" spans="1:21" ht="99" hidden="1" customHeight="1" x14ac:dyDescent="0.35">
      <c r="A585" s="20" t="s">
        <v>170</v>
      </c>
      <c r="B585" s="21">
        <v>241</v>
      </c>
      <c r="C585" s="26" t="s">
        <v>692</v>
      </c>
      <c r="D585" s="26" t="s">
        <v>728</v>
      </c>
      <c r="E585" s="26">
        <v>440</v>
      </c>
      <c r="F585" s="32" t="s">
        <v>757</v>
      </c>
      <c r="G585" s="53" t="s">
        <v>2029</v>
      </c>
      <c r="H585" s="39" t="s">
        <v>2026</v>
      </c>
      <c r="I585" s="21" t="s">
        <v>170</v>
      </c>
      <c r="J585" s="40"/>
      <c r="K585" s="88">
        <v>750000</v>
      </c>
      <c r="L585" s="21" t="s">
        <v>57</v>
      </c>
      <c r="M585" s="41"/>
      <c r="N585" s="27">
        <v>375000</v>
      </c>
      <c r="O585" s="29"/>
      <c r="P585" s="30"/>
      <c r="Q585" s="31"/>
      <c r="R585" s="31"/>
      <c r="S585" s="31"/>
      <c r="T585" s="31"/>
      <c r="U585" s="17"/>
    </row>
    <row r="586" spans="1:21" ht="99" hidden="1" customHeight="1" x14ac:dyDescent="0.35">
      <c r="A586" s="20" t="s">
        <v>420</v>
      </c>
      <c r="B586" s="21">
        <v>365</v>
      </c>
      <c r="C586" s="21" t="s">
        <v>692</v>
      </c>
      <c r="D586" s="26" t="s">
        <v>728</v>
      </c>
      <c r="E586" s="21">
        <v>440</v>
      </c>
      <c r="F586" s="32" t="s">
        <v>757</v>
      </c>
      <c r="G586" s="57" t="s">
        <v>2030</v>
      </c>
      <c r="H586" s="25" t="s">
        <v>2031</v>
      </c>
      <c r="I586" s="26" t="s">
        <v>420</v>
      </c>
      <c r="J586" s="26" t="s">
        <v>2032</v>
      </c>
      <c r="K586" s="27">
        <v>10000000</v>
      </c>
      <c r="L586" s="21" t="s">
        <v>57</v>
      </c>
      <c r="M586" s="28"/>
      <c r="N586" s="27">
        <v>5000000</v>
      </c>
      <c r="O586" s="29"/>
      <c r="P586" s="30"/>
      <c r="Q586" s="31" t="s">
        <v>672</v>
      </c>
      <c r="R586" s="31"/>
      <c r="S586" s="31"/>
      <c r="T586" s="31"/>
      <c r="U586" s="17"/>
    </row>
    <row r="587" spans="1:21" s="18" customFormat="1" ht="99" hidden="1" customHeight="1" x14ac:dyDescent="0.3">
      <c r="A587" s="44" t="s">
        <v>866</v>
      </c>
      <c r="B587" s="26">
        <v>605</v>
      </c>
      <c r="C587" s="21" t="s">
        <v>664</v>
      </c>
      <c r="D587" s="26" t="s">
        <v>872</v>
      </c>
      <c r="E587" s="26">
        <v>104</v>
      </c>
      <c r="F587" s="33" t="s">
        <v>1542</v>
      </c>
      <c r="G587" s="32" t="s">
        <v>2033</v>
      </c>
      <c r="H587" s="25" t="s">
        <v>2034</v>
      </c>
      <c r="I587" s="26" t="s">
        <v>1545</v>
      </c>
      <c r="J587" s="26"/>
      <c r="K587" s="27">
        <v>17000000</v>
      </c>
      <c r="L587" s="21" t="s">
        <v>63</v>
      </c>
      <c r="M587" s="45"/>
      <c r="N587" s="27">
        <v>17000000</v>
      </c>
      <c r="O587" s="29" t="s">
        <v>65</v>
      </c>
      <c r="P587" s="30" t="s">
        <v>671</v>
      </c>
      <c r="Q587" s="31" t="s">
        <v>672</v>
      </c>
      <c r="R587" s="31"/>
      <c r="S587" s="31"/>
      <c r="T587" s="31"/>
      <c r="U587" s="227"/>
    </row>
    <row r="588" spans="1:21" ht="196" hidden="1" x14ac:dyDescent="0.35">
      <c r="A588" s="20" t="s">
        <v>420</v>
      </c>
      <c r="B588" s="21">
        <v>367</v>
      </c>
      <c r="C588" s="21" t="s">
        <v>692</v>
      </c>
      <c r="D588" s="26" t="s">
        <v>728</v>
      </c>
      <c r="E588" s="21">
        <v>440</v>
      </c>
      <c r="F588" s="32" t="s">
        <v>757</v>
      </c>
      <c r="G588" s="57" t="s">
        <v>2035</v>
      </c>
      <c r="H588" s="25" t="s">
        <v>2036</v>
      </c>
      <c r="I588" s="26" t="s">
        <v>420</v>
      </c>
      <c r="J588" s="26"/>
      <c r="K588" s="27">
        <v>56160</v>
      </c>
      <c r="L588" s="21" t="s">
        <v>57</v>
      </c>
      <c r="M588" s="28"/>
      <c r="N588" s="27">
        <v>56160</v>
      </c>
      <c r="O588" s="29"/>
      <c r="P588" s="30"/>
      <c r="Q588" s="31" t="s">
        <v>672</v>
      </c>
      <c r="R588" s="31"/>
      <c r="S588" s="31"/>
      <c r="T588" s="31"/>
      <c r="U588" s="17"/>
    </row>
    <row r="589" spans="1:21" s="18" customFormat="1" ht="99" hidden="1" customHeight="1" x14ac:dyDescent="0.3">
      <c r="A589" s="44" t="s">
        <v>866</v>
      </c>
      <c r="B589" s="26">
        <v>606</v>
      </c>
      <c r="C589" s="21" t="s">
        <v>664</v>
      </c>
      <c r="D589" s="26" t="s">
        <v>872</v>
      </c>
      <c r="E589" s="26">
        <v>105</v>
      </c>
      <c r="F589" s="32" t="s">
        <v>2037</v>
      </c>
      <c r="G589" s="32" t="s">
        <v>2038</v>
      </c>
      <c r="H589" s="25" t="s">
        <v>2039</v>
      </c>
      <c r="I589" s="26" t="s">
        <v>86</v>
      </c>
      <c r="J589" s="26" t="s">
        <v>2040</v>
      </c>
      <c r="K589" s="27">
        <v>5000000</v>
      </c>
      <c r="L589" s="21" t="s">
        <v>63</v>
      </c>
      <c r="M589" s="45"/>
      <c r="N589" s="27">
        <v>5000000</v>
      </c>
      <c r="O589" s="29" t="s">
        <v>65</v>
      </c>
      <c r="P589" s="30" t="s">
        <v>671</v>
      </c>
      <c r="Q589" s="31" t="s">
        <v>672</v>
      </c>
      <c r="R589" s="31"/>
      <c r="S589" s="31"/>
      <c r="T589" s="31"/>
      <c r="U589" s="227"/>
    </row>
    <row r="590" spans="1:21" s="262" customFormat="1" ht="99" customHeight="1" x14ac:dyDescent="0.35">
      <c r="A590" s="253" t="s">
        <v>93</v>
      </c>
      <c r="B590" s="254">
        <v>607</v>
      </c>
      <c r="C590" s="254" t="s">
        <v>683</v>
      </c>
      <c r="D590" s="254" t="s">
        <v>781</v>
      </c>
      <c r="E590" s="254">
        <v>199</v>
      </c>
      <c r="F590" s="255" t="s">
        <v>863</v>
      </c>
      <c r="G590" s="256" t="s">
        <v>2041</v>
      </c>
      <c r="H590" s="257" t="s">
        <v>2042</v>
      </c>
      <c r="I590" s="254" t="s">
        <v>93</v>
      </c>
      <c r="J590" s="258" t="s">
        <v>104</v>
      </c>
      <c r="K590" s="46">
        <v>50000000</v>
      </c>
      <c r="L590" s="254" t="s">
        <v>58</v>
      </c>
      <c r="M590" s="41">
        <v>35000000</v>
      </c>
      <c r="N590" s="265">
        <v>30000000</v>
      </c>
      <c r="O590" s="260" t="s">
        <v>65</v>
      </c>
      <c r="P590" s="30"/>
      <c r="Q590" s="31"/>
      <c r="R590" s="31" t="s">
        <v>784</v>
      </c>
      <c r="S590" s="31" t="s">
        <v>671</v>
      </c>
      <c r="T590" s="31"/>
      <c r="U590" s="261"/>
    </row>
    <row r="591" spans="1:21" ht="99" hidden="1" customHeight="1" x14ac:dyDescent="0.35">
      <c r="A591" s="20" t="s">
        <v>246</v>
      </c>
      <c r="B591" s="21">
        <v>13</v>
      </c>
      <c r="C591" s="21" t="s">
        <v>692</v>
      </c>
      <c r="D591" s="21" t="s">
        <v>728</v>
      </c>
      <c r="E591" s="21">
        <v>441</v>
      </c>
      <c r="F591" s="32" t="s">
        <v>729</v>
      </c>
      <c r="G591" s="53" t="s">
        <v>2043</v>
      </c>
      <c r="H591" s="39" t="s">
        <v>2044</v>
      </c>
      <c r="I591" s="21" t="s">
        <v>246</v>
      </c>
      <c r="J591" s="40" t="s">
        <v>2045</v>
      </c>
      <c r="K591" s="40">
        <v>3000000</v>
      </c>
      <c r="L591" s="21" t="s">
        <v>57</v>
      </c>
      <c r="M591" s="47">
        <v>2100000</v>
      </c>
      <c r="N591" s="27">
        <v>1500000</v>
      </c>
      <c r="O591" s="63"/>
      <c r="P591" s="30"/>
      <c r="Q591" s="31"/>
      <c r="R591" s="31"/>
      <c r="S591" s="31" t="s">
        <v>671</v>
      </c>
      <c r="T591" s="31"/>
      <c r="U591" s="17"/>
    </row>
    <row r="592" spans="1:21" s="18" customFormat="1" ht="99" hidden="1" customHeight="1" x14ac:dyDescent="0.35">
      <c r="A592" s="20" t="s">
        <v>170</v>
      </c>
      <c r="B592" s="21">
        <v>608</v>
      </c>
      <c r="C592" s="21" t="s">
        <v>692</v>
      </c>
      <c r="D592" s="21" t="s">
        <v>1096</v>
      </c>
      <c r="E592" s="21">
        <v>406</v>
      </c>
      <c r="F592" s="32" t="s">
        <v>1266</v>
      </c>
      <c r="G592" s="57" t="s">
        <v>2046</v>
      </c>
      <c r="H592" s="25" t="s">
        <v>2047</v>
      </c>
      <c r="I592" s="26" t="s">
        <v>170</v>
      </c>
      <c r="J592" s="26" t="s">
        <v>2048</v>
      </c>
      <c r="K592" s="46">
        <v>14000000</v>
      </c>
      <c r="L592" s="21" t="s">
        <v>57</v>
      </c>
      <c r="M592" s="81"/>
      <c r="N592" s="46">
        <v>14000000</v>
      </c>
      <c r="O592" s="29" t="s">
        <v>65</v>
      </c>
      <c r="P592" s="30"/>
      <c r="Q592" s="31"/>
      <c r="R592" s="31"/>
      <c r="S592" s="31"/>
      <c r="T592" s="31"/>
      <c r="U592" s="227"/>
    </row>
    <row r="593" spans="1:21" ht="84" hidden="1" x14ac:dyDescent="0.35">
      <c r="A593" s="20" t="s">
        <v>246</v>
      </c>
      <c r="B593" s="21">
        <v>15</v>
      </c>
      <c r="C593" s="21" t="s">
        <v>692</v>
      </c>
      <c r="D593" s="26" t="s">
        <v>728</v>
      </c>
      <c r="E593" s="21">
        <v>441</v>
      </c>
      <c r="F593" s="32" t="s">
        <v>729</v>
      </c>
      <c r="G593" s="53" t="s">
        <v>2049</v>
      </c>
      <c r="H593" s="39" t="s">
        <v>2050</v>
      </c>
      <c r="I593" s="40" t="s">
        <v>246</v>
      </c>
      <c r="J593" s="21" t="s">
        <v>740</v>
      </c>
      <c r="K593" s="40">
        <v>140000000</v>
      </c>
      <c r="L593" s="21" t="s">
        <v>57</v>
      </c>
      <c r="M593" s="41"/>
      <c r="N593" s="40"/>
      <c r="O593" s="29"/>
      <c r="P593" s="30"/>
      <c r="Q593" s="31" t="s">
        <v>741</v>
      </c>
      <c r="R593" s="31"/>
      <c r="S593" s="31"/>
      <c r="T593" s="31"/>
      <c r="U593" s="17"/>
    </row>
    <row r="594" spans="1:21" ht="99" hidden="1" customHeight="1" x14ac:dyDescent="0.35">
      <c r="A594" s="20"/>
      <c r="B594" s="21"/>
      <c r="C594" s="21" t="s">
        <v>692</v>
      </c>
      <c r="D594" s="26" t="s">
        <v>728</v>
      </c>
      <c r="E594" s="21">
        <v>442</v>
      </c>
      <c r="F594" s="32" t="s">
        <v>2051</v>
      </c>
      <c r="G594" s="33"/>
      <c r="H594" s="39"/>
      <c r="I594" s="40"/>
      <c r="J594" s="21"/>
      <c r="K594" s="40"/>
      <c r="L594" s="21"/>
      <c r="M594" s="41"/>
      <c r="N594" s="40"/>
      <c r="O594" s="29"/>
      <c r="P594" s="30"/>
      <c r="Q594" s="31"/>
      <c r="R594" s="31"/>
      <c r="S594" s="31"/>
      <c r="T594" s="31"/>
      <c r="U594" s="17"/>
    </row>
    <row r="595" spans="1:21" ht="99" hidden="1" customHeight="1" thickBot="1" x14ac:dyDescent="0.4">
      <c r="A595" s="89"/>
      <c r="B595" s="90"/>
      <c r="C595" s="90"/>
      <c r="D595" s="90"/>
      <c r="E595" s="90"/>
      <c r="F595" s="91"/>
      <c r="G595" s="91"/>
      <c r="H595" s="91"/>
      <c r="I595" s="90"/>
      <c r="J595" s="92"/>
      <c r="K595" s="92"/>
      <c r="L595" s="90"/>
      <c r="M595" s="93"/>
      <c r="N595" s="92"/>
      <c r="O595" s="94"/>
      <c r="P595" s="95"/>
      <c r="Q595" s="96"/>
      <c r="R595" s="96"/>
      <c r="S595" s="96"/>
      <c r="T595" s="96"/>
      <c r="U595" s="17"/>
    </row>
    <row r="596" spans="1:21" ht="99" customHeight="1" x14ac:dyDescent="0.35"/>
    <row r="597" spans="1:21" ht="99" customHeight="1" x14ac:dyDescent="0.35"/>
    <row r="598" spans="1:21" ht="99" customHeight="1" x14ac:dyDescent="0.35"/>
    <row r="599" spans="1:21" ht="99" customHeight="1" x14ac:dyDescent="0.35"/>
    <row r="600" spans="1:21" ht="99" customHeight="1" x14ac:dyDescent="0.35"/>
    <row r="601" spans="1:21" ht="99" customHeight="1" x14ac:dyDescent="0.35"/>
    <row r="602" spans="1:21" ht="99" customHeight="1" x14ac:dyDescent="0.35"/>
    <row r="603" spans="1:21" ht="99" customHeight="1" x14ac:dyDescent="0.35"/>
    <row r="604" spans="1:21" ht="99" customHeight="1" x14ac:dyDescent="0.35"/>
    <row r="605" spans="1:21" ht="99" customHeight="1" x14ac:dyDescent="0.35"/>
    <row r="606" spans="1:21" ht="99" customHeight="1" x14ac:dyDescent="0.35"/>
    <row r="607" spans="1:21" ht="99" customHeight="1" x14ac:dyDescent="0.35"/>
    <row r="608" spans="1:21" ht="99" customHeight="1" x14ac:dyDescent="0.35"/>
    <row r="609" ht="99" customHeight="1" x14ac:dyDescent="0.35"/>
    <row r="610" ht="99" customHeight="1" x14ac:dyDescent="0.35"/>
    <row r="611" ht="99" customHeight="1" x14ac:dyDescent="0.35"/>
    <row r="612" ht="99" customHeight="1" x14ac:dyDescent="0.35"/>
    <row r="613" ht="99" customHeight="1" x14ac:dyDescent="0.35"/>
    <row r="614" ht="99" customHeight="1" x14ac:dyDescent="0.35"/>
    <row r="615" ht="99" customHeight="1" x14ac:dyDescent="0.35"/>
    <row r="616" ht="99" customHeight="1" x14ac:dyDescent="0.35"/>
    <row r="617" ht="99" customHeight="1" x14ac:dyDescent="0.35"/>
    <row r="618" ht="99" customHeight="1" x14ac:dyDescent="0.35"/>
    <row r="619" ht="99" customHeight="1" x14ac:dyDescent="0.35"/>
    <row r="620" ht="99" customHeight="1" x14ac:dyDescent="0.35"/>
    <row r="621" ht="99" customHeight="1" x14ac:dyDescent="0.35"/>
    <row r="622" ht="99" customHeight="1" x14ac:dyDescent="0.35"/>
    <row r="623" ht="99" customHeight="1" x14ac:dyDescent="0.35"/>
    <row r="624" ht="99" customHeight="1" x14ac:dyDescent="0.35"/>
    <row r="625" ht="99" customHeight="1" x14ac:dyDescent="0.35"/>
    <row r="626" ht="99" customHeight="1" x14ac:dyDescent="0.35"/>
    <row r="627" ht="99" customHeight="1" x14ac:dyDescent="0.35"/>
    <row r="628" ht="99" customHeight="1" x14ac:dyDescent="0.35"/>
    <row r="629" ht="99" customHeight="1" x14ac:dyDescent="0.35"/>
    <row r="630" ht="99" customHeight="1" x14ac:dyDescent="0.35"/>
    <row r="631" ht="99" customHeight="1" x14ac:dyDescent="0.35"/>
    <row r="632" ht="99" customHeight="1" x14ac:dyDescent="0.35"/>
    <row r="633" ht="99" customHeight="1" x14ac:dyDescent="0.35"/>
    <row r="634" ht="99" customHeight="1" x14ac:dyDescent="0.35"/>
    <row r="635" ht="99" customHeight="1" x14ac:dyDescent="0.35"/>
    <row r="636" ht="99" customHeight="1" x14ac:dyDescent="0.35"/>
    <row r="637" ht="99" customHeight="1" x14ac:dyDescent="0.35"/>
    <row r="638" ht="99" customHeight="1" x14ac:dyDescent="0.35"/>
    <row r="639" ht="99" customHeight="1" x14ac:dyDescent="0.35"/>
    <row r="640" ht="99" customHeight="1" x14ac:dyDescent="0.35"/>
    <row r="641" ht="99" customHeight="1" x14ac:dyDescent="0.35"/>
    <row r="642" ht="99" customHeight="1" x14ac:dyDescent="0.35"/>
    <row r="643" ht="99" customHeight="1" x14ac:dyDescent="0.35"/>
    <row r="644" ht="99" customHeight="1" x14ac:dyDescent="0.35"/>
    <row r="645" ht="99" customHeight="1" x14ac:dyDescent="0.35"/>
    <row r="646" ht="99" customHeight="1" x14ac:dyDescent="0.35"/>
    <row r="647" ht="99" customHeight="1" x14ac:dyDescent="0.35"/>
    <row r="648" ht="99" customHeight="1" x14ac:dyDescent="0.35"/>
    <row r="649" ht="99" customHeight="1" x14ac:dyDescent="0.35"/>
    <row r="650" ht="99" customHeight="1" x14ac:dyDescent="0.35"/>
    <row r="651" ht="99" customHeight="1" x14ac:dyDescent="0.35"/>
    <row r="652" ht="99" customHeight="1" x14ac:dyDescent="0.35"/>
    <row r="653" ht="99" customHeight="1" x14ac:dyDescent="0.35"/>
    <row r="654" ht="99" customHeight="1" x14ac:dyDescent="0.35"/>
    <row r="655" ht="99" customHeight="1" x14ac:dyDescent="0.35"/>
    <row r="656" ht="99" customHeight="1" x14ac:dyDescent="0.35"/>
  </sheetData>
  <autoFilter ref="A1:T595" xr:uid="{00000000-0009-0000-0000-000005000000}">
    <filterColumn colId="14">
      <filters>
        <filter val="C"/>
        <filter val="N"/>
      </filters>
    </filterColumn>
    <sortState xmlns:xlrd2="http://schemas.microsoft.com/office/spreadsheetml/2017/richdata2" ref="A2:T592">
      <sortCondition ref="B1:B595"/>
    </sortState>
  </autoFilter>
  <conditionalFormatting sqref="H137">
    <cfRule type="colorScale" priority="5">
      <colorScale>
        <cfvo type="min"/>
        <cfvo type="percentile" val="50"/>
        <cfvo type="max"/>
        <color rgb="FF63BE7B"/>
        <color rgb="FFFFEB84"/>
        <color rgb="FFF8696B"/>
      </colorScale>
    </cfRule>
  </conditionalFormatting>
  <conditionalFormatting sqref="H276">
    <cfRule type="colorScale" priority="4">
      <colorScale>
        <cfvo type="min"/>
        <cfvo type="percentile" val="50"/>
        <cfvo type="max"/>
        <color rgb="FF63BE7B"/>
        <color rgb="FFFFEB84"/>
        <color rgb="FFF8696B"/>
      </colorScale>
    </cfRule>
  </conditionalFormatting>
  <conditionalFormatting sqref="U1:U1048576">
    <cfRule type="colorScale" priority="3">
      <colorScale>
        <cfvo type="min"/>
        <cfvo type="max"/>
        <color rgb="FFF8696B"/>
        <color rgb="FFFCFCFF"/>
      </colorScale>
    </cfRule>
  </conditionalFormatting>
  <conditionalFormatting sqref="U2:U595">
    <cfRule type="colorScale" priority="6">
      <colorScale>
        <cfvo type="min"/>
        <cfvo type="percentile" val="50"/>
        <cfvo type="max"/>
        <color rgb="FFF8696B"/>
        <color rgb="FFFCFCFF"/>
        <color rgb="FF5A8AC6"/>
      </colorScale>
    </cfRule>
  </conditionalFormatting>
  <conditionalFormatting sqref="G137">
    <cfRule type="colorScale" priority="2">
      <colorScale>
        <cfvo type="min"/>
        <cfvo type="percentile" val="50"/>
        <cfvo type="max"/>
        <color rgb="FF63BE7B"/>
        <color rgb="FFFFEB84"/>
        <color rgb="FFF8696B"/>
      </colorScale>
    </cfRule>
  </conditionalFormatting>
  <conditionalFormatting sqref="G276">
    <cfRule type="colorScale" priority="1">
      <colorScale>
        <cfvo type="min"/>
        <cfvo type="percentile" val="50"/>
        <cfvo type="max"/>
        <color rgb="FF63BE7B"/>
        <color rgb="FFFFEB84"/>
        <color rgb="FFF8696B"/>
      </colorScale>
    </cfRule>
  </conditionalFormatting>
  <pageMargins left="0" right="0" top="0" bottom="0" header="0" footer="0"/>
  <pageSetup paperSize="8" scale="55" fitToHeight="0" orientation="portrait" r:id="rId1"/>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C91C8C6449134180501A420469FE7E" ma:contentTypeVersion="13" ma:contentTypeDescription="Create a new document." ma:contentTypeScope="" ma:versionID="220b958fa1c23fe8ad4cf4c42da3f589">
  <xsd:schema xmlns:xsd="http://www.w3.org/2001/XMLSchema" xmlns:xs="http://www.w3.org/2001/XMLSchema" xmlns:p="http://schemas.microsoft.com/office/2006/metadata/properties" xmlns:ns2="d26c1476-6ebd-40cb-b928-c591821e0a59" xmlns:ns3="ae6f8e37-b86f-494c-b563-07ae82ea0c58" targetNamespace="http://schemas.microsoft.com/office/2006/metadata/properties" ma:root="true" ma:fieldsID="600c21946cb83f261d961e1372d557ee" ns2:_="" ns3:_="">
    <xsd:import namespace="d26c1476-6ebd-40cb-b928-c591821e0a59"/>
    <xsd:import namespace="ae6f8e37-b86f-494c-b563-07ae82ea0c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Versijas_x0020_koment_x0101_r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c1476-6ebd-40cb-b928-c591821e0a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ersijas_x0020_koment_x0101_rs" ma:index="12" nillable="true" ma:displayName="Versijas komentārs" ma:internalName="Versijas_x0020_koment_x0101_r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f8e37-b86f-494c-b563-07ae82ea0c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jas_x0020_koment_x0101_rs xmlns="d26c1476-6ebd-40cb-b928-c591821e0a59" xsi:nil="true"/>
  </documentManagement>
</p:properties>
</file>

<file path=customXml/itemProps1.xml><?xml version="1.0" encoding="utf-8"?>
<ds:datastoreItem xmlns:ds="http://schemas.openxmlformats.org/officeDocument/2006/customXml" ds:itemID="{BBE1C863-3AF9-4761-BBB5-5E54F5CBF77D}">
  <ds:schemaRefs>
    <ds:schemaRef ds:uri="http://schemas.microsoft.com/sharepoint/v3/contenttype/forms"/>
  </ds:schemaRefs>
</ds:datastoreItem>
</file>

<file path=customXml/itemProps2.xml><?xml version="1.0" encoding="utf-8"?>
<ds:datastoreItem xmlns:ds="http://schemas.openxmlformats.org/officeDocument/2006/customXml" ds:itemID="{5BFA3B9D-727D-4BE4-8871-715CA1044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6c1476-6ebd-40cb-b928-c591821e0a59"/>
    <ds:schemaRef ds:uri="ae6f8e37-b86f-494c-b563-07ae82ea0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D4BD7E-D307-49AB-9F5F-2DE37D601C87}">
  <ds:schemaRefs>
    <ds:schemaRef ds:uri="http://schemas.microsoft.com/office/2006/metadata/properties"/>
    <ds:schemaRef ds:uri="http://schemas.microsoft.com/office/infopath/2007/PartnerControls"/>
    <ds:schemaRef ds:uri="d26c1476-6ebd-40cb-b928-c591821e0a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3.PIELIKUMS_Budzets</vt:lpstr>
      <vt:lpstr>Sheet2</vt:lpstr>
      <vt:lpstr>3.PIELIKUMS</vt:lpstr>
      <vt:lpstr>2.PIELIKUMS</vt:lpstr>
      <vt:lpstr>Sheet1</vt:lpstr>
      <vt:lpstr>Dati jauns</vt:lpstr>
      <vt:lpstr>'Dati jauns'!_Hlk23336591</vt:lpstr>
      <vt:lpstr>'Dati jauns'!_Hlk23771373</vt:lpstr>
      <vt:lpstr>'Dati jauns'!_Hlk25736272</vt:lpstr>
      <vt:lpstr>'Dati jauns'!_Hlk25836594</vt:lpstr>
      <vt:lpstr>'Dati jauns'!_Hlk26178988</vt:lpstr>
      <vt:lpstr>'2.PIELIKUMS'!Print_Area</vt:lpstr>
      <vt:lpstr>'3.PIELIKUMS'!Print_Area</vt:lpstr>
      <vt:lpstr>'3.PIELIKUMS_Budzets'!Print_Area</vt:lpstr>
      <vt:lpstr>'Dati jauns'!Print_Area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Vanka-Krilovska</dc:creator>
  <cp:keywords/>
  <dc:description/>
  <cp:lastModifiedBy>Ilze Vanka-Krilovska</cp:lastModifiedBy>
  <cp:revision/>
  <cp:lastPrinted>2020-12-08T12:18:18Z</cp:lastPrinted>
  <dcterms:created xsi:type="dcterms:W3CDTF">2020-01-23T06:11:19Z</dcterms:created>
  <dcterms:modified xsi:type="dcterms:W3CDTF">2021-01-05T09:46:50Z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0x01010053C91C8C6449134180501A420469FE7E</vt:lpwstr>
  </property>
</Properties>
</file>